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5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Paweł\Desktop\"/>
    </mc:Choice>
  </mc:AlternateContent>
  <bookViews>
    <workbookView xWindow="28680" yWindow="-120" windowWidth="29040" windowHeight="15990" firstSheet="3" activeTab="4"/>
  </bookViews>
  <sheets>
    <sheet name="Plan" sheetId="1" state="hidden" r:id="rId1"/>
    <sheet name="Realizacja" sheetId="3" state="hidden" r:id="rId2"/>
    <sheet name="Arkusz1" sheetId="10" state="hidden" r:id="rId3"/>
    <sheet name="Arkusz2" sheetId="15" r:id="rId4"/>
    <sheet name="dane" sheetId="8" r:id="rId5"/>
    <sheet name="wykres" sheetId="14" r:id="rId6"/>
    <sheet name="Elementy 9 mod" sheetId="13" state="hidden" r:id="rId7"/>
    <sheet name="Kontrakty" sheetId="4" state="hidden" r:id="rId8"/>
    <sheet name="Wydajności" sheetId="5" state="hidden" r:id="rId9"/>
    <sheet name="Robocze" sheetId="6" state="hidden" r:id="rId10"/>
  </sheets>
  <definedNames>
    <definedName name="TL" localSheetId="4">{"I kondygnacja";"kondygnacja pośrednia";"ostatnia kondygnacja";"dobitki";"attyki";"el. zew."}</definedName>
    <definedName name="TL" localSheetId="6">{"I kondygnacja";"kondygnacja pośrednia";"ostatnia kondygnacja";"dobitki";"attyki";"el. zew."}</definedName>
    <definedName name="TL">{"I kondygnacja";"kondygnacja pośrednia";"ostatnia kondygnacja";"dobitki";"attyki";"el. zew."}</definedName>
  </definedNames>
  <calcPr calcId="171027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F3" i="4" l="1"/>
  <c r="F4" i="4"/>
  <c r="F5" i="4"/>
  <c r="D4" i="1" l="1"/>
  <c r="D46" i="1" s="1"/>
  <c r="E4" i="1"/>
  <c r="E46" i="1" s="1"/>
  <c r="F4" i="1"/>
  <c r="F46" i="1" s="1"/>
  <c r="G4" i="1"/>
  <c r="G46" i="1" s="1"/>
  <c r="H4" i="1"/>
  <c r="H46" i="1" s="1"/>
  <c r="I4" i="1"/>
  <c r="I46" i="1" s="1"/>
  <c r="J4" i="1"/>
  <c r="J46" i="1" s="1"/>
  <c r="K4" i="1"/>
  <c r="K46" i="1" s="1"/>
  <c r="L4" i="1"/>
  <c r="L46" i="1" s="1"/>
  <c r="M4" i="1"/>
  <c r="M46" i="1" s="1"/>
  <c r="N4" i="1"/>
  <c r="N46" i="1" s="1"/>
  <c r="O4" i="1"/>
  <c r="O46" i="1" s="1"/>
  <c r="P4" i="1"/>
  <c r="P46" i="1" s="1"/>
  <c r="Q4" i="1"/>
  <c r="Q46" i="1" s="1"/>
  <c r="R4" i="1"/>
  <c r="R46" i="1" s="1"/>
  <c r="S4" i="1"/>
  <c r="S46" i="1" s="1"/>
  <c r="T4" i="1"/>
  <c r="T46" i="1" s="1"/>
  <c r="U4" i="1"/>
  <c r="U46" i="1" s="1"/>
  <c r="V4" i="1"/>
  <c r="V46" i="1" s="1"/>
  <c r="W4" i="1"/>
  <c r="W46" i="1" s="1"/>
  <c r="X4" i="1"/>
  <c r="X46" i="1" s="1"/>
  <c r="Y4" i="1"/>
  <c r="Y46" i="1" s="1"/>
  <c r="Z4" i="1"/>
  <c r="Z46" i="1" s="1"/>
  <c r="AA4" i="1"/>
  <c r="AA46" i="1" s="1"/>
  <c r="AB4" i="1"/>
  <c r="AB46" i="1" s="1"/>
  <c r="AC4" i="1"/>
  <c r="AC46" i="1" s="1"/>
  <c r="AD4" i="1"/>
  <c r="AD46" i="1" s="1"/>
  <c r="AE4" i="1"/>
  <c r="AE46" i="1" s="1"/>
  <c r="D3" i="1" l="1"/>
  <c r="D45" i="1" s="1"/>
  <c r="D13" i="1" l="1"/>
  <c r="D61" i="1" s="1"/>
  <c r="E3" i="1"/>
  <c r="E45" i="1" s="1"/>
  <c r="F3" i="1"/>
  <c r="F45" i="1" s="1"/>
  <c r="G3" i="1"/>
  <c r="G45" i="1" s="1"/>
  <c r="H3" i="1"/>
  <c r="H45" i="1" s="1"/>
  <c r="I3" i="1"/>
  <c r="I45" i="1" s="1"/>
  <c r="J3" i="1"/>
  <c r="J45" i="1" s="1"/>
  <c r="K3" i="1"/>
  <c r="K45" i="1" s="1"/>
  <c r="L3" i="1"/>
  <c r="L45" i="1" s="1"/>
  <c r="M3" i="1"/>
  <c r="M45" i="1" s="1"/>
  <c r="N3" i="1"/>
  <c r="N45" i="1" s="1"/>
  <c r="O3" i="1"/>
  <c r="O45" i="1" s="1"/>
  <c r="P3" i="1"/>
  <c r="P45" i="1" s="1"/>
  <c r="Q3" i="1"/>
  <c r="Q45" i="1" s="1"/>
  <c r="R3" i="1"/>
  <c r="R45" i="1" s="1"/>
  <c r="S3" i="1"/>
  <c r="S45" i="1" s="1"/>
  <c r="T3" i="1"/>
  <c r="T45" i="1" s="1"/>
  <c r="U3" i="1"/>
  <c r="U45" i="1" s="1"/>
  <c r="V3" i="1"/>
  <c r="V45" i="1" s="1"/>
  <c r="W3" i="1"/>
  <c r="W45" i="1" s="1"/>
  <c r="X3" i="1"/>
  <c r="X45" i="1" s="1"/>
  <c r="Y3" i="1"/>
  <c r="Y45" i="1" s="1"/>
  <c r="Z3" i="1"/>
  <c r="Z45" i="1" s="1"/>
  <c r="AA3" i="1"/>
  <c r="AA45" i="1" s="1"/>
  <c r="AB3" i="1"/>
  <c r="AB45" i="1" s="1"/>
  <c r="AC3" i="1"/>
  <c r="AC45" i="1" s="1"/>
  <c r="AD3" i="1"/>
  <c r="AD45" i="1" s="1"/>
  <c r="AE3" i="1"/>
  <c r="AE45" i="1" s="1"/>
  <c r="D5" i="5" l="1"/>
  <c r="D3" i="5"/>
  <c r="D4" i="5"/>
  <c r="O73" i="1" l="1"/>
  <c r="W73" i="1"/>
  <c r="AE36" i="1"/>
  <c r="AE64" i="1" s="1"/>
  <c r="AD36" i="1"/>
  <c r="AD64" i="1" s="1"/>
  <c r="AC36" i="1"/>
  <c r="AC64" i="1" s="1"/>
  <c r="AB36" i="1"/>
  <c r="AB64" i="1" s="1"/>
  <c r="AA36" i="1"/>
  <c r="AA64" i="1" s="1"/>
  <c r="Z36" i="1"/>
  <c r="Z64" i="1" s="1"/>
  <c r="Y36" i="1"/>
  <c r="Y64" i="1" s="1"/>
  <c r="X36" i="1"/>
  <c r="X64" i="1" s="1"/>
  <c r="W36" i="1"/>
  <c r="W64" i="1" s="1"/>
  <c r="V36" i="1"/>
  <c r="V64" i="1" s="1"/>
  <c r="U36" i="1"/>
  <c r="U64" i="1" s="1"/>
  <c r="T36" i="1"/>
  <c r="T64" i="1" s="1"/>
  <c r="S36" i="1"/>
  <c r="S64" i="1" s="1"/>
  <c r="R36" i="1"/>
  <c r="R64" i="1" s="1"/>
  <c r="Q36" i="1"/>
  <c r="Q64" i="1" s="1"/>
  <c r="P36" i="1"/>
  <c r="P64" i="1" s="1"/>
  <c r="O36" i="1"/>
  <c r="O64" i="1" s="1"/>
  <c r="N36" i="1"/>
  <c r="N64" i="1" s="1"/>
  <c r="M36" i="1"/>
  <c r="M64" i="1" s="1"/>
  <c r="L36" i="1"/>
  <c r="L64" i="1" s="1"/>
  <c r="K36" i="1"/>
  <c r="K64" i="1" s="1"/>
  <c r="J36" i="1"/>
  <c r="J64" i="1" s="1"/>
  <c r="I36" i="1"/>
  <c r="I64" i="1" s="1"/>
  <c r="H36" i="1"/>
  <c r="H64" i="1" s="1"/>
  <c r="G36" i="1"/>
  <c r="G64" i="1" s="1"/>
  <c r="F36" i="1"/>
  <c r="F64" i="1" s="1"/>
  <c r="E36" i="1"/>
  <c r="E64" i="1" s="1"/>
  <c r="D36" i="1"/>
  <c r="D64" i="1" s="1"/>
  <c r="AE35" i="1"/>
  <c r="AE63" i="1" s="1"/>
  <c r="AD35" i="1"/>
  <c r="AD63" i="1" s="1"/>
  <c r="AC35" i="1"/>
  <c r="AC63" i="1" s="1"/>
  <c r="AB35" i="1"/>
  <c r="AB63" i="1" s="1"/>
  <c r="AA35" i="1"/>
  <c r="AA63" i="1" s="1"/>
  <c r="Z35" i="1"/>
  <c r="Z63" i="1" s="1"/>
  <c r="Y35" i="1"/>
  <c r="Y63" i="1" s="1"/>
  <c r="X35" i="1"/>
  <c r="X63" i="1" s="1"/>
  <c r="W35" i="1"/>
  <c r="W63" i="1" s="1"/>
  <c r="V35" i="1"/>
  <c r="V63" i="1" s="1"/>
  <c r="U35" i="1"/>
  <c r="U63" i="1" s="1"/>
  <c r="T35" i="1"/>
  <c r="T63" i="1" s="1"/>
  <c r="S35" i="1"/>
  <c r="S63" i="1" s="1"/>
  <c r="R35" i="1"/>
  <c r="R63" i="1" s="1"/>
  <c r="Q35" i="1"/>
  <c r="Q63" i="1" s="1"/>
  <c r="P35" i="1"/>
  <c r="P63" i="1" s="1"/>
  <c r="O35" i="1"/>
  <c r="O63" i="1" s="1"/>
  <c r="N35" i="1"/>
  <c r="N63" i="1" s="1"/>
  <c r="M35" i="1"/>
  <c r="M63" i="1" s="1"/>
  <c r="L35" i="1"/>
  <c r="L63" i="1" s="1"/>
  <c r="K35" i="1"/>
  <c r="K63" i="1" s="1"/>
  <c r="J35" i="1"/>
  <c r="J63" i="1" s="1"/>
  <c r="I35" i="1"/>
  <c r="I63" i="1" s="1"/>
  <c r="H35" i="1"/>
  <c r="H63" i="1" s="1"/>
  <c r="G35" i="1"/>
  <c r="G63" i="1" s="1"/>
  <c r="F35" i="1"/>
  <c r="F63" i="1" s="1"/>
  <c r="E35" i="1"/>
  <c r="E63" i="1" s="1"/>
  <c r="D35" i="1"/>
  <c r="D63" i="1" s="1"/>
  <c r="AE31" i="1"/>
  <c r="AE56" i="1" s="1"/>
  <c r="AD31" i="1"/>
  <c r="AD56" i="1" s="1"/>
  <c r="AC31" i="1"/>
  <c r="AC56" i="1" s="1"/>
  <c r="AB31" i="1"/>
  <c r="AB56" i="1" s="1"/>
  <c r="AA31" i="1"/>
  <c r="AA56" i="1" s="1"/>
  <c r="Z31" i="1"/>
  <c r="Z56" i="1" s="1"/>
  <c r="Y31" i="1"/>
  <c r="Y56" i="1" s="1"/>
  <c r="X31" i="1"/>
  <c r="X56" i="1" s="1"/>
  <c r="W31" i="1"/>
  <c r="W56" i="1" s="1"/>
  <c r="V31" i="1"/>
  <c r="V56" i="1" s="1"/>
  <c r="U31" i="1"/>
  <c r="U56" i="1" s="1"/>
  <c r="T31" i="1"/>
  <c r="T56" i="1" s="1"/>
  <c r="S31" i="1"/>
  <c r="S56" i="1" s="1"/>
  <c r="R31" i="1"/>
  <c r="R56" i="1" s="1"/>
  <c r="Q31" i="1"/>
  <c r="Q56" i="1" s="1"/>
  <c r="P31" i="1"/>
  <c r="P56" i="1" s="1"/>
  <c r="O31" i="1"/>
  <c r="O56" i="1" s="1"/>
  <c r="N31" i="1"/>
  <c r="N56" i="1" s="1"/>
  <c r="M31" i="1"/>
  <c r="M56" i="1" s="1"/>
  <c r="L31" i="1"/>
  <c r="L56" i="1" s="1"/>
  <c r="K31" i="1"/>
  <c r="K56" i="1" s="1"/>
  <c r="J31" i="1"/>
  <c r="J56" i="1" s="1"/>
  <c r="I31" i="1"/>
  <c r="I56" i="1" s="1"/>
  <c r="H31" i="1"/>
  <c r="H56" i="1" s="1"/>
  <c r="G31" i="1"/>
  <c r="G56" i="1" s="1"/>
  <c r="F31" i="1"/>
  <c r="F56" i="1" s="1"/>
  <c r="E31" i="1"/>
  <c r="E56" i="1" s="1"/>
  <c r="D31" i="1"/>
  <c r="D56" i="1" s="1"/>
  <c r="AE30" i="1"/>
  <c r="AE55" i="1" s="1"/>
  <c r="AD30" i="1"/>
  <c r="AD55" i="1" s="1"/>
  <c r="AC30" i="1"/>
  <c r="AC55" i="1" s="1"/>
  <c r="AB30" i="1"/>
  <c r="AB55" i="1" s="1"/>
  <c r="AA30" i="1"/>
  <c r="AA55" i="1" s="1"/>
  <c r="Z30" i="1"/>
  <c r="Z55" i="1" s="1"/>
  <c r="Y30" i="1"/>
  <c r="Y55" i="1" s="1"/>
  <c r="X30" i="1"/>
  <c r="X55" i="1" s="1"/>
  <c r="W30" i="1"/>
  <c r="W55" i="1" s="1"/>
  <c r="V30" i="1"/>
  <c r="V55" i="1" s="1"/>
  <c r="U30" i="1"/>
  <c r="U55" i="1" s="1"/>
  <c r="T30" i="1"/>
  <c r="T55" i="1" s="1"/>
  <c r="S30" i="1"/>
  <c r="S55" i="1" s="1"/>
  <c r="R30" i="1"/>
  <c r="R55" i="1" s="1"/>
  <c r="Q30" i="1"/>
  <c r="Q55" i="1" s="1"/>
  <c r="P30" i="1"/>
  <c r="P55" i="1" s="1"/>
  <c r="O30" i="1"/>
  <c r="O55" i="1" s="1"/>
  <c r="N30" i="1"/>
  <c r="N55" i="1" s="1"/>
  <c r="M30" i="1"/>
  <c r="M55" i="1" s="1"/>
  <c r="L30" i="1"/>
  <c r="L55" i="1" s="1"/>
  <c r="K30" i="1"/>
  <c r="K55" i="1" s="1"/>
  <c r="J30" i="1"/>
  <c r="J55" i="1" s="1"/>
  <c r="I30" i="1"/>
  <c r="I55" i="1" s="1"/>
  <c r="H30" i="1"/>
  <c r="H55" i="1" s="1"/>
  <c r="G30" i="1"/>
  <c r="G55" i="1" s="1"/>
  <c r="F30" i="1"/>
  <c r="F55" i="1" s="1"/>
  <c r="E30" i="1"/>
  <c r="E55" i="1" s="1"/>
  <c r="D30" i="1"/>
  <c r="D55" i="1" s="1"/>
  <c r="AE26" i="1"/>
  <c r="AE48" i="1" s="1"/>
  <c r="AD26" i="1"/>
  <c r="AD48" i="1" s="1"/>
  <c r="AC26" i="1"/>
  <c r="AC48" i="1" s="1"/>
  <c r="AB26" i="1"/>
  <c r="AB48" i="1" s="1"/>
  <c r="AA26" i="1"/>
  <c r="AA48" i="1" s="1"/>
  <c r="Z26" i="1"/>
  <c r="Z48" i="1" s="1"/>
  <c r="Y26" i="1"/>
  <c r="Y48" i="1" s="1"/>
  <c r="X26" i="1"/>
  <c r="X48" i="1" s="1"/>
  <c r="W26" i="1"/>
  <c r="W48" i="1" s="1"/>
  <c r="V26" i="1"/>
  <c r="V48" i="1" s="1"/>
  <c r="U26" i="1"/>
  <c r="U48" i="1" s="1"/>
  <c r="T26" i="1"/>
  <c r="T48" i="1" s="1"/>
  <c r="S26" i="1"/>
  <c r="S48" i="1" s="1"/>
  <c r="R26" i="1"/>
  <c r="R48" i="1" s="1"/>
  <c r="Q26" i="1"/>
  <c r="Q48" i="1" s="1"/>
  <c r="P26" i="1"/>
  <c r="P48" i="1" s="1"/>
  <c r="O26" i="1"/>
  <c r="O48" i="1" s="1"/>
  <c r="N26" i="1"/>
  <c r="N48" i="1" s="1"/>
  <c r="M26" i="1"/>
  <c r="M48" i="1" s="1"/>
  <c r="L26" i="1"/>
  <c r="L48" i="1" s="1"/>
  <c r="K26" i="1"/>
  <c r="K48" i="1" s="1"/>
  <c r="J26" i="1"/>
  <c r="J48" i="1" s="1"/>
  <c r="I26" i="1"/>
  <c r="I48" i="1" s="1"/>
  <c r="H26" i="1"/>
  <c r="H48" i="1" s="1"/>
  <c r="G26" i="1"/>
  <c r="G48" i="1" s="1"/>
  <c r="F26" i="1"/>
  <c r="F48" i="1" s="1"/>
  <c r="E26" i="1"/>
  <c r="E48" i="1" s="1"/>
  <c r="D26" i="1"/>
  <c r="D48" i="1" s="1"/>
  <c r="AE25" i="1"/>
  <c r="AE47" i="1" s="1"/>
  <c r="AD25" i="1"/>
  <c r="AD47" i="1" s="1"/>
  <c r="AC25" i="1"/>
  <c r="AC47" i="1" s="1"/>
  <c r="AB25" i="1"/>
  <c r="AB47" i="1" s="1"/>
  <c r="AA25" i="1"/>
  <c r="AA47" i="1" s="1"/>
  <c r="Z25" i="1"/>
  <c r="Z47" i="1" s="1"/>
  <c r="Y25" i="1"/>
  <c r="Y47" i="1" s="1"/>
  <c r="X25" i="1"/>
  <c r="X47" i="1" s="1"/>
  <c r="W25" i="1"/>
  <c r="W47" i="1" s="1"/>
  <c r="V25" i="1"/>
  <c r="V47" i="1" s="1"/>
  <c r="U25" i="1"/>
  <c r="U47" i="1" s="1"/>
  <c r="T25" i="1"/>
  <c r="T47" i="1" s="1"/>
  <c r="S25" i="1"/>
  <c r="S47" i="1" s="1"/>
  <c r="R25" i="1"/>
  <c r="R47" i="1" s="1"/>
  <c r="Q25" i="1"/>
  <c r="Q47" i="1" s="1"/>
  <c r="P25" i="1"/>
  <c r="P47" i="1" s="1"/>
  <c r="O25" i="1"/>
  <c r="O47" i="1" s="1"/>
  <c r="N25" i="1"/>
  <c r="N47" i="1" s="1"/>
  <c r="M25" i="1"/>
  <c r="M47" i="1" s="1"/>
  <c r="L25" i="1"/>
  <c r="L47" i="1" s="1"/>
  <c r="K25" i="1"/>
  <c r="K47" i="1" s="1"/>
  <c r="J25" i="1"/>
  <c r="J47" i="1" s="1"/>
  <c r="I25" i="1"/>
  <c r="I47" i="1" s="1"/>
  <c r="H25" i="1"/>
  <c r="H47" i="1" s="1"/>
  <c r="G25" i="1"/>
  <c r="G47" i="1" s="1"/>
  <c r="F25" i="1"/>
  <c r="F47" i="1" s="1"/>
  <c r="E25" i="1"/>
  <c r="E47" i="1" s="1"/>
  <c r="D25" i="1"/>
  <c r="D47" i="1" s="1"/>
  <c r="AE14" i="1"/>
  <c r="AE62" i="1" s="1"/>
  <c r="AD14" i="1"/>
  <c r="AD62" i="1" s="1"/>
  <c r="AC14" i="1"/>
  <c r="AC62" i="1" s="1"/>
  <c r="AB14" i="1"/>
  <c r="AB62" i="1" s="1"/>
  <c r="AA14" i="1"/>
  <c r="AA62" i="1" s="1"/>
  <c r="Z14" i="1"/>
  <c r="Z62" i="1" s="1"/>
  <c r="Y14" i="1"/>
  <c r="Y62" i="1" s="1"/>
  <c r="X14" i="1"/>
  <c r="X62" i="1" s="1"/>
  <c r="W14" i="1"/>
  <c r="W62" i="1" s="1"/>
  <c r="V14" i="1"/>
  <c r="V62" i="1" s="1"/>
  <c r="U14" i="1"/>
  <c r="U62" i="1" s="1"/>
  <c r="T14" i="1"/>
  <c r="T62" i="1" s="1"/>
  <c r="S14" i="1"/>
  <c r="S62" i="1" s="1"/>
  <c r="R14" i="1"/>
  <c r="R62" i="1" s="1"/>
  <c r="Q14" i="1"/>
  <c r="Q62" i="1" s="1"/>
  <c r="P14" i="1"/>
  <c r="P62" i="1" s="1"/>
  <c r="O14" i="1"/>
  <c r="O62" i="1" s="1"/>
  <c r="N14" i="1"/>
  <c r="N62" i="1" s="1"/>
  <c r="M14" i="1"/>
  <c r="M62" i="1" s="1"/>
  <c r="L14" i="1"/>
  <c r="L62" i="1" s="1"/>
  <c r="K14" i="1"/>
  <c r="K62" i="1" s="1"/>
  <c r="J14" i="1"/>
  <c r="J62" i="1" s="1"/>
  <c r="I14" i="1"/>
  <c r="I62" i="1" s="1"/>
  <c r="H14" i="1"/>
  <c r="H62" i="1" s="1"/>
  <c r="G14" i="1"/>
  <c r="G62" i="1" s="1"/>
  <c r="F14" i="1"/>
  <c r="F62" i="1" s="1"/>
  <c r="E14" i="1"/>
  <c r="E62" i="1" s="1"/>
  <c r="D14" i="1"/>
  <c r="D62" i="1" s="1"/>
  <c r="AE13" i="1"/>
  <c r="AE61" i="1" s="1"/>
  <c r="AD13" i="1"/>
  <c r="AD61" i="1" s="1"/>
  <c r="AC13" i="1"/>
  <c r="AC61" i="1" s="1"/>
  <c r="AB13" i="1"/>
  <c r="AB61" i="1" s="1"/>
  <c r="AA13" i="1"/>
  <c r="AA61" i="1" s="1"/>
  <c r="Z13" i="1"/>
  <c r="Z61" i="1" s="1"/>
  <c r="Y13" i="1"/>
  <c r="Y61" i="1" s="1"/>
  <c r="X13" i="1"/>
  <c r="X61" i="1" s="1"/>
  <c r="W13" i="1"/>
  <c r="W61" i="1" s="1"/>
  <c r="V13" i="1"/>
  <c r="V61" i="1" s="1"/>
  <c r="U13" i="1"/>
  <c r="U61" i="1" s="1"/>
  <c r="T13" i="1"/>
  <c r="T61" i="1" s="1"/>
  <c r="S13" i="1"/>
  <c r="S61" i="1" s="1"/>
  <c r="R13" i="1"/>
  <c r="R61" i="1" s="1"/>
  <c r="Q13" i="1"/>
  <c r="Q61" i="1" s="1"/>
  <c r="P13" i="1"/>
  <c r="P61" i="1" s="1"/>
  <c r="O13" i="1"/>
  <c r="O61" i="1" s="1"/>
  <c r="N13" i="1"/>
  <c r="N61" i="1" s="1"/>
  <c r="M13" i="1"/>
  <c r="M61" i="1" s="1"/>
  <c r="L13" i="1"/>
  <c r="L61" i="1" s="1"/>
  <c r="K13" i="1"/>
  <c r="K61" i="1" s="1"/>
  <c r="J13" i="1"/>
  <c r="J61" i="1" s="1"/>
  <c r="I13" i="1"/>
  <c r="I61" i="1" s="1"/>
  <c r="H13" i="1"/>
  <c r="H61" i="1" s="1"/>
  <c r="G13" i="1"/>
  <c r="G61" i="1" s="1"/>
  <c r="F13" i="1"/>
  <c r="F61" i="1" s="1"/>
  <c r="E13" i="1"/>
  <c r="E61" i="1" s="1"/>
  <c r="AE9" i="1"/>
  <c r="AE54" i="1" s="1"/>
  <c r="AD9" i="1"/>
  <c r="AD54" i="1" s="1"/>
  <c r="AC9" i="1"/>
  <c r="AC54" i="1" s="1"/>
  <c r="AB9" i="1"/>
  <c r="AB54" i="1" s="1"/>
  <c r="AA9" i="1"/>
  <c r="AA54" i="1" s="1"/>
  <c r="Z9" i="1"/>
  <c r="Z54" i="1" s="1"/>
  <c r="Y9" i="1"/>
  <c r="Y54" i="1" s="1"/>
  <c r="X9" i="1"/>
  <c r="X54" i="1" s="1"/>
  <c r="W9" i="1"/>
  <c r="W54" i="1" s="1"/>
  <c r="V9" i="1"/>
  <c r="V54" i="1" s="1"/>
  <c r="U9" i="1"/>
  <c r="U54" i="1" s="1"/>
  <c r="T9" i="1"/>
  <c r="T54" i="1" s="1"/>
  <c r="S9" i="1"/>
  <c r="S54" i="1" s="1"/>
  <c r="R9" i="1"/>
  <c r="R54" i="1" s="1"/>
  <c r="Q9" i="1"/>
  <c r="Q54" i="1" s="1"/>
  <c r="P9" i="1"/>
  <c r="P54" i="1" s="1"/>
  <c r="O9" i="1"/>
  <c r="O54" i="1" s="1"/>
  <c r="N9" i="1"/>
  <c r="N54" i="1" s="1"/>
  <c r="M9" i="1"/>
  <c r="M54" i="1" s="1"/>
  <c r="L9" i="1"/>
  <c r="L54" i="1" s="1"/>
  <c r="K9" i="1"/>
  <c r="K54" i="1" s="1"/>
  <c r="J9" i="1"/>
  <c r="J54" i="1" s="1"/>
  <c r="I9" i="1"/>
  <c r="I54" i="1" s="1"/>
  <c r="H9" i="1"/>
  <c r="H54" i="1" s="1"/>
  <c r="G9" i="1"/>
  <c r="G54" i="1" s="1"/>
  <c r="F9" i="1"/>
  <c r="F54" i="1" s="1"/>
  <c r="E9" i="1"/>
  <c r="E54" i="1" s="1"/>
  <c r="D9" i="1"/>
  <c r="D54" i="1" s="1"/>
  <c r="AE8" i="1"/>
  <c r="AE53" i="1" s="1"/>
  <c r="AD8" i="1"/>
  <c r="AD53" i="1" s="1"/>
  <c r="AC8" i="1"/>
  <c r="AC53" i="1" s="1"/>
  <c r="AB8" i="1"/>
  <c r="AB53" i="1" s="1"/>
  <c r="AA8" i="1"/>
  <c r="AA53" i="1" s="1"/>
  <c r="Z8" i="1"/>
  <c r="Z53" i="1" s="1"/>
  <c r="Y8" i="1"/>
  <c r="Y53" i="1" s="1"/>
  <c r="X8" i="1"/>
  <c r="X53" i="1" s="1"/>
  <c r="W8" i="1"/>
  <c r="W53" i="1" s="1"/>
  <c r="V8" i="1"/>
  <c r="V53" i="1" s="1"/>
  <c r="U8" i="1"/>
  <c r="U53" i="1" s="1"/>
  <c r="T8" i="1"/>
  <c r="T53" i="1" s="1"/>
  <c r="S8" i="1"/>
  <c r="S53" i="1" s="1"/>
  <c r="R8" i="1"/>
  <c r="R53" i="1" s="1"/>
  <c r="Q8" i="1"/>
  <c r="Q53" i="1" s="1"/>
  <c r="P8" i="1"/>
  <c r="P53" i="1" s="1"/>
  <c r="O8" i="1"/>
  <c r="O53" i="1" s="1"/>
  <c r="N8" i="1"/>
  <c r="N53" i="1" s="1"/>
  <c r="M8" i="1"/>
  <c r="M53" i="1" s="1"/>
  <c r="L8" i="1"/>
  <c r="L53" i="1" s="1"/>
  <c r="K8" i="1"/>
  <c r="K53" i="1" s="1"/>
  <c r="J8" i="1"/>
  <c r="J53" i="1" s="1"/>
  <c r="I8" i="1"/>
  <c r="I53" i="1" s="1"/>
  <c r="H8" i="1"/>
  <c r="H53" i="1" s="1"/>
  <c r="G8" i="1"/>
  <c r="G53" i="1" s="1"/>
  <c r="F8" i="1"/>
  <c r="F53" i="1" s="1"/>
  <c r="E8" i="1"/>
  <c r="E53" i="1" s="1"/>
  <c r="D8" i="1"/>
  <c r="D53" i="1" s="1"/>
  <c r="I57" i="1" l="1"/>
  <c r="Y57" i="1"/>
  <c r="Q57" i="1"/>
  <c r="D57" i="1"/>
  <c r="L57" i="1"/>
  <c r="T57" i="1"/>
  <c r="AB57" i="1"/>
  <c r="S57" i="1"/>
  <c r="AA57" i="1"/>
  <c r="K57" i="1"/>
  <c r="J57" i="1"/>
  <c r="R57" i="1"/>
  <c r="Z57" i="1"/>
  <c r="U57" i="1"/>
  <c r="AC57" i="1"/>
  <c r="N57" i="1"/>
  <c r="F57" i="1"/>
  <c r="G57" i="1"/>
  <c r="O57" i="1"/>
  <c r="W57" i="1"/>
  <c r="AE57" i="1"/>
  <c r="E57" i="1"/>
  <c r="M57" i="1"/>
  <c r="V57" i="1"/>
  <c r="AD57" i="1"/>
  <c r="H57" i="1"/>
  <c r="P57" i="1"/>
  <c r="X57" i="1"/>
  <c r="X73" i="1"/>
  <c r="P73" i="1"/>
  <c r="H73" i="1"/>
  <c r="AE73" i="1"/>
  <c r="G73" i="1"/>
  <c r="E73" i="1"/>
  <c r="X49" i="1"/>
  <c r="H49" i="1"/>
  <c r="P49" i="1"/>
  <c r="M73" i="1"/>
  <c r="U73" i="1"/>
  <c r="AC73" i="1"/>
  <c r="I73" i="1"/>
  <c r="Q73" i="1"/>
  <c r="Y73" i="1"/>
  <c r="J49" i="1"/>
  <c r="J73" i="1"/>
  <c r="R73" i="1"/>
  <c r="Z73" i="1"/>
  <c r="K73" i="1"/>
  <c r="S73" i="1"/>
  <c r="AA73" i="1"/>
  <c r="F73" i="1"/>
  <c r="N73" i="1"/>
  <c r="V73" i="1"/>
  <c r="AD73" i="1"/>
  <c r="D73" i="1"/>
  <c r="L73" i="1"/>
  <c r="T73" i="1"/>
  <c r="AB73" i="1"/>
  <c r="E49" i="1"/>
  <c r="M49" i="1"/>
  <c r="U49" i="1"/>
  <c r="AC49" i="1"/>
  <c r="P65" i="1"/>
  <c r="G49" i="1"/>
  <c r="O49" i="1"/>
  <c r="W49" i="1"/>
  <c r="AE49" i="1"/>
  <c r="Z49" i="1"/>
  <c r="K49" i="1"/>
  <c r="S49" i="1"/>
  <c r="AA49" i="1"/>
  <c r="I65" i="1"/>
  <c r="Q65" i="1"/>
  <c r="Y65" i="1"/>
  <c r="D49" i="1"/>
  <c r="Y49" i="1"/>
  <c r="G65" i="1"/>
  <c r="AE65" i="1"/>
  <c r="R49" i="1"/>
  <c r="H65" i="1"/>
  <c r="X65" i="1"/>
  <c r="J65" i="1"/>
  <c r="R65" i="1"/>
  <c r="Z65" i="1"/>
  <c r="L49" i="1"/>
  <c r="Q49" i="1"/>
  <c r="W65" i="1"/>
  <c r="AD65" i="1"/>
  <c r="I49" i="1"/>
  <c r="O65" i="1"/>
  <c r="K65" i="1"/>
  <c r="S65" i="1"/>
  <c r="AA65" i="1"/>
  <c r="T49" i="1"/>
  <c r="F49" i="1"/>
  <c r="N49" i="1"/>
  <c r="V49" i="1"/>
  <c r="AD49" i="1"/>
  <c r="AB65" i="1"/>
  <c r="AB49" i="1"/>
  <c r="AC65" i="1"/>
  <c r="D65" i="1"/>
  <c r="L65" i="1"/>
  <c r="T65" i="1"/>
  <c r="E65" i="1"/>
  <c r="M65" i="1"/>
  <c r="U65" i="1"/>
  <c r="F65" i="1"/>
  <c r="N65" i="1"/>
  <c r="V65" i="1"/>
  <c r="F6" i="4" l="1"/>
  <c r="F7" i="4"/>
  <c r="F8" i="4"/>
  <c r="F9" i="4"/>
  <c r="F10" i="4"/>
  <c r="F11" i="4"/>
</calcChain>
</file>

<file path=xl/sharedStrings.xml><?xml version="1.0" encoding="utf-8"?>
<sst xmlns="http://schemas.openxmlformats.org/spreadsheetml/2006/main" count="1898" uniqueCount="252">
  <si>
    <t>PLAN</t>
  </si>
  <si>
    <t>liczba modułów</t>
  </si>
  <si>
    <t>Norweska</t>
  </si>
  <si>
    <t>Numer kontraktu</t>
  </si>
  <si>
    <t>Nazwa kontraktu</t>
  </si>
  <si>
    <t>Komentarz do kontraktu</t>
  </si>
  <si>
    <t>01.03.2021 (pon)</t>
  </si>
  <si>
    <t>02.03.2021 (wt)</t>
  </si>
  <si>
    <t>03.03.2021 (śr)</t>
  </si>
  <si>
    <t>04.03.2021 (czw)</t>
  </si>
  <si>
    <t>05.03.2021 (pt)</t>
  </si>
  <si>
    <t>06.03.2021 (sob)</t>
  </si>
  <si>
    <t>07.03.2021 (niedz)</t>
  </si>
  <si>
    <t>08.03.2021 (pon)</t>
  </si>
  <si>
    <t>09.03.2021 (wt)</t>
  </si>
  <si>
    <t>10.03.2021 (śr)</t>
  </si>
  <si>
    <t>11.03.2021 (czw)</t>
  </si>
  <si>
    <t>12.03.2021 (pt)</t>
  </si>
  <si>
    <t>13.03.2021 (sob)</t>
  </si>
  <si>
    <t>14.03.2021 (niedz)</t>
  </si>
  <si>
    <t>15.03.2021 (pon)</t>
  </si>
  <si>
    <t>16.03.2021 (wt)</t>
  </si>
  <si>
    <t>17.03.2021 (śr)</t>
  </si>
  <si>
    <t>18.03.2021 (czw)</t>
  </si>
  <si>
    <t>19.03.2021 (pt)</t>
  </si>
  <si>
    <t>20.03.2021 (sob)</t>
  </si>
  <si>
    <t>21.03.2021 (niedz)</t>
  </si>
  <si>
    <t>22.03.2021 (pon)</t>
  </si>
  <si>
    <t>23.03.2021 (wt)</t>
  </si>
  <si>
    <t>24.03.2021 (śr)</t>
  </si>
  <si>
    <t>25.03.2021 (czw)</t>
  </si>
  <si>
    <t>26.03.2021 (pt)</t>
  </si>
  <si>
    <t>27.03.2021 (sob)</t>
  </si>
  <si>
    <t>28.03.2021 (niedz)</t>
  </si>
  <si>
    <t>44284</t>
  </si>
  <si>
    <t>44285</t>
  </si>
  <si>
    <t>44286</t>
  </si>
  <si>
    <t>HeimdalsPorten</t>
  </si>
  <si>
    <t>bud. A</t>
  </si>
  <si>
    <t>m2 podłogi</t>
  </si>
  <si>
    <t>m2 ścian</t>
  </si>
  <si>
    <t>m2 el.zew.</t>
  </si>
  <si>
    <t>CRAMO</t>
  </si>
  <si>
    <t>Fabryka</t>
  </si>
  <si>
    <t>SUMA</t>
  </si>
  <si>
    <t>Suma</t>
  </si>
  <si>
    <t>Plan został zatwierdzony:</t>
  </si>
  <si>
    <t>Jak minie data w komórce A24 ta zakładka jest blokowana, tam samo "Daty"</t>
  </si>
  <si>
    <t>REALIZACJA</t>
  </si>
  <si>
    <t>m2</t>
  </si>
  <si>
    <t>Data ostatniej aktualizacji</t>
  </si>
  <si>
    <t>Hala</t>
  </si>
  <si>
    <t>Etykiety wierszy</t>
  </si>
  <si>
    <t>Suma końcowa</t>
  </si>
  <si>
    <t>Etykiety kolumn</t>
  </si>
  <si>
    <t>Nie</t>
  </si>
  <si>
    <t>Tak</t>
  </si>
  <si>
    <t>UZUPEŁNIA KIEROWNIK PROJEKTU</t>
  </si>
  <si>
    <t>PP</t>
  </si>
  <si>
    <t>UZUPELNIA KIEROWNIK PROJEKTU</t>
  </si>
  <si>
    <t>Nazwa modułu/elementu</t>
  </si>
  <si>
    <t>Typ</t>
  </si>
  <si>
    <t>m2 sufitu</t>
  </si>
  <si>
    <t>m2 SD</t>
  </si>
  <si>
    <t>m2 SM</t>
  </si>
  <si>
    <t>m2 SZ</t>
  </si>
  <si>
    <t>m2 dobitek</t>
  </si>
  <si>
    <t>m2 attyk</t>
  </si>
  <si>
    <t>długość modułu [m]</t>
  </si>
  <si>
    <t>szerokość modułu [m2]</t>
  </si>
  <si>
    <t>Dokumentacja warsztatowa (data)</t>
  </si>
  <si>
    <t>Dok. Elewacje (data)</t>
  </si>
  <si>
    <t>Data Montaż</t>
  </si>
  <si>
    <t xml:space="preserve">Typ </t>
  </si>
  <si>
    <t>Dach</t>
  </si>
  <si>
    <t>Okna</t>
  </si>
  <si>
    <t>Drzwi zewnętrzne</t>
  </si>
  <si>
    <t>Wiatrołap</t>
  </si>
  <si>
    <t>Łazienka</t>
  </si>
  <si>
    <t>Kuchnia</t>
  </si>
  <si>
    <t>Fartuch kuchenny w glazurze</t>
  </si>
  <si>
    <t>tryskacze</t>
  </si>
  <si>
    <t>kabina prysznicowa</t>
  </si>
  <si>
    <t>WC</t>
  </si>
  <si>
    <t>Wylewka betonowa</t>
  </si>
  <si>
    <t>Komentarz dodatkowy</t>
  </si>
  <si>
    <t>m2 formatowka</t>
  </si>
  <si>
    <t>pośrednia kondygnacja</t>
  </si>
  <si>
    <t>moduł</t>
  </si>
  <si>
    <t>A-706W</t>
  </si>
  <si>
    <t>A-706X</t>
  </si>
  <si>
    <t>A-706Y</t>
  </si>
  <si>
    <t>A-601X</t>
  </si>
  <si>
    <t>A-601Y</t>
  </si>
  <si>
    <t>A-507X</t>
  </si>
  <si>
    <t>A-706Z</t>
  </si>
  <si>
    <t>HeimdalsPorten A</t>
  </si>
  <si>
    <t>A-507Y</t>
  </si>
  <si>
    <t>A-502Y</t>
  </si>
  <si>
    <t>A-602X</t>
  </si>
  <si>
    <t>A-602Y</t>
  </si>
  <si>
    <t>A-703X</t>
  </si>
  <si>
    <t>A-703Y</t>
  </si>
  <si>
    <t>A-704X</t>
  </si>
  <si>
    <t>A-704Y</t>
  </si>
  <si>
    <t>KOMPENDIUM WIEDZY O KONTRAKTACH</t>
  </si>
  <si>
    <t>REI</t>
  </si>
  <si>
    <t>Liczba modułów</t>
  </si>
  <si>
    <t>m2 modułów</t>
  </si>
  <si>
    <t>Średnia PC modułu</t>
  </si>
  <si>
    <t>Liczba klatek ogółem</t>
  </si>
  <si>
    <t>Liczba klatek zawarta w liczbie modułów</t>
  </si>
  <si>
    <t>m2 elementów zewnętrznych</t>
  </si>
  <si>
    <t>m2 paneli ścian</t>
  </si>
  <si>
    <t>m2 paneli sufitów</t>
  </si>
  <si>
    <t>m2 paneli podłóg</t>
  </si>
  <si>
    <t>Dodatkowy komentarz</t>
  </si>
  <si>
    <t>Maszyna</t>
  </si>
  <si>
    <t>Wydajność na zmianę</t>
  </si>
  <si>
    <t>Liczba pracujących zmian na dzień</t>
  </si>
  <si>
    <t>Wydajność na dzień</t>
  </si>
  <si>
    <t>Różnica na dzień wobec planu na Q</t>
  </si>
  <si>
    <t>Komentarz</t>
  </si>
  <si>
    <t>Giben</t>
  </si>
  <si>
    <t>Elcon</t>
  </si>
  <si>
    <t>Wienmann</t>
  </si>
  <si>
    <t>REI90</t>
  </si>
  <si>
    <t>MobiOne</t>
  </si>
  <si>
    <t>Wydajnosci określamy do planowania i ta zakładka blokuje się z taką samą datą, jak ta z planem</t>
  </si>
  <si>
    <t>Tutaj będą robocze tabele na każdą rzecz określoną po kontraktach (tak jak liczba modułów, czyli m2 na formatówkę) + tabele z oznaczeniem, czy to jest ok z wydajnosciami czy nie, stąd będzie brała informację do formatowania warunkowego tabela z liczbą modułów</t>
  </si>
  <si>
    <t>Ta zakładka będzie ukryta</t>
  </si>
  <si>
    <t>Marie Michelets</t>
  </si>
  <si>
    <t>ostatnia kondygnacja</t>
  </si>
  <si>
    <t>C-401X</t>
  </si>
  <si>
    <t>C-401Z</t>
  </si>
  <si>
    <t>I kondygnacja</t>
  </si>
  <si>
    <t>C-102X</t>
  </si>
  <si>
    <t>C-401Y</t>
  </si>
  <si>
    <t>C-304X</t>
  </si>
  <si>
    <t>C-304Y</t>
  </si>
  <si>
    <t>C-204X</t>
  </si>
  <si>
    <t>C-303X</t>
  </si>
  <si>
    <t>C-402Z</t>
  </si>
  <si>
    <t>C-402Y</t>
  </si>
  <si>
    <t>C-402X</t>
  </si>
  <si>
    <t>C-105Y</t>
  </si>
  <si>
    <t>C-101X</t>
  </si>
  <si>
    <t>C-105X</t>
  </si>
  <si>
    <t>C-201X</t>
  </si>
  <si>
    <t>B-302Y</t>
  </si>
  <si>
    <t>C-104X</t>
  </si>
  <si>
    <t>1x łazienka, 1x dobitka (budowa), balkon w module, moduł dachowy (wełna na dachu + attyki)</t>
  </si>
  <si>
    <t>j.w.</t>
  </si>
  <si>
    <t>balkon w module, moduł dachowy (wełna na dachu + attyki)</t>
  </si>
  <si>
    <t>1x łazienka</t>
  </si>
  <si>
    <t>1x WC, balkon w module, moduł dachowy (wełna na dachu + attyki)</t>
  </si>
  <si>
    <t xml:space="preserve">1x łazienka, 1x dobitka (montaż na budowie), balkon w module </t>
  </si>
  <si>
    <t xml:space="preserve">1x łazienka, balkon w module </t>
  </si>
  <si>
    <t>moduł dachowy (wełna na dachu + attyki)</t>
  </si>
  <si>
    <t>1x WC, 1x dobitka (budowa), balkon w module, moduł dachowy (wełna na dachu + attyki)</t>
  </si>
  <si>
    <t>1x łazienka, balkon w module, moduł dachowy (wełna na dachu + attyki)</t>
  </si>
  <si>
    <t>1x dobitka (producja)</t>
  </si>
  <si>
    <t>1x łazienka, 1x dobitka (budowa)</t>
  </si>
  <si>
    <t xml:space="preserve">1x łazienka, 1x dobitka (budowa), balkon w module </t>
  </si>
  <si>
    <t>1x dobitka (produkcja)</t>
  </si>
  <si>
    <t>1x łazienka, 1x dobitka (produkcja)</t>
  </si>
  <si>
    <t>wylewka samopoziomująca (nie wylewka betonowa) występuje tam gdzie łazienki, wc, wiatrołapy</t>
  </si>
  <si>
    <t>A-101X</t>
  </si>
  <si>
    <t>A-101Y</t>
  </si>
  <si>
    <t>A-402X</t>
  </si>
  <si>
    <t>1x łazienka, 2x dobitka (produkcja)</t>
  </si>
  <si>
    <t>B-302X</t>
  </si>
  <si>
    <t xml:space="preserve">balkon w module </t>
  </si>
  <si>
    <t>A-303Y</t>
  </si>
  <si>
    <t>A-401Y</t>
  </si>
  <si>
    <t xml:space="preserve">1x WC, balkon w module </t>
  </si>
  <si>
    <t>C-301Y</t>
  </si>
  <si>
    <t>A-303X</t>
  </si>
  <si>
    <t>1x łazienka, 1x dobitka (produkcja), balkon w module, moduł dachowy (wełna na dachu + attyki)</t>
  </si>
  <si>
    <t>A-402Z</t>
  </si>
  <si>
    <t>B-102Y</t>
  </si>
  <si>
    <t xml:space="preserve">1x łazienka, 1x dobitka (budowa),łaty 50x50 od str. żelbetu, balkon w module </t>
  </si>
  <si>
    <t>C-301X</t>
  </si>
  <si>
    <t xml:space="preserve">1x łazienka, 1x dobitka (produkcja), balkon w module </t>
  </si>
  <si>
    <t>A-302X</t>
  </si>
  <si>
    <t>balkon w module, moduł dachowy (wełna na dachu + attyki), szkalny daszek nad balkonem</t>
  </si>
  <si>
    <t>A-402Y</t>
  </si>
  <si>
    <t>B-102X</t>
  </si>
  <si>
    <t>A-301X</t>
  </si>
  <si>
    <t>A-301Y</t>
  </si>
  <si>
    <t>A-302Y</t>
  </si>
  <si>
    <t>2x łazienka, 1x dobitka (produkcja), balkon w module, moduł dachowy (wełna na dachu + attyki)</t>
  </si>
  <si>
    <t>A-401X</t>
  </si>
  <si>
    <t>A-103X</t>
  </si>
  <si>
    <t>1x dobitka (budowa)</t>
  </si>
  <si>
    <t>A-103Y</t>
  </si>
  <si>
    <t>A-401Z</t>
  </si>
  <si>
    <t>B-101X</t>
  </si>
  <si>
    <t>B-101Y</t>
  </si>
  <si>
    <t>B-202Y</t>
  </si>
  <si>
    <t>1x dobitka (produkcja), moduł dachowy (wełna na dachu)</t>
  </si>
  <si>
    <t>B-402Y</t>
  </si>
  <si>
    <t>A-102Y</t>
  </si>
  <si>
    <t>B-202X</t>
  </si>
  <si>
    <t>1x łazienka, 2x dobitka (produkcja), moduł dachowy (wełna na dachu + attyki)</t>
  </si>
  <si>
    <t>B-402X</t>
  </si>
  <si>
    <t>C-302X</t>
  </si>
  <si>
    <t>A-102X</t>
  </si>
  <si>
    <t>B-301Y</t>
  </si>
  <si>
    <t>B-401Y</t>
  </si>
  <si>
    <t>B-301X</t>
  </si>
  <si>
    <t>B-401X</t>
  </si>
  <si>
    <t>C-205X</t>
  </si>
  <si>
    <t>C-205Y</t>
  </si>
  <si>
    <t>A-201Y</t>
  </si>
  <si>
    <t>C-202X</t>
  </si>
  <si>
    <t>A-201X</t>
  </si>
  <si>
    <t>C-103X</t>
  </si>
  <si>
    <t>C-203X</t>
  </si>
  <si>
    <t>Kernen</t>
  </si>
  <si>
    <t>K3-201Y</t>
  </si>
  <si>
    <t>TAK</t>
  </si>
  <si>
    <t>Bjertnes</t>
  </si>
  <si>
    <t>A-SW-102</t>
  </si>
  <si>
    <t>Cramo</t>
  </si>
  <si>
    <t>TO JEST NADRABIANIE</t>
  </si>
  <si>
    <t>pow. Ścian</t>
  </si>
  <si>
    <t>C-203X,C-103X,C-202X,A-201Y,A-201X,C-205Y,C-205X,B-401X,B-301X,B-401Y,B-301Y,A-102X,B-402X,C-302X,B-202X,B-402Y,A-102Y,B-202Y,B-101Y,A-401Z,A-103Y,B-101X,A-103X,A-302Y,A-401X,A-301Y,A-301X,B-102X,K3-201Y,A-402Y,C-301X,A-302X,A-303X,A-402Z,B-102Y,C-301Y,A-401Y,A-303Y,A-402X,A-101Y,B-302X,C-402Y,C-201X,A-101X,C-105Y,C-402X,B-302Y,C-402Z,C-105X,C-101X,C-401Y,C-303X,C-104X,A-SW-102,C-304Y,C-401Z,C-304X,C-204X,C-102X,C-401X</t>
  </si>
  <si>
    <t>128.96832,128.96832,128.96832,96.72086,93.19353,84.20706,127.16975,129.65284,129.65284,103.55394,103.55394,93.19353,128.73934,128.96832,128.73934,105.00294,101.19386,105.00294,103.55394,84.33944,101.76086,129.65284,88.62603,101.19386,95.09172,96.72086,93.19353,128.73934,90.15,82.50089,109.90738,93.19353,88.62603,104.83774,105.00294,118.24104,100.10338,101.76086,85.11989,96.72086,128.73934,120.44465,129.09706,93.19353,84.20706,116.68362,105.00294,84.20706,127.16975,129.09706,115.23816,128.96832,128.96832,0,84.20706,106.18704,127.16975,128.96832,128.96832,114.20008</t>
  </si>
  <si>
    <t>Suma z pow. Ścian</t>
  </si>
  <si>
    <t>lis</t>
  </si>
  <si>
    <t>02-lis</t>
  </si>
  <si>
    <t>03-lis</t>
  </si>
  <si>
    <t>04-lis</t>
  </si>
  <si>
    <t>05-lis</t>
  </si>
  <si>
    <t>06-lis</t>
  </si>
  <si>
    <t>08-lis</t>
  </si>
  <si>
    <t>09-lis</t>
  </si>
  <si>
    <t>10-lis</t>
  </si>
  <si>
    <t>15-lis</t>
  </si>
  <si>
    <t>16-lis</t>
  </si>
  <si>
    <t>17-lis</t>
  </si>
  <si>
    <t>18-lis</t>
  </si>
  <si>
    <t>19-lis</t>
  </si>
  <si>
    <t>22-lis</t>
  </si>
  <si>
    <t>23-lis</t>
  </si>
  <si>
    <t>24-lis</t>
  </si>
  <si>
    <t>25-lis</t>
  </si>
  <si>
    <t>26-lis</t>
  </si>
  <si>
    <t>29-lis</t>
  </si>
  <si>
    <t>30-lis</t>
  </si>
  <si>
    <t>Liczba z Data Montaż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</si>
</sst>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\(ddd\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indexed="8"/>
      <name val="Arial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name val="Segoe UI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7">
    <xf numFmtId="0" fontId="0" fillId="0" borderId="0"/>
    <xf numFmtId="0" fontId="2" fillId="0" borderId="0"/>
    <xf numFmtId="0" fontId="8" fillId="0" borderId="0"/>
    <xf numFmtId="0" fontId="9" fillId="0" borderId="0"/>
    <xf numFmtId="0" fontId="10" fillId="3" borderId="5" applyNumberFormat="0" applyAlignment="0" applyProtection="0"/>
    <xf numFmtId="0" fontId="1" fillId="0" borderId="0"/>
    <xf numFmtId="0" fontId="13" fillId="0" borderId="0"/>
  </cellStyleXfs>
  <cellXfs count="8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164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5" borderId="0" xfId="5" applyFont="1" applyFill="1" applyAlignment="1">
      <alignment horizontal="center" vertical="top"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2" fontId="0" fillId="0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12" fillId="0" borderId="0" xfId="2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wrapText="1"/>
    </xf>
    <xf numFmtId="0" fontId="0" fillId="7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Fill="1" applyAlignment="1">
      <alignment wrapText="1"/>
    </xf>
    <xf numFmtId="0" fontId="0" fillId="7" borderId="0" xfId="0" applyNumberFormat="1" applyFill="1" applyAlignment="1">
      <alignment wrapText="1"/>
    </xf>
    <xf numFmtId="0" fontId="13" fillId="0" borderId="0" xfId="6"/>
    <xf numFmtId="2" fontId="13" fillId="0" borderId="0" xfId="6" applyNumberFormat="1"/>
    <xf numFmtId="0" fontId="13" fillId="7" borderId="0" xfId="6" applyFill="1"/>
    <xf numFmtId="2" fontId="13" fillId="7" borderId="0" xfId="6" applyNumberFormat="1" applyFill="1"/>
    <xf numFmtId="0" fontId="13" fillId="0" borderId="0" xfId="6" applyFill="1"/>
    <xf numFmtId="2" fontId="13" fillId="0" borderId="0" xfId="6" applyNumberFormat="1" applyFill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Fill="1" applyBorder="1" applyAlignment="1">
      <alignment horizontal="center" vertical="top"/>
    </xf>
    <xf numFmtId="0" fontId="11" fillId="0" borderId="0" xfId="5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2" fontId="12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2" fontId="13" fillId="0" borderId="0" xfId="0" applyNumberFormat="1" applyFont="1" applyFill="1" applyBorder="1" applyAlignment="1"/>
    <xf numFmtId="14" fontId="13" fillId="0" borderId="0" xfId="0" applyNumberFormat="1" applyFont="1" applyFill="1" applyBorder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0" fillId="0" borderId="0" xfId="0" applyBorder="1" applyAlignmen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" fontId="0" fillId="0" borderId="0" xfId="0" applyNumberFormat="1"/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7">
    <cellStyle name="Dane wyjściowe 2" xfId="4"/>
    <cellStyle name="Normalny" xfId="0" builtinId="0"/>
    <cellStyle name="Normalny 2" xfId="2"/>
    <cellStyle name="Normalny 3" xfId="3"/>
    <cellStyle name="Normalny 4" xfId="1"/>
    <cellStyle name="Normalny 4 2" xfId="5"/>
    <cellStyle name="Normalny 5" xfId="6"/>
  </cellStyles>
  <dxfs count="598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center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dd/mm/yyyy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center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165" formatCode="dd/mm/yyyy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165" formatCode="dd/mm/yyyy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165" formatCode="dd/mm/yyyy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165" formatCode="dd/mm/yyyy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rgb="FF5B9BD5"/>
        </left>
        <top style="thin">
          <color rgb="FF5B9BD5"/>
        </top>
      </border>
    </dxf>
    <dxf>
      <border outline="0">
        <bottom style="medium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rgb="FF5B9BD5"/>
        </left>
        <top style="thin">
          <color rgb="FF5B9BD5"/>
        </top>
      </border>
    </dxf>
    <dxf>
      <border outline="0">
        <bottom style="medium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2" tint="-0.24994659260841701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97"/>
      <tableStyleElement type="headerRow" dxfId="596"/>
      <tableStyleElement type="firstRowStripe" dxfId="595"/>
    </tableStyle>
    <tableStyle name="TableStyleQueryResult" pivot="0" count="3">
      <tableStyleElement type="wholeTable" dxfId="594"/>
      <tableStyleElement type="headerRow" dxfId="593"/>
      <tableStyleElement type="firstRowStripe" dxfId="592"/>
    </tableStyle>
  </tableStyles>
  <colors>
    <mruColors>
      <color rgb="FFCC00CC"/>
      <color rgb="FFCC0066"/>
      <color rgb="FF00FFFF"/>
      <color rgb="FF3333CC"/>
      <color rgb="FF996633"/>
      <color rgb="FFFF9900"/>
      <color rgb="FF009999"/>
      <color rgb="FF33CC33"/>
      <color rgb="FFFF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[dane.xlsx]wykres!Tabela przestawna1</c:name>
    <c:fmtId val="8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wykres!$A$4:$A$24</c:f>
              <c:multiLvlStrCache>
                <c:ptCount val="20"/>
                <c:lvl>
                  <c:pt idx="0">
                    <c:v>02-lis</c:v>
                  </c:pt>
                  <c:pt idx="1">
                    <c:v>03-lis</c:v>
                  </c:pt>
                  <c:pt idx="2">
                    <c:v>04-lis</c:v>
                  </c:pt>
                  <c:pt idx="3">
                    <c:v>05-lis</c:v>
                  </c:pt>
                  <c:pt idx="4">
                    <c:v>06-lis</c:v>
                  </c:pt>
                  <c:pt idx="5">
                    <c:v>08-lis</c:v>
                  </c:pt>
                  <c:pt idx="6">
                    <c:v>09-lis</c:v>
                  </c:pt>
                  <c:pt idx="7">
                    <c:v>10-lis</c:v>
                  </c:pt>
                  <c:pt idx="8">
                    <c:v>15-lis</c:v>
                  </c:pt>
                  <c:pt idx="9">
                    <c:v>16-lis</c:v>
                  </c:pt>
                  <c:pt idx="10">
                    <c:v>17-lis</c:v>
                  </c:pt>
                  <c:pt idx="11">
                    <c:v>18-lis</c:v>
                  </c:pt>
                  <c:pt idx="12">
                    <c:v>19-lis</c:v>
                  </c:pt>
                  <c:pt idx="13">
                    <c:v>22-lis</c:v>
                  </c:pt>
                  <c:pt idx="14">
                    <c:v>23-lis</c:v>
                  </c:pt>
                  <c:pt idx="15">
                    <c:v>24-lis</c:v>
                  </c:pt>
                  <c:pt idx="16">
                    <c:v>25-lis</c:v>
                  </c:pt>
                  <c:pt idx="17">
                    <c:v>26-lis</c:v>
                  </c:pt>
                  <c:pt idx="18">
                    <c:v>29-lis</c:v>
                  </c:pt>
                  <c:pt idx="19">
                    <c:v>30-lis</c:v>
                  </c:pt>
                </c:lvl>
                <c:lvl>
                  <c:pt idx="0">
                    <c:v>lis</c:v>
                  </c:pt>
                </c:lvl>
              </c:multiLvlStrCache>
            </c:multiLvlStrRef>
          </c:cat>
          <c:val>
            <c:numRef>
              <c:f>wykres!$B$4:$B$24</c:f>
              <c:numCache>
                <c:formatCode>0</c:formatCode>
                <c:ptCount val="20"/>
                <c:pt idx="0">
                  <c:v>257.93663999999995</c:v>
                </c:pt>
                <c:pt idx="1">
                  <c:v>318.88270999999997</c:v>
                </c:pt>
                <c:pt idx="2">
                  <c:v>341.02964999999995</c:v>
                </c:pt>
                <c:pt idx="3">
                  <c:v>336.76071999999999</c:v>
                </c:pt>
                <c:pt idx="4">
                  <c:v>221.93286999999998</c:v>
                </c:pt>
                <c:pt idx="5">
                  <c:v>362.7106</c:v>
                </c:pt>
                <c:pt idx="6">
                  <c:v>309.75074000000001</c:v>
                </c:pt>
                <c:pt idx="7">
                  <c:v>315.75314000000003</c:v>
                </c:pt>
                <c:pt idx="8">
                  <c:v>284.91161</c:v>
                </c:pt>
                <c:pt idx="9">
                  <c:v>318.65373</c:v>
                </c:pt>
                <c:pt idx="10">
                  <c:v>375.7518</c:v>
                </c:pt>
                <c:pt idx="11">
                  <c:v>298.46670999999998</c:v>
                </c:pt>
                <c:pt idx="12">
                  <c:v>320.10527999999999</c:v>
                </c:pt>
                <c:pt idx="13">
                  <c:v>310.58008999999998</c:v>
                </c:pt>
                <c:pt idx="14">
                  <c:v>342.73523999999998</c:v>
                </c:pt>
                <c:pt idx="15">
                  <c:v>305.89362</c:v>
                </c:pt>
                <c:pt idx="16">
                  <c:v>340.47386999999998</c:v>
                </c:pt>
                <c:pt idx="17">
                  <c:v>373.17479999999995</c:v>
                </c:pt>
                <c:pt idx="18">
                  <c:v>317.56385</c:v>
                </c:pt>
                <c:pt idx="19">
                  <c:v>372.13671999999997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1-4A7A-9F07-2487789696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6523320"/>
        <c:axId val="356522336"/>
      </c:lineChart>
      <c:catAx>
        <c:axId val="35652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522336"/>
        <c:crosses val="autoZero"/>
        <c:auto val="1"/>
        <c:lblAlgn val="ctr"/>
        <c:lblOffset val="100"/>
        <c:noMultiLvlLbl val="0"/>
      </c:catAx>
      <c:valAx>
        <c:axId val="3565223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52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11206</xdr:colOff>
      <xdr:row>2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BD0D7E-D007-47AC-9365-F661CC8A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weł" refreshedDate="44610.704780555556" createdVersion="6" refreshedVersion="6" minRefreshableVersion="3" recordCount="60">
  <cacheSource type="worksheet">
    <worksheetSource name="Tabela8"/>
  </cacheSource>
  <cacheFields count="39">
    <cacheField name="moduł" numFmtId="0">
      <sharedItems/>
    </cacheField>
    <cacheField name="Numer kontraktu" numFmtId="0">
      <sharedItems containsSemiMixedTypes="0" containsString="0" containsNumber="1" containsInteger="1" minValue="263" maxValue="269"/>
    </cacheField>
    <cacheField name="Nazwa kontraktu" numFmtId="0">
      <sharedItems/>
    </cacheField>
    <cacheField name="Typ" numFmtId="0">
      <sharedItems containsBlank="1"/>
    </cacheField>
    <cacheField name="m2 podłogi" numFmtId="2">
      <sharedItems containsSemiMixedTypes="0" containsString="0" containsNumber="1" minValue="19.879000000000001" maxValue="62.682879999999997"/>
    </cacheField>
    <cacheField name="m2 sufitu" numFmtId="2">
      <sharedItems containsString="0" containsBlank="1" containsNumber="1" minValue="30.67" maxValue="56.18"/>
    </cacheField>
    <cacheField name="m2 SD" numFmtId="2">
      <sharedItems containsString="0" containsBlank="1" containsNumber="1" minValue="10.676399999999999" maxValue="46.518599999999999"/>
    </cacheField>
    <cacheField name="m2 SM" numFmtId="2">
      <sharedItems containsString="0" containsBlank="1" containsNumber="1" minValue="13.27417" maxValue="69.24736"/>
    </cacheField>
    <cacheField name="m2 SZ" numFmtId="2">
      <sharedItems containsString="0" containsBlank="1" containsNumber="1" minValue="15.939559999999998" maxValue="46.815859999999994"/>
    </cacheField>
    <cacheField name="m2 dobitek" numFmtId="2">
      <sharedItems containsString="0" containsBlank="1" containsNumber="1" minValue="0" maxValue="10.962"/>
    </cacheField>
    <cacheField name="m2 attyk" numFmtId="2">
      <sharedItems containsString="0" containsBlank="1" containsNumber="1" minValue="8.49" maxValue="10.19"/>
    </cacheField>
    <cacheField name="pow. Ścian" numFmtId="2">
      <sharedItems containsSemiMixedTypes="0" containsString="0" containsNumber="1" minValue="0" maxValue="129.65284"/>
    </cacheField>
    <cacheField name="długość modułu [m]" numFmtId="2">
      <sharedItems containsString="0" containsBlank="1" containsNumber="1" minValue="10.5" maxValue="15.618"/>
    </cacheField>
    <cacheField name="szerokość modułu [m2]" numFmtId="2">
      <sharedItems containsString="0" containsBlank="1" containsNumber="1" minValue="2.5979999999999999" maxValue="4.165"/>
    </cacheField>
    <cacheField name="Dokumentacja warsztatowa (data)" numFmtId="14">
      <sharedItems containsNonDate="0" containsDate="1" containsString="0" containsBlank="1" minDate="2021-10-19T00:00:00" maxDate="2021-11-19T00:00:00"/>
    </cacheField>
    <cacheField name="Dok. Elewacje (data)" numFmtId="0">
      <sharedItems containsNonDate="0" containsDate="1" containsString="0" containsBlank="1" minDate="2021-11-09T00:00:00" maxDate="2021-12-09T00:00:00"/>
    </cacheField>
    <cacheField name="Data Montaż" numFmtId="14">
      <sharedItems containsSemiMixedTypes="0" containsNonDate="0" containsDate="1" containsString="0" minDate="2021-11-02T00:00:00" maxDate="2021-12-01T00:00:00" count="20">
        <d v="2021-11-02T00:00:00"/>
        <d v="2021-11-03T00:00:00"/>
        <d v="2021-11-04T00:00:00"/>
        <d v="2021-11-05T00:00:00"/>
        <d v="2021-11-06T00:00:00"/>
        <d v="2021-11-08T00:00:00"/>
        <d v="2021-11-09T00:00:00"/>
        <d v="2021-11-10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</sharedItems>
      <fieldGroup par="38" base="16">
        <rangePr groupBy="days" startDate="2021-11-02T00:00:00" endDate="2021-12-01T00:00:00"/>
        <groupItems count="368">
          <s v="&lt;2021-11-02"/>
          <s v="01-sty"/>
          <s v="02-sty"/>
          <s v="03-sty"/>
          <s v="04-sty"/>
          <s v="05-sty"/>
          <s v="06-sty"/>
          <s v="07-sty"/>
          <s v="08-sty"/>
          <s v="09-sty"/>
          <s v="10-sty"/>
          <s v="11-sty"/>
          <s v="12-sty"/>
          <s v="13-sty"/>
          <s v="14-sty"/>
          <s v="15-sty"/>
          <s v="16-sty"/>
          <s v="17-sty"/>
          <s v="18-sty"/>
          <s v="19-sty"/>
          <s v="20-sty"/>
          <s v="21-sty"/>
          <s v="22-sty"/>
          <s v="23-sty"/>
          <s v="24-sty"/>
          <s v="25-sty"/>
          <s v="26-sty"/>
          <s v="27-sty"/>
          <s v="28-sty"/>
          <s v="29-sty"/>
          <s v="30-sty"/>
          <s v="31-sty"/>
          <s v="01-lut"/>
          <s v="02-lut"/>
          <s v="03-lut"/>
          <s v="04-lut"/>
          <s v="05-lut"/>
          <s v="06-lut"/>
          <s v="07-lut"/>
          <s v="08-lut"/>
          <s v="09-lut"/>
          <s v="10-lut"/>
          <s v="11-lut"/>
          <s v="12-lut"/>
          <s v="13-lut"/>
          <s v="14-lut"/>
          <s v="15-lut"/>
          <s v="16-lut"/>
          <s v="17-lut"/>
          <s v="18-lut"/>
          <s v="19-lut"/>
          <s v="20-lut"/>
          <s v="21-lut"/>
          <s v="22-lut"/>
          <s v="23-lut"/>
          <s v="24-lut"/>
          <s v="25-lut"/>
          <s v="26-lut"/>
          <s v="27-lut"/>
          <s v="28-lut"/>
          <s v="29-lut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kwi"/>
          <s v="02-kwi"/>
          <s v="03-kwi"/>
          <s v="04-kwi"/>
          <s v="05-kwi"/>
          <s v="06-kwi"/>
          <s v="07-kwi"/>
          <s v="08-kwi"/>
          <s v="09-kwi"/>
          <s v="10-kwi"/>
          <s v="11-kwi"/>
          <s v="12-kwi"/>
          <s v="13-kwi"/>
          <s v="14-kwi"/>
          <s v="15-kwi"/>
          <s v="16-kwi"/>
          <s v="17-kwi"/>
          <s v="18-kwi"/>
          <s v="19-kwi"/>
          <s v="20-kwi"/>
          <s v="21-kwi"/>
          <s v="22-kwi"/>
          <s v="23-kwi"/>
          <s v="24-kwi"/>
          <s v="25-kwi"/>
          <s v="26-kwi"/>
          <s v="27-kwi"/>
          <s v="28-kwi"/>
          <s v="29-kwi"/>
          <s v="30-kwi"/>
          <s v="01-maj"/>
          <s v="02-maj"/>
          <s v="03-maj"/>
          <s v="04-maj"/>
          <s v="05-maj"/>
          <s v="06-maj"/>
          <s v="07-maj"/>
          <s v="08-maj"/>
          <s v="09-maj"/>
          <s v="10-maj"/>
          <s v="11-maj"/>
          <s v="12-maj"/>
          <s v="13-maj"/>
          <s v="14-maj"/>
          <s v="15-maj"/>
          <s v="16-maj"/>
          <s v="17-maj"/>
          <s v="18-maj"/>
          <s v="19-maj"/>
          <s v="20-maj"/>
          <s v="21-maj"/>
          <s v="22-maj"/>
          <s v="23-maj"/>
          <s v="24-maj"/>
          <s v="25-maj"/>
          <s v="26-maj"/>
          <s v="27-maj"/>
          <s v="28-maj"/>
          <s v="29-maj"/>
          <s v="30-maj"/>
          <s v="31-maj"/>
          <s v="01-cze"/>
          <s v="02-cze"/>
          <s v="03-cze"/>
          <s v="04-cze"/>
          <s v="05-cze"/>
          <s v="06-cze"/>
          <s v="07-cze"/>
          <s v="08-cze"/>
          <s v="09-cze"/>
          <s v="10-cze"/>
          <s v="11-cze"/>
          <s v="12-cze"/>
          <s v="13-cze"/>
          <s v="14-cze"/>
          <s v="15-cze"/>
          <s v="16-cze"/>
          <s v="17-cze"/>
          <s v="18-cze"/>
          <s v="19-cze"/>
          <s v="20-cze"/>
          <s v="21-cze"/>
          <s v="22-cze"/>
          <s v="23-cze"/>
          <s v="24-cze"/>
          <s v="25-cze"/>
          <s v="26-cze"/>
          <s v="27-cze"/>
          <s v="28-cze"/>
          <s v="29-cze"/>
          <s v="30-cze"/>
          <s v="01-lip"/>
          <s v="02-lip"/>
          <s v="03-lip"/>
          <s v="04-lip"/>
          <s v="05-lip"/>
          <s v="06-lip"/>
          <s v="07-lip"/>
          <s v="08-lip"/>
          <s v="09-lip"/>
          <s v="10-lip"/>
          <s v="11-lip"/>
          <s v="12-lip"/>
          <s v="13-lip"/>
          <s v="14-lip"/>
          <s v="15-lip"/>
          <s v="16-lip"/>
          <s v="17-lip"/>
          <s v="18-lip"/>
          <s v="19-lip"/>
          <s v="20-lip"/>
          <s v="21-lip"/>
          <s v="22-lip"/>
          <s v="23-lip"/>
          <s v="24-lip"/>
          <s v="25-lip"/>
          <s v="26-lip"/>
          <s v="27-lip"/>
          <s v="28-lip"/>
          <s v="29-lip"/>
          <s v="30-lip"/>
          <s v="31-lip"/>
          <s v="01-sie"/>
          <s v="02-sie"/>
          <s v="03-sie"/>
          <s v="04-sie"/>
          <s v="05-sie"/>
          <s v="06-sie"/>
          <s v="07-sie"/>
          <s v="08-sie"/>
          <s v="09-sie"/>
          <s v="10-sie"/>
          <s v="11-sie"/>
          <s v="12-sie"/>
          <s v="13-sie"/>
          <s v="14-sie"/>
          <s v="15-sie"/>
          <s v="16-sie"/>
          <s v="17-sie"/>
          <s v="18-sie"/>
          <s v="19-sie"/>
          <s v="20-sie"/>
          <s v="21-sie"/>
          <s v="22-sie"/>
          <s v="23-sie"/>
          <s v="24-sie"/>
          <s v="25-sie"/>
          <s v="26-sie"/>
          <s v="27-sie"/>
          <s v="28-sie"/>
          <s v="29-sie"/>
          <s v="30-sie"/>
          <s v="31-sie"/>
          <s v="01-wrz"/>
          <s v="02-wrz"/>
          <s v="03-wrz"/>
          <s v="04-wrz"/>
          <s v="05-wrz"/>
          <s v="06-wrz"/>
          <s v="07-wrz"/>
          <s v="08-wrz"/>
          <s v="09-wrz"/>
          <s v="10-wrz"/>
          <s v="11-wrz"/>
          <s v="12-wrz"/>
          <s v="13-wrz"/>
          <s v="14-wrz"/>
          <s v="15-wrz"/>
          <s v="16-wrz"/>
          <s v="17-wrz"/>
          <s v="18-wrz"/>
          <s v="19-wrz"/>
          <s v="20-wrz"/>
          <s v="21-wrz"/>
          <s v="22-wrz"/>
          <s v="23-wrz"/>
          <s v="24-wrz"/>
          <s v="25-wrz"/>
          <s v="26-wrz"/>
          <s v="27-wrz"/>
          <s v="28-wrz"/>
          <s v="29-wrz"/>
          <s v="30-wrz"/>
          <s v="01-paź"/>
          <s v="02-paź"/>
          <s v="03-paź"/>
          <s v="04-paź"/>
          <s v="05-paź"/>
          <s v="06-paź"/>
          <s v="07-paź"/>
          <s v="08-paź"/>
          <s v="09-paź"/>
          <s v="10-paź"/>
          <s v="11-paź"/>
          <s v="12-paź"/>
          <s v="13-paź"/>
          <s v="14-paź"/>
          <s v="15-paź"/>
          <s v="16-paź"/>
          <s v="17-paź"/>
          <s v="18-paź"/>
          <s v="19-paź"/>
          <s v="20-paź"/>
          <s v="21-paź"/>
          <s v="22-paź"/>
          <s v="23-paź"/>
          <s v="24-paź"/>
          <s v="25-paź"/>
          <s v="26-paź"/>
          <s v="27-paź"/>
          <s v="28-paź"/>
          <s v="29-paź"/>
          <s v="30-paź"/>
          <s v="31-paź"/>
          <s v="01-lis"/>
          <s v="02-lis"/>
          <s v="03-lis"/>
          <s v="04-lis"/>
          <s v="05-lis"/>
          <s v="06-lis"/>
          <s v="07-lis"/>
          <s v="08-lis"/>
          <s v="09-lis"/>
          <s v="10-lis"/>
          <s v="11-lis"/>
          <s v="12-lis"/>
          <s v="13-lis"/>
          <s v="14-lis"/>
          <s v="15-lis"/>
          <s v="16-lis"/>
          <s v="17-lis"/>
          <s v="18-lis"/>
          <s v="19-lis"/>
          <s v="20-lis"/>
          <s v="21-lis"/>
          <s v="22-lis"/>
          <s v="23-lis"/>
          <s v="24-lis"/>
          <s v="25-lis"/>
          <s v="26-lis"/>
          <s v="27-lis"/>
          <s v="28-lis"/>
          <s v="29-lis"/>
          <s v="30-lis"/>
          <s v="01-gru"/>
          <s v="02-gru"/>
          <s v="03-gru"/>
          <s v="04-gru"/>
          <s v="05-gru"/>
          <s v="06-gru"/>
          <s v="07-gru"/>
          <s v="08-gru"/>
          <s v="09-gru"/>
          <s v="10-gru"/>
          <s v="11-gru"/>
          <s v="12-gru"/>
          <s v="13-gru"/>
          <s v="14-gru"/>
          <s v="15-gru"/>
          <s v="16-gru"/>
          <s v="17-gru"/>
          <s v="18-gru"/>
          <s v="19-gru"/>
          <s v="20-gru"/>
          <s v="21-gru"/>
          <s v="22-gru"/>
          <s v="23-gru"/>
          <s v="24-gru"/>
          <s v="25-gru"/>
          <s v="26-gru"/>
          <s v="27-gru"/>
          <s v="28-gru"/>
          <s v="29-gru"/>
          <s v="30-gru"/>
          <s v="31-gru"/>
          <s v="&gt;2021-12-01"/>
        </groupItems>
      </fieldGroup>
    </cacheField>
    <cacheField name="Typ " numFmtId="0">
      <sharedItems/>
    </cacheField>
    <cacheField name="Hala" numFmtId="0">
      <sharedItems containsBlank="1" count="3">
        <s v="Norweska"/>
        <s v="Cramo"/>
        <m u="1"/>
      </sharedItems>
    </cacheField>
    <cacheField name="Dach" numFmtId="0">
      <sharedItems containsBlank="1"/>
    </cacheField>
    <cacheField name="Okna" numFmtId="0">
      <sharedItems containsBlank="1" containsMixedTypes="1" containsNumber="1" containsInteger="1" minValue="2" maxValue="5"/>
    </cacheField>
    <cacheField name="Drzwi zewnętrzne" numFmtId="0">
      <sharedItems containsBlank="1"/>
    </cacheField>
    <cacheField name="Wiatrołap" numFmtId="0">
      <sharedItems containsBlank="1"/>
    </cacheField>
    <cacheField name="Łazienka" numFmtId="0">
      <sharedItems containsBlank="1"/>
    </cacheField>
    <cacheField name="Kuchnia" numFmtId="0">
      <sharedItems containsBlank="1"/>
    </cacheField>
    <cacheField name="Fartuch kuchenny w glazurze" numFmtId="0">
      <sharedItems containsBlank="1"/>
    </cacheField>
    <cacheField name="tryskacze" numFmtId="0">
      <sharedItems containsBlank="1"/>
    </cacheField>
    <cacheField name="kabina prysznicowa" numFmtId="0">
      <sharedItems containsBlank="1"/>
    </cacheField>
    <cacheField name="WC" numFmtId="0">
      <sharedItems containsBlank="1"/>
    </cacheField>
    <cacheField name="Wylewka betonowa" numFmtId="0">
      <sharedItems containsBlank="1"/>
    </cacheField>
    <cacheField name="Komentarz dodatkowy" numFmtId="0">
      <sharedItems containsBlank="1"/>
    </cacheField>
    <cacheField name="m2 ścian" numFmtId="0" formula="'m2 SD'+'m2 SM'+'m2 SZ'" databaseField="0"/>
    <cacheField name="Wydajność Weinmann" numFmtId="0" formula=" 300" databaseField="0"/>
    <cacheField name="Wydajność MobiOne" numFmtId="0" formula=" 150" databaseField="0"/>
    <cacheField name="m2 płyt" numFmtId="0" formula=" ('m2 sufitu'+'m2 SD'+'m2 SM'+'m2 SZ')*3+40" databaseField="0"/>
    <cacheField name="Wydajność Formatówki" numFmtId="0" formula=" 1200" databaseField="0"/>
    <cacheField name="m2 płyt Cramo" numFmtId="0" formula="IF('Numer kontraktu'=250,'m2 podłogi'+'m2 SD'+'m2 SM'+'m2 sufitu',0)" databaseField="0"/>
    <cacheField name="m2 plyt popr" numFmtId="0" formula="'m2 płyt'-(2*'m2 płyt Cramo')" databaseField="0"/>
    <cacheField name="Miesiące" numFmtId="0" databaseField="0">
      <fieldGroup base="16">
        <rangePr groupBy="months" startDate="2021-11-02T00:00:00" endDate="2021-12-01T00:00:00"/>
        <groupItems count="14">
          <s v="&lt;2021-11-0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21-12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C-203X"/>
    <n v="264"/>
    <s v="Marie Michelets"/>
    <s v="pośrednia kondygnacja"/>
    <n v="62.682879999999997"/>
    <n v="53.57"/>
    <n v="40.614599999999996"/>
    <n v="67.452839999999995"/>
    <n v="20.900879999999997"/>
    <n v="0"/>
    <m/>
    <n v="128.96831999999998"/>
    <n v="15.068"/>
    <n v="4.16"/>
    <d v="2021-10-19T00:00:00"/>
    <d v="2021-11-09T00:00:00"/>
    <x v="0"/>
    <s v="moduł"/>
    <x v="0"/>
    <s v="Nie"/>
    <n v="2"/>
    <s v="Tak"/>
    <s v="Tak"/>
    <s v="Tak"/>
    <s v="Tak"/>
    <s v="Tak"/>
    <s v="Tak"/>
    <s v="Tak"/>
    <s v="Nie"/>
    <s v="j.w."/>
    <s v="1x łazienka, balkon w module "/>
  </r>
  <r>
    <s v="C-103X"/>
    <n v="264"/>
    <s v="Marie Michelets"/>
    <s v="I kondygnacja"/>
    <n v="53.57"/>
    <n v="53.57"/>
    <n v="40.614599999999996"/>
    <n v="67.452839999999995"/>
    <n v="20.900879999999997"/>
    <n v="0"/>
    <m/>
    <n v="128.96831999999998"/>
    <n v="13.005000000000001"/>
    <n v="4.16"/>
    <d v="2021-10-19T00:00:00"/>
    <d v="2021-11-09T00:00:00"/>
    <x v="0"/>
    <s v="moduł"/>
    <x v="0"/>
    <s v="Nie"/>
    <n v="2"/>
    <s v="Tak"/>
    <s v="Tak"/>
    <s v="Tak"/>
    <s v="Tak"/>
    <s v="Tak"/>
    <s v="Tak"/>
    <s v="Tak"/>
    <s v="Nie"/>
    <s v="j.w."/>
    <s v="1x łazienka"/>
  </r>
  <r>
    <s v="C-202X"/>
    <n v="264"/>
    <s v="Marie Michelets"/>
    <s v="pośrednia kondygnacja"/>
    <n v="62.682879999999997"/>
    <n v="53.57"/>
    <n v="40.614599999999996"/>
    <n v="67.452839999999995"/>
    <n v="20.900879999999997"/>
    <n v="0"/>
    <m/>
    <n v="128.96831999999998"/>
    <n v="15.068"/>
    <n v="4.16"/>
    <d v="2021-10-20T00:00:00"/>
    <d v="2021-11-10T00:00:00"/>
    <x v="1"/>
    <s v="moduł"/>
    <x v="0"/>
    <s v="Nie"/>
    <n v="2"/>
    <s v="Tak"/>
    <s v="Tak"/>
    <s v="Tak"/>
    <s v="Tak"/>
    <s v="Tak"/>
    <s v="Tak"/>
    <s v="Tak"/>
    <s v="Nie"/>
    <s v="j.w."/>
    <s v="1x łazienka, balkon w module "/>
  </r>
  <r>
    <s v="A-201Y"/>
    <n v="264"/>
    <s v="Marie Michelets"/>
    <s v="pośrednia kondygnacja"/>
    <n v="55.202910000000003"/>
    <n v="45.21"/>
    <n v="34.070999999999998"/>
    <n v="41.748979999999996"/>
    <n v="20.900879999999997"/>
    <n v="0"/>
    <m/>
    <n v="96.720859999999988"/>
    <n v="13.254"/>
    <n v="4.165"/>
    <d v="2021-10-20T00:00:00"/>
    <d v="2021-11-10T00:00:00"/>
    <x v="1"/>
    <s v="moduł"/>
    <x v="0"/>
    <s v="Nie"/>
    <n v="2"/>
    <s v="Tak"/>
    <s v="Tak"/>
    <s v="Nie"/>
    <s v="Tak"/>
    <s v="Tak"/>
    <s v="Tak"/>
    <s v="Nie"/>
    <s v="Nie"/>
    <s v="j.w."/>
    <s v="balkon w module "/>
  </r>
  <r>
    <s v="A-201X"/>
    <n v="264"/>
    <s v="Marie Michelets"/>
    <s v="pośrednia kondygnacja"/>
    <n v="49.056305999999999"/>
    <n v="40.76"/>
    <n v="28.536000000000001"/>
    <n v="41.722589999999997"/>
    <n v="18.367439999999998"/>
    <n v="4.5674999999999999"/>
    <m/>
    <n v="93.193529999999996"/>
    <n v="12.454000000000001"/>
    <n v="3.9390000000000001"/>
    <d v="2021-10-20T00:00:00"/>
    <d v="2021-11-10T00:00:00"/>
    <x v="1"/>
    <s v="moduł"/>
    <x v="0"/>
    <s v="Nie"/>
    <n v="2"/>
    <s v="Nie"/>
    <s v="Nie"/>
    <s v="Tak"/>
    <s v="Nie"/>
    <s v="Nie"/>
    <s v="Tak"/>
    <s v="Tak"/>
    <s v="Nie"/>
    <s v="j.w."/>
    <s v="1x łazienka, 1x dobitka (produkcja), balkon w module "/>
  </r>
  <r>
    <s v="C-205Y"/>
    <n v="264"/>
    <s v="Marie Michelets"/>
    <s v="pośrednia kondygnacja"/>
    <n v="30.67"/>
    <n v="30.67"/>
    <n v="10.676399999999999"/>
    <n v="22.853739999999998"/>
    <n v="44.282420000000002"/>
    <n v="6.394499999999999"/>
    <m/>
    <n v="84.207059999999984"/>
    <n v="12.669"/>
    <n v="2.5979999999999999"/>
    <d v="2021-10-21T00:00:00"/>
    <d v="2021-11-15T00:00:00"/>
    <x v="2"/>
    <s v="moduł"/>
    <x v="0"/>
    <s v="Nie"/>
    <n v="5"/>
    <s v="Nie"/>
    <s v="Nie"/>
    <s v="Nie"/>
    <s v="Nie"/>
    <s v="Nie"/>
    <s v="Tak"/>
    <s v="Nie"/>
    <s v="Nie"/>
    <s v="j.w."/>
    <m/>
  </r>
  <r>
    <s v="C-205X"/>
    <n v="264"/>
    <s v="Marie Michelets"/>
    <s v="pośrednia kondygnacja"/>
    <n v="62.682879999999997"/>
    <n v="53.57"/>
    <n v="41.426400000000001"/>
    <n v="57.398249999999997"/>
    <n v="20.848099999999999"/>
    <n v="7.4969999999999999"/>
    <m/>
    <n v="127.16974999999999"/>
    <n v="15.068"/>
    <n v="4.16"/>
    <d v="2021-10-21T00:00:00"/>
    <d v="2021-11-15T00:00:00"/>
    <x v="2"/>
    <s v="moduł"/>
    <x v="0"/>
    <s v="Nie"/>
    <n v="2"/>
    <s v="Tak"/>
    <s v="Tak"/>
    <s v="Tak"/>
    <s v="Tak"/>
    <s v="Tak"/>
    <s v="Tak"/>
    <s v="Tak"/>
    <s v="Nie"/>
    <s v="j.w."/>
    <s v="1x łazienka, 1x dobitka (montaż na budowie), balkon w module "/>
  </r>
  <r>
    <s v="B-401X"/>
    <n v="264"/>
    <s v="Marie Michelets"/>
    <s v="ostatnia kondygnacja"/>
    <n v="56.18"/>
    <n v="56.18"/>
    <n v="31.709400000000002"/>
    <n v="69.24736"/>
    <n v="17.734079999999999"/>
    <n v="10.962"/>
    <n v="10.19"/>
    <n v="129.65284"/>
    <n v="15.618"/>
    <n v="3.8029999999999999"/>
    <d v="2021-10-22T00:00:00"/>
    <d v="2021-11-15T00:00:00"/>
    <x v="2"/>
    <s v="moduł"/>
    <x v="0"/>
    <s v="Tak"/>
    <n v="3"/>
    <s v="Nie"/>
    <s v="Nie"/>
    <s v="Tak"/>
    <s v="Nie"/>
    <s v="Nie"/>
    <s v="Tak"/>
    <s v="Tak"/>
    <s v="Nie"/>
    <s v="j.w."/>
    <s v="1x łazienka, 2x dobitka (produkcja), moduł dachowy (wełna na dachu + attyki)"/>
  </r>
  <r>
    <s v="B-301X"/>
    <n v="264"/>
    <s v="Marie Michelets"/>
    <s v="pośrednia kondygnacja"/>
    <n v="56.18"/>
    <n v="56.18"/>
    <n v="31.709400000000002"/>
    <n v="69.24736"/>
    <n v="17.734079999999999"/>
    <n v="10.962"/>
    <m/>
    <n v="129.65284"/>
    <n v="15.618"/>
    <n v="3.8029999999999999"/>
    <d v="2021-10-22T00:00:00"/>
    <d v="2021-11-16T00:00:00"/>
    <x v="3"/>
    <s v="moduł"/>
    <x v="0"/>
    <s v="Nie"/>
    <n v="3"/>
    <s v="Nie"/>
    <s v="Nie"/>
    <s v="Tak"/>
    <s v="Nie"/>
    <s v="Nie"/>
    <s v="Tak"/>
    <s v="Tak"/>
    <s v="Nie"/>
    <s v="j.w."/>
    <s v="1x łazienka, 2x dobitka (produkcja)"/>
  </r>
  <r>
    <s v="B-401Y"/>
    <n v="264"/>
    <s v="Marie Michelets"/>
    <s v="ostatnia kondygnacja"/>
    <n v="38.409999999999997"/>
    <n v="38.409999999999997"/>
    <n v="27.379800000000003"/>
    <n v="50.721579999999996"/>
    <n v="15.939559999999998"/>
    <n v="9.5129999999999999"/>
    <n v="10.19"/>
    <n v="103.55394000000001"/>
    <n v="12.074"/>
    <n v="3.4630000000000001"/>
    <d v="2021-10-22T00:00:00"/>
    <d v="2021-11-16T00:00:00"/>
    <x v="3"/>
    <s v="moduł"/>
    <x v="0"/>
    <s v="Tak"/>
    <n v="2"/>
    <s v="Tak"/>
    <s v="Tak"/>
    <s v="Nie"/>
    <s v="Tak"/>
    <s v="Tak"/>
    <s v="Tak"/>
    <s v="Nie"/>
    <s v="Nie"/>
    <s v="j.w."/>
    <s v="1x dobitka (produkcja), moduł dachowy (wełna na dachu)"/>
  </r>
  <r>
    <s v="B-301Y"/>
    <n v="264"/>
    <s v="Marie Michelets"/>
    <s v="pośrednia kondygnacja"/>
    <n v="38.409999999999997"/>
    <n v="38.409999999999997"/>
    <n v="27.379800000000003"/>
    <n v="50.721579999999996"/>
    <n v="15.939559999999998"/>
    <n v="9.5129999999999999"/>
    <m/>
    <n v="103.55394000000001"/>
    <n v="12.074"/>
    <n v="3.4630000000000001"/>
    <d v="2021-10-22T00:00:00"/>
    <d v="2021-11-16T00:00:00"/>
    <x v="3"/>
    <s v="moduł"/>
    <x v="0"/>
    <s v="Nie"/>
    <n v="2"/>
    <s v="Tak"/>
    <s v="Tak"/>
    <s v="Nie"/>
    <s v="Tak"/>
    <s v="Tak"/>
    <s v="Tak"/>
    <s v="Nie"/>
    <s v="Nie"/>
    <s v="j.w."/>
    <s v="1x dobitka (produkcja)"/>
  </r>
  <r>
    <s v="A-102X"/>
    <n v="264"/>
    <s v="Marie Michelets"/>
    <s v="I kondygnacja"/>
    <n v="40.76"/>
    <n v="40.76"/>
    <n v="28.536000000000001"/>
    <n v="41.722589999999997"/>
    <n v="18.367439999999998"/>
    <n v="4.5674999999999999"/>
    <m/>
    <n v="93.193529999999996"/>
    <n v="11.004"/>
    <n v="3.9390000000000001"/>
    <d v="2021-10-25T00:00:00"/>
    <d v="2021-11-17T00:00:00"/>
    <x v="4"/>
    <s v="moduł"/>
    <x v="0"/>
    <s v="Nie"/>
    <n v="2"/>
    <s v="Nie"/>
    <s v="Nie"/>
    <s v="Tak"/>
    <s v="Nie"/>
    <s v="Nie"/>
    <s v="Tak"/>
    <s v="Tak"/>
    <s v="Nie"/>
    <s v="j.w."/>
    <s v="1x łazienka, 1x dobitka (produkcja)"/>
  </r>
  <r>
    <s v="B-402X"/>
    <n v="264"/>
    <s v="Marie Michelets"/>
    <s v="ostatnia kondygnacja"/>
    <n v="56.18"/>
    <n v="56.18"/>
    <n v="31.709400000000002"/>
    <n v="69.24736"/>
    <n v="17.734079999999999"/>
    <n v="10.048499999999999"/>
    <n v="10.19"/>
    <n v="128.73934"/>
    <n v="15.618"/>
    <n v="3.8029999999999999"/>
    <d v="2021-10-25T00:00:00"/>
    <d v="2021-11-17T00:00:00"/>
    <x v="4"/>
    <s v="moduł"/>
    <x v="0"/>
    <s v="Tak"/>
    <n v="3"/>
    <s v="Nie"/>
    <s v="Nie"/>
    <s v="Tak"/>
    <s v="Nie"/>
    <s v="Nie"/>
    <s v="Tak"/>
    <s v="Tak"/>
    <s v="Nie"/>
    <s v="j.w."/>
    <s v="1x łazienka, 2x dobitka (produkcja), moduł dachowy (wełna na dachu + attyki)"/>
  </r>
  <r>
    <s v="C-302X"/>
    <n v="264"/>
    <s v="Marie Michelets"/>
    <s v="pośrednia kondygnacja"/>
    <n v="62.682879999999997"/>
    <n v="53.57"/>
    <n v="40.614599999999996"/>
    <n v="67.452839999999995"/>
    <n v="20.900879999999997"/>
    <n v="0"/>
    <m/>
    <n v="128.96831999999998"/>
    <n v="15.068"/>
    <n v="4.16"/>
    <d v="2021-10-26T00:00:00"/>
    <d v="2021-11-17T00:00:00"/>
    <x v="5"/>
    <s v="moduł"/>
    <x v="0"/>
    <s v="Nie"/>
    <n v="2"/>
    <s v="Tak"/>
    <s v="Tak"/>
    <s v="Tak"/>
    <s v="Tak"/>
    <s v="Tak"/>
    <s v="Tak"/>
    <s v="Tak"/>
    <s v="Nie"/>
    <s v="j.w."/>
    <s v="1x łazienka, balkon w module "/>
  </r>
  <r>
    <s v="B-202X"/>
    <n v="264"/>
    <s v="Marie Michelets"/>
    <s v="pośrednia kondygnacja"/>
    <n v="56.18"/>
    <n v="56.18"/>
    <n v="31.709400000000002"/>
    <n v="69.24736"/>
    <n v="17.734079999999999"/>
    <n v="10.048499999999999"/>
    <m/>
    <n v="128.73934"/>
    <n v="15.618"/>
    <n v="3.8029999999999999"/>
    <d v="2021-10-26T00:00:00"/>
    <d v="2021-11-18T00:00:00"/>
    <x v="5"/>
    <s v="moduł"/>
    <x v="0"/>
    <s v="Nie"/>
    <n v="3"/>
    <s v="Nie"/>
    <s v="Nie"/>
    <s v="Tak"/>
    <s v="Nie"/>
    <s v="Nie"/>
    <s v="Tak"/>
    <s v="Tak"/>
    <s v="Nie"/>
    <s v="j.w."/>
    <s v="1x łazienka, 2x dobitka (produkcja)"/>
  </r>
  <r>
    <s v="B-402Y"/>
    <n v="264"/>
    <s v="Marie Michelets"/>
    <s v="ostatnia kondygnacja"/>
    <n v="38.409999999999997"/>
    <n v="38.409999999999997"/>
    <n v="27.379800000000003"/>
    <n v="50.721579999999996"/>
    <n v="15.939559999999998"/>
    <n v="10.962"/>
    <n v="10.19"/>
    <n v="105.00294000000001"/>
    <n v="12.074"/>
    <n v="3.4630000000000001"/>
    <d v="2021-10-25T00:00:00"/>
    <d v="2021-11-18T00:00:00"/>
    <x v="5"/>
    <s v="moduł"/>
    <x v="0"/>
    <s v="Tak"/>
    <n v="2"/>
    <s v="Tak"/>
    <s v="Tak"/>
    <s v="Nie"/>
    <s v="Tak"/>
    <s v="Tak"/>
    <s v="Tak"/>
    <s v="Nie"/>
    <s v="Nie"/>
    <s v="j.w."/>
    <s v="1x dobitka (produkcja), moduł dachowy (wełna na dachu)"/>
  </r>
  <r>
    <s v="A-102Y"/>
    <n v="264"/>
    <s v="Marie Michelets"/>
    <s v="I kondygnacja"/>
    <n v="45.21"/>
    <n v="45.21"/>
    <n v="34.070999999999998"/>
    <n v="41.748979999999996"/>
    <n v="20.900879999999997"/>
    <n v="4.4729999999999999"/>
    <m/>
    <n v="101.19385999999999"/>
    <n v="11.004"/>
    <n v="4.165"/>
    <d v="2021-10-25T00:00:00"/>
    <d v="2021-11-18T00:00:00"/>
    <x v="6"/>
    <s v="moduł"/>
    <x v="0"/>
    <s v="Nie"/>
    <n v="2"/>
    <s v="Tak"/>
    <s v="Tak"/>
    <s v="Nie"/>
    <s v="Tak"/>
    <s v="Tak"/>
    <s v="Tak"/>
    <s v="Nie"/>
    <s v="Nie"/>
    <s v="j.w."/>
    <s v="1x dobitka (budowa)"/>
  </r>
  <r>
    <s v="B-202Y"/>
    <n v="264"/>
    <s v="Marie Michelets"/>
    <s v="pośrednia kondygnacja"/>
    <n v="38.409999999999997"/>
    <n v="38.409999999999997"/>
    <n v="27.379800000000003"/>
    <n v="50.721579999999996"/>
    <n v="15.939559999999998"/>
    <n v="10.962"/>
    <m/>
    <n v="105.00294000000001"/>
    <n v="12.074"/>
    <n v="3.4630000000000001"/>
    <d v="2021-10-26T00:00:00"/>
    <d v="2021-11-19T00:00:00"/>
    <x v="6"/>
    <s v="moduł"/>
    <x v="0"/>
    <s v="Nie"/>
    <n v="2"/>
    <s v="Tak"/>
    <s v="Tak"/>
    <s v="Nie"/>
    <s v="Tak"/>
    <s v="Tak"/>
    <s v="Tak"/>
    <s v="Nie"/>
    <s v="Nie"/>
    <s v="j.w."/>
    <s v="1x dobitka (produkcja)"/>
  </r>
  <r>
    <s v="B-101Y"/>
    <n v="264"/>
    <s v="Marie Michelets"/>
    <s v="I kondygnacja"/>
    <n v="38.409999999999997"/>
    <n v="38.409999999999997"/>
    <n v="27.379800000000003"/>
    <n v="50.721579999999996"/>
    <n v="15.939559999999998"/>
    <n v="9.5129999999999999"/>
    <m/>
    <n v="103.55394000000001"/>
    <n v="12.074"/>
    <n v="3.4630000000000001"/>
    <d v="2021-10-27T00:00:00"/>
    <d v="2021-11-19T00:00:00"/>
    <x v="6"/>
    <s v="moduł"/>
    <x v="0"/>
    <s v="Nie"/>
    <n v="2"/>
    <s v="Tak"/>
    <s v="Tak"/>
    <s v="Nie"/>
    <s v="Tak"/>
    <s v="Tak"/>
    <s v="Tak"/>
    <s v="Nie"/>
    <s v="Nie"/>
    <s v="j.w."/>
    <s v="1x dobitka (produkcja)"/>
  </r>
  <r>
    <s v="A-401Z"/>
    <n v="264"/>
    <s v="Marie Michelets"/>
    <s v="ostatnia kondygnacja"/>
    <n v="55.202910000000003"/>
    <n v="39.619999999999997"/>
    <n v="22.1646"/>
    <n v="41.273959999999995"/>
    <n v="20.900879999999997"/>
    <n v="0"/>
    <n v="8.49"/>
    <n v="84.339439999999996"/>
    <n v="13.254"/>
    <n v="4.165"/>
    <d v="2021-10-29T00:00:00"/>
    <d v="2021-11-22T00:00:00"/>
    <x v="7"/>
    <s v="moduł"/>
    <x v="0"/>
    <s v="Tak"/>
    <n v="2"/>
    <s v="Nie"/>
    <s v="Nie"/>
    <s v="Nie"/>
    <s v="Nie"/>
    <s v="Nie"/>
    <s v="Tak"/>
    <s v="Nie"/>
    <s v="Nie"/>
    <s v="j.w."/>
    <s v="balkon w module, moduł dachowy (wełna na dachu + attyki)"/>
  </r>
  <r>
    <s v="A-103Y"/>
    <n v="264"/>
    <s v="Marie Michelets"/>
    <s v="I kondygnacja"/>
    <n v="45.21"/>
    <n v="45.21"/>
    <n v="34.070999999999998"/>
    <n v="41.748979999999996"/>
    <n v="20.900879999999997"/>
    <n v="5.04"/>
    <m/>
    <n v="101.76085999999999"/>
    <n v="11.004"/>
    <n v="4.165"/>
    <d v="2021-10-28T00:00:00"/>
    <d v="2021-11-22T00:00:00"/>
    <x v="7"/>
    <s v="moduł"/>
    <x v="0"/>
    <s v="Nie"/>
    <n v="2"/>
    <s v="Tak"/>
    <s v="Tak"/>
    <s v="Nie"/>
    <s v="Tak"/>
    <s v="Tak"/>
    <s v="Tak"/>
    <s v="Nie"/>
    <s v="Nie"/>
    <s v="j.w."/>
    <s v="1x dobitka (budowa)"/>
  </r>
  <r>
    <s v="B-101X"/>
    <n v="264"/>
    <s v="Marie Michelets"/>
    <s v="I kondygnacja"/>
    <n v="56.18"/>
    <n v="56.18"/>
    <n v="31.709400000000002"/>
    <n v="69.24736"/>
    <n v="17.734079999999999"/>
    <n v="10.962"/>
    <m/>
    <n v="129.65284"/>
    <n v="15.618"/>
    <n v="3.8029999999999999"/>
    <d v="2021-10-27T00:00:00"/>
    <d v="2021-11-19T00:00:00"/>
    <x v="7"/>
    <s v="moduł"/>
    <x v="0"/>
    <s v="Nie"/>
    <n v="3"/>
    <s v="Nie"/>
    <s v="Nie"/>
    <s v="Tak"/>
    <s v="Nie"/>
    <s v="Nie"/>
    <s v="Tak"/>
    <s v="Tak"/>
    <s v="Nie"/>
    <s v="j.w."/>
    <s v="1x łazienka, 2x dobitka (produkcja)"/>
  </r>
  <r>
    <s v="A-103X"/>
    <n v="264"/>
    <s v="Marie Michelets"/>
    <s v="I kondygnacja"/>
    <n v="40.76"/>
    <n v="40.76"/>
    <n v="28.536000000000001"/>
    <n v="13.27417"/>
    <n v="46.815859999999994"/>
    <n v="0"/>
    <m/>
    <n v="88.626029999999986"/>
    <n v="11.004"/>
    <n v="3.9380000000000002"/>
    <d v="2021-10-28T00:00:00"/>
    <d v="2021-11-22T00:00:00"/>
    <x v="8"/>
    <s v="moduł"/>
    <x v="0"/>
    <s v="Nie"/>
    <n v="3"/>
    <s v="Nie"/>
    <s v="Nie"/>
    <s v="Tak"/>
    <s v="Nie"/>
    <s v="Nie"/>
    <s v="Tak"/>
    <s v="Tak"/>
    <s v="Nie"/>
    <s v="j.w."/>
    <s v="1x łazienka"/>
  </r>
  <r>
    <s v="A-302Y"/>
    <n v="264"/>
    <s v="Marie Michelets"/>
    <s v="pośrednia kondygnacja"/>
    <n v="55.202910000000003"/>
    <n v="45.21"/>
    <n v="34.070999999999998"/>
    <n v="41.748979999999996"/>
    <n v="20.900879999999997"/>
    <n v="4.4729999999999999"/>
    <m/>
    <n v="101.19385999999999"/>
    <n v="13.254"/>
    <n v="4.165"/>
    <d v="2021-10-29T00:00:00"/>
    <d v="2021-11-23T00:00:00"/>
    <x v="8"/>
    <s v="moduł"/>
    <x v="0"/>
    <s v="Nie"/>
    <n v="2"/>
    <s v="Tak"/>
    <s v="Tak"/>
    <s v="Nie"/>
    <s v="Tak"/>
    <s v="Tak"/>
    <s v="Tak"/>
    <s v="Nie"/>
    <s v="Nie"/>
    <s v="j.w."/>
    <s v="balkon w module "/>
  </r>
  <r>
    <s v="A-401X"/>
    <n v="264"/>
    <s v="Marie Michelets"/>
    <s v="ostatnia kondygnacja"/>
    <n v="49.056305999999999"/>
    <n v="35.29"/>
    <n v="31.463400000000004"/>
    <n v="40.693379999999998"/>
    <n v="18.367439999999998"/>
    <n v="4.5674999999999999"/>
    <n v="8.49"/>
    <n v="95.091719999999995"/>
    <n v="12.454000000000001"/>
    <n v="3.9390000000000001"/>
    <d v="2021-10-29T00:00:00"/>
    <d v="2021-11-23T00:00:00"/>
    <x v="8"/>
    <s v="moduł"/>
    <x v="0"/>
    <s v="Tak"/>
    <n v="2"/>
    <s v="Nie"/>
    <s v="Nie"/>
    <s v="Tak"/>
    <s v="Tak"/>
    <s v="Tak"/>
    <s v="Tak"/>
    <s v="Tak"/>
    <s v="Nie"/>
    <s v="j.w."/>
    <s v="2x łazienka, 1x dobitka (produkcja), balkon w module, moduł dachowy (wełna na dachu + attyki)"/>
  </r>
  <r>
    <s v="A-301Y"/>
    <n v="264"/>
    <s v="Marie Michelets"/>
    <s v="pośrednia kondygnacja"/>
    <n v="55.202910000000003"/>
    <n v="45.21"/>
    <n v="34.070999999999998"/>
    <n v="41.748979999999996"/>
    <n v="20.900879999999997"/>
    <n v="0"/>
    <m/>
    <n v="96.720859999999988"/>
    <n v="13.254"/>
    <n v="4.165"/>
    <d v="2021-11-02T00:00:00"/>
    <d v="2021-11-24T00:00:00"/>
    <x v="9"/>
    <s v="moduł"/>
    <x v="0"/>
    <s v="Nie"/>
    <n v="2"/>
    <s v="Tak"/>
    <s v="Tak"/>
    <s v="Nie"/>
    <s v="Tak"/>
    <s v="Tak"/>
    <s v="Tak"/>
    <s v="Nie"/>
    <s v="Nie"/>
    <s v="j.w."/>
    <s v="balkon w module "/>
  </r>
  <r>
    <s v="A-301X"/>
    <n v="264"/>
    <s v="Marie Michelets"/>
    <s v="pośrednia kondygnacja"/>
    <n v="49.056305999999999"/>
    <n v="40.76"/>
    <n v="28.536000000000001"/>
    <n v="41.722589999999997"/>
    <n v="18.367439999999998"/>
    <n v="4.5674999999999999"/>
    <m/>
    <n v="93.193529999999996"/>
    <n v="12.454000000000001"/>
    <n v="3.9390000000000001"/>
    <d v="2021-11-02T00:00:00"/>
    <d v="2021-11-24T00:00:00"/>
    <x v="9"/>
    <s v="moduł"/>
    <x v="0"/>
    <s v="Nie"/>
    <n v="2"/>
    <s v="Nie"/>
    <s v="Nie"/>
    <s v="Tak"/>
    <s v="Nie"/>
    <s v="Nie"/>
    <s v="Tak"/>
    <s v="Tak"/>
    <s v="Nie"/>
    <s v="j.w."/>
    <s v="1x łazienka, 1x dobitka (produkcja), balkon w module "/>
  </r>
  <r>
    <s v="B-102X"/>
    <n v="264"/>
    <s v="Marie Michelets"/>
    <s v="I kondygnacja"/>
    <n v="56.18"/>
    <n v="56.18"/>
    <n v="31.709400000000002"/>
    <n v="69.24736"/>
    <n v="17.734079999999999"/>
    <n v="10.048499999999999"/>
    <m/>
    <n v="128.73934"/>
    <n v="15.618"/>
    <n v="3.8029999999999999"/>
    <d v="2021-11-03T00:00:00"/>
    <d v="2021-11-24T00:00:00"/>
    <x v="9"/>
    <s v="moduł"/>
    <x v="0"/>
    <s v="Nie"/>
    <n v="3"/>
    <s v="Nie"/>
    <s v="Nie"/>
    <s v="Tak"/>
    <s v="Nie"/>
    <s v="Nie"/>
    <s v="Tak"/>
    <s v="Tak"/>
    <s v="Nie"/>
    <s v="j.w."/>
    <s v="1x łazienka, 2x dobitka (produkcja)"/>
  </r>
  <r>
    <s v="K3-201Y"/>
    <n v="269"/>
    <s v="Kernen"/>
    <s v="pośrednia kondygnacja"/>
    <n v="42.23"/>
    <n v="42.23"/>
    <n v="16.64"/>
    <n v="51.73"/>
    <n v="21.78"/>
    <m/>
    <m/>
    <n v="90.15"/>
    <n v="10.5"/>
    <n v="4.1100000000000003"/>
    <d v="2021-11-04T00:00:00"/>
    <m/>
    <x v="10"/>
    <s v="moduł"/>
    <x v="0"/>
    <m/>
    <s v="TAK"/>
    <s v="Tak"/>
    <m/>
    <s v="Tak"/>
    <m/>
    <m/>
    <m/>
    <s v="Tak"/>
    <m/>
    <s v="TAK"/>
    <m/>
  </r>
  <r>
    <s v="A-402Y"/>
    <n v="264"/>
    <s v="Marie Michelets"/>
    <s v="ostatnia kondygnacja"/>
    <n v="52.083325000000002"/>
    <n v="39.93"/>
    <n v="27.847200000000001"/>
    <n v="33.752809999999997"/>
    <n v="20.900879999999997"/>
    <n v="0"/>
    <n v="8.49"/>
    <n v="82.500889999999998"/>
    <n v="12.505000000000001"/>
    <n v="4.165"/>
    <d v="2021-11-04T00:00:00"/>
    <d v="2021-11-25T00:00:00"/>
    <x v="10"/>
    <s v="moduł"/>
    <x v="0"/>
    <s v="Tak"/>
    <n v="2"/>
    <s v="Tak"/>
    <s v="Tak"/>
    <s v="Nie"/>
    <s v="Nie"/>
    <s v="Nie"/>
    <s v="Tak"/>
    <s v="Nie"/>
    <s v="Nie"/>
    <s v="j.w."/>
    <s v="balkon w module, moduł dachowy (wełna na dachu + attyki), szkalny daszek nad balkonem"/>
  </r>
  <r>
    <s v="C-301X"/>
    <n v="264"/>
    <s v="Marie Michelets"/>
    <s v="pośrednia kondygnacja"/>
    <n v="60.271999999999998"/>
    <n v="51.27"/>
    <n v="25.338000000000001"/>
    <n v="57.635759999999998"/>
    <n v="20.003619999999998"/>
    <n v="6.9300000000000006"/>
    <m/>
    <n v="109.90738"/>
    <n v="15.068"/>
    <n v="4"/>
    <d v="2021-11-05T00:00:00"/>
    <d v="2021-11-25T00:00:00"/>
    <x v="10"/>
    <s v="moduł"/>
    <x v="0"/>
    <s v="Nie"/>
    <n v="2"/>
    <s v="Nie"/>
    <s v="Nie"/>
    <s v="Tak"/>
    <s v="Tak"/>
    <s v="Tak"/>
    <s v="Tak"/>
    <s v="Tak"/>
    <s v="Nie"/>
    <s v="j.w."/>
    <s v="1x łazienka, 1x dobitka (budowa),łaty 50x50 od str. żelbetu, balkon w module "/>
  </r>
  <r>
    <s v="A-302X"/>
    <n v="264"/>
    <s v="Marie Michelets"/>
    <s v="pośrednia kondygnacja"/>
    <n v="49.056305999999999"/>
    <n v="40.76"/>
    <n v="28.536000000000001"/>
    <n v="41.722589999999997"/>
    <n v="18.367439999999998"/>
    <n v="4.5674999999999999"/>
    <m/>
    <n v="93.193529999999996"/>
    <n v="12.454000000000001"/>
    <n v="3.9390000000000001"/>
    <d v="2021-10-29T00:00:00"/>
    <d v="2021-11-25T00:00:00"/>
    <x v="10"/>
    <s v="moduł"/>
    <x v="0"/>
    <s v="Nie"/>
    <n v="2"/>
    <s v="Nie"/>
    <s v="Nie"/>
    <s v="Tak"/>
    <s v="Nie"/>
    <s v="Nie"/>
    <s v="Tak"/>
    <s v="Tak"/>
    <s v="Nie"/>
    <s v="j.w."/>
    <s v="1x łazienka, 1x dobitka (produkcja), balkon w module "/>
  </r>
  <r>
    <s v="A-303X"/>
    <n v="264"/>
    <s v="Marie Michelets"/>
    <s v="pośrednia kondygnacja"/>
    <n v="49.240752000000001"/>
    <n v="40.76"/>
    <n v="28.536000000000001"/>
    <n v="13.27417"/>
    <n v="46.815859999999994"/>
    <n v="0"/>
    <m/>
    <n v="88.626029999999986"/>
    <n v="12.504"/>
    <n v="3.9380000000000002"/>
    <d v="2021-11-05T00:00:00"/>
    <d v="2021-11-26T00:00:00"/>
    <x v="11"/>
    <s v="moduł"/>
    <x v="0"/>
    <s v="Nie"/>
    <n v="3"/>
    <s v="Nie"/>
    <s v="Nie"/>
    <s v="Tak"/>
    <s v="Nie"/>
    <s v="Nie"/>
    <s v="Tak"/>
    <s v="Tak"/>
    <s v="Nie"/>
    <s v="j.w."/>
    <s v="1x łazienka, balkon w module "/>
  </r>
  <r>
    <s v="A-402Z"/>
    <n v="264"/>
    <s v="Marie Michelets"/>
    <s v="ostatnia kondygnacja"/>
    <n v="49.056305999999999"/>
    <n v="45.73"/>
    <n v="29.274000000000001"/>
    <n v="48.029799999999994"/>
    <n v="18.367439999999998"/>
    <n v="9.166500000000001"/>
    <n v="8.49"/>
    <n v="104.83774"/>
    <n v="12.454000000000001"/>
    <n v="3.9390000000000001"/>
    <d v="2021-11-04T00:00:00"/>
    <d v="2021-11-26T00:00:00"/>
    <x v="11"/>
    <s v="moduł"/>
    <x v="0"/>
    <s v="Tak"/>
    <n v="2"/>
    <s v="Nie"/>
    <s v="Nie"/>
    <s v="Tak"/>
    <s v="Nie"/>
    <s v="Nie"/>
    <s v="Tak"/>
    <s v="Tak"/>
    <s v="Nie"/>
    <s v="j.w."/>
    <s v="1x łazienka, 1x dobitka (produkcja), balkon w module, moduł dachowy (wełna na dachu + attyki)"/>
  </r>
  <r>
    <s v="B-102Y"/>
    <n v="264"/>
    <s v="Marie Michelets"/>
    <s v="I kondygnacja"/>
    <n v="38.409999999999997"/>
    <n v="38.409999999999997"/>
    <n v="27.379800000000003"/>
    <n v="50.721579999999996"/>
    <n v="15.939559999999998"/>
    <n v="10.962"/>
    <m/>
    <n v="105.00294000000001"/>
    <n v="12.074"/>
    <n v="3.4630000000000001"/>
    <d v="2021-11-03T00:00:00"/>
    <d v="2021-11-26T00:00:00"/>
    <x v="11"/>
    <s v="moduł"/>
    <x v="0"/>
    <s v="Nie"/>
    <n v="2"/>
    <s v="Tak"/>
    <s v="Tak"/>
    <s v="Nie"/>
    <s v="Tak"/>
    <s v="Tak"/>
    <s v="Tak"/>
    <s v="Nie"/>
    <s v="Nie"/>
    <s v="j.w."/>
    <s v="1x dobitka (produkcja)"/>
  </r>
  <r>
    <s v="C-301Y"/>
    <n v="264"/>
    <s v="Marie Michelets"/>
    <s v="pośrednia kondygnacja"/>
    <n v="62.682879999999997"/>
    <n v="53.57"/>
    <n v="39.7044"/>
    <n v="57.635759999999998"/>
    <n v="20.900879999999997"/>
    <n v="0"/>
    <m/>
    <n v="118.24104"/>
    <n v="15.068"/>
    <n v="4.16"/>
    <d v="2021-11-05T00:00:00"/>
    <d v="2021-11-29T00:00:00"/>
    <x v="12"/>
    <s v="moduł"/>
    <x v="0"/>
    <s v="Nie"/>
    <n v="2"/>
    <s v="Tak"/>
    <s v="Tak"/>
    <s v="Nie"/>
    <s v="Nie"/>
    <s v="Nie"/>
    <s v="Tak"/>
    <s v="Nie"/>
    <s v="Tak"/>
    <s v="j.w."/>
    <s v="1x WC, balkon w module "/>
  </r>
  <r>
    <s v="A-401Y"/>
    <n v="264"/>
    <s v="Marie Michelets"/>
    <s v="ostatnia kondygnacja"/>
    <n v="55.202910000000003"/>
    <n v="39.229999999999997"/>
    <n v="30.381"/>
    <n v="48.821499999999993"/>
    <n v="20.900879999999997"/>
    <n v="0"/>
    <n v="8.49"/>
    <n v="100.10337999999999"/>
    <n v="13.254"/>
    <n v="4.165"/>
    <d v="2021-10-29T00:00:00"/>
    <d v="2021-11-29T00:00:00"/>
    <x v="12"/>
    <s v="moduł"/>
    <x v="0"/>
    <s v="Tak"/>
    <n v="2"/>
    <s v="Tak"/>
    <s v="Tak"/>
    <s v="Nie"/>
    <s v="Nie"/>
    <s v="Nie"/>
    <s v="Tak"/>
    <s v="Nie"/>
    <s v="Nie"/>
    <s v="j.w."/>
    <s v="balkon w module, moduł dachowy (wełna na dachu + attyki)"/>
  </r>
  <r>
    <s v="A-303Y"/>
    <n v="264"/>
    <s v="Marie Michelets"/>
    <s v="pośrednia kondygnacja"/>
    <n v="54.994660000000003"/>
    <n v="45.21"/>
    <n v="34.070999999999998"/>
    <n v="41.748979999999996"/>
    <n v="20.900879999999997"/>
    <n v="5.04"/>
    <m/>
    <n v="101.76085999999999"/>
    <n v="13.204000000000001"/>
    <n v="4.165"/>
    <d v="2021-11-05T00:00:00"/>
    <d v="2021-11-29T00:00:00"/>
    <x v="12"/>
    <s v="moduł"/>
    <x v="0"/>
    <s v="Nie"/>
    <n v="2"/>
    <s v="Tak"/>
    <s v="Tak"/>
    <s v="Nie"/>
    <s v="Tak"/>
    <s v="Tak"/>
    <s v="Tak"/>
    <s v="Nie"/>
    <s v="Nie"/>
    <s v="j.w."/>
    <s v="balkon w module "/>
  </r>
  <r>
    <s v="A-402X"/>
    <n v="264"/>
    <s v="Marie Michelets"/>
    <s v="ostatnia kondygnacja"/>
    <n v="49.253256"/>
    <n v="39.18"/>
    <n v="24.1326"/>
    <n v="17.997979999999998"/>
    <n v="42.989309999999996"/>
    <n v="0"/>
    <n v="8.49"/>
    <n v="85.119889999999998"/>
    <n v="12.504"/>
    <n v="3.9390000000000001"/>
    <d v="2021-11-04T00:00:00"/>
    <d v="2021-11-30T00:00:00"/>
    <x v="13"/>
    <s v="moduł"/>
    <x v="0"/>
    <s v="Tak"/>
    <n v="3"/>
    <s v="Nie"/>
    <s v="Nie"/>
    <s v="Tak"/>
    <s v="Tak"/>
    <s v="Tak"/>
    <s v="Tak"/>
    <s v="Tak"/>
    <s v="Nie"/>
    <s v="j.w."/>
    <s v="1x łazienka, balkon w module, moduł dachowy (wełna na dachu + attyki)"/>
  </r>
  <r>
    <s v="A-101Y"/>
    <n v="264"/>
    <s v="Marie Michelets"/>
    <s v="I kondygnacja"/>
    <n v="45.21"/>
    <n v="45.21"/>
    <n v="34.070999999999998"/>
    <n v="41.748979999999996"/>
    <n v="20.900879999999997"/>
    <n v="0"/>
    <m/>
    <n v="96.720859999999988"/>
    <n v="11.004"/>
    <n v="4.165"/>
    <d v="2021-11-08T00:00:00"/>
    <d v="2021-11-30T00:00:00"/>
    <x v="13"/>
    <s v="moduł"/>
    <x v="0"/>
    <s v="Nie"/>
    <n v="2"/>
    <s v="Tak"/>
    <s v="Tak"/>
    <s v="Nie"/>
    <s v="Tak"/>
    <s v="Tak"/>
    <s v="Tak"/>
    <s v="Nie"/>
    <s v="Nie"/>
    <s v="j.w."/>
    <m/>
  </r>
  <r>
    <s v="B-302X"/>
    <n v="264"/>
    <s v="Marie Michelets"/>
    <s v="pośrednia kondygnacja"/>
    <n v="56.18"/>
    <n v="56.18"/>
    <n v="31.709400000000002"/>
    <n v="69.24736"/>
    <n v="17.734079999999999"/>
    <n v="10.048499999999999"/>
    <m/>
    <n v="128.73934"/>
    <n v="15.618"/>
    <n v="3.8029999999999999"/>
    <d v="2021-11-09T00:00:00"/>
    <d v="2021-11-30T00:00:00"/>
    <x v="13"/>
    <s v="moduł"/>
    <x v="0"/>
    <s v="Nie"/>
    <n v="3"/>
    <s v="Nie"/>
    <s v="Nie"/>
    <s v="Tak"/>
    <s v="Nie"/>
    <s v="Nie"/>
    <s v="Tak"/>
    <s v="Tak"/>
    <s v="Nie"/>
    <s v="j.w."/>
    <s v="1x łazienka, 2x dobitka (produkcja)"/>
  </r>
  <r>
    <s v="C-402Y"/>
    <n v="264"/>
    <s v="Marie Michelets"/>
    <s v="ostatnia kondygnacja"/>
    <n v="62.682879999999997"/>
    <n v="53.57"/>
    <n v="44.993399999999994"/>
    <n v="47.10615"/>
    <n v="20.848099999999999"/>
    <n v="7.4969999999999999"/>
    <n v="8.9600000000000009"/>
    <n v="120.44465"/>
    <n v="15.068"/>
    <n v="4.16"/>
    <d v="2021-11-10T00:00:00"/>
    <d v="2021-12-01T00:00:00"/>
    <x v="14"/>
    <s v="moduł"/>
    <x v="0"/>
    <s v="Tak"/>
    <n v="2"/>
    <s v="Nie"/>
    <s v="Nie"/>
    <s v="Nie"/>
    <s v="Nie"/>
    <s v="Nie"/>
    <s v="Tak"/>
    <s v="Nie"/>
    <s v="Tak"/>
    <s v="j.w."/>
    <s v="1x WC, 1x dobitka (budowa), balkon w module, moduł dachowy (wełna na dachu + attyki)"/>
  </r>
  <r>
    <s v="C-201X"/>
    <n v="264"/>
    <s v="Marie Michelets"/>
    <s v="pośrednia kondygnacja"/>
    <n v="60.271999999999998"/>
    <n v="51.27"/>
    <n v="34.710599999999999"/>
    <n v="67.452839999999995"/>
    <n v="20.003619999999998"/>
    <n v="6.9300000000000006"/>
    <m/>
    <n v="129.09706"/>
    <n v="15.068"/>
    <n v="4"/>
    <d v="2021-11-10T00:00:00"/>
    <d v="2021-12-01T00:00:00"/>
    <x v="14"/>
    <s v="moduł"/>
    <x v="0"/>
    <s v="Nie"/>
    <n v="2"/>
    <s v="Tak"/>
    <s v="Tak"/>
    <s v="Tak"/>
    <s v="Tak"/>
    <s v="Tak"/>
    <s v="Tak"/>
    <s v="Tak"/>
    <s v="Nie"/>
    <s v="j.w."/>
    <s v="1x łazienka, 1x dobitka (budowa), balkon w module "/>
  </r>
  <r>
    <s v="A-101X"/>
    <n v="264"/>
    <s v="Marie Michelets"/>
    <s v="I kondygnacja"/>
    <n v="40.76"/>
    <n v="40.76"/>
    <n v="28.536000000000001"/>
    <n v="41.722589999999997"/>
    <n v="18.367439999999998"/>
    <n v="4.5674999999999999"/>
    <m/>
    <n v="93.193529999999996"/>
    <n v="11.004"/>
    <n v="3.9390000000000001"/>
    <d v="2021-11-08T00:00:00"/>
    <d v="2021-12-01T00:00:00"/>
    <x v="14"/>
    <s v="moduł"/>
    <x v="0"/>
    <s v="Nie"/>
    <n v="2"/>
    <s v="Nie"/>
    <s v="Nie"/>
    <s v="Tak"/>
    <s v="Nie"/>
    <s v="Nie"/>
    <s v="Tak"/>
    <s v="Tak"/>
    <s v="Nie"/>
    <s v="wylewka samopoziomująca (nie wylewka betonowa) występuje tam gdzie łazienki, wc, wiatrołapy"/>
    <s v="1x łazienka, 1x dobitka (produkcja)"/>
  </r>
  <r>
    <s v="C-105Y"/>
    <n v="264"/>
    <s v="Marie Michelets"/>
    <s v="I kondygnacja"/>
    <n v="30.67"/>
    <n v="30.67"/>
    <n v="10.676399999999999"/>
    <n v="22.853739999999998"/>
    <n v="44.282420000000002"/>
    <n v="6.394499999999999"/>
    <m/>
    <n v="84.207059999999984"/>
    <n v="12.669"/>
    <n v="2.8690000000000002"/>
    <d v="2021-11-15T00:00:00"/>
    <d v="2021-12-02T00:00:00"/>
    <x v="15"/>
    <s v="moduł"/>
    <x v="0"/>
    <s v="Nie"/>
    <n v="5"/>
    <s v="Nie"/>
    <s v="Nie"/>
    <s v="Nie"/>
    <s v="Nie"/>
    <s v="Nie"/>
    <s v="Tak"/>
    <s v="Nie"/>
    <s v="Nie"/>
    <s v="j.w."/>
    <s v="1x dobitka (producja)"/>
  </r>
  <r>
    <s v="C-402X"/>
    <n v="264"/>
    <s v="Marie Michelets"/>
    <s v="ostatnia kondygnacja"/>
    <n v="62.682879999999997"/>
    <n v="53.57"/>
    <n v="38.622"/>
    <n v="57.160739999999997"/>
    <n v="20.900879999999997"/>
    <n v="0"/>
    <n v="8.9600000000000009"/>
    <n v="116.68361999999999"/>
    <n v="15.068"/>
    <n v="4.16"/>
    <d v="2021-11-10T00:00:00"/>
    <d v="2021-12-02T00:00:00"/>
    <x v="15"/>
    <s v="moduł"/>
    <x v="0"/>
    <s v="Tak"/>
    <n v="2"/>
    <s v="Tak"/>
    <s v="Tak"/>
    <s v="Tak"/>
    <s v="Tak"/>
    <s v="Tak"/>
    <s v="Tak"/>
    <s v="Tak"/>
    <s v="Nie"/>
    <s v="j.w."/>
    <s v="1x łazienka, balkon w module, moduł dachowy (wełna na dachu + attyki)"/>
  </r>
  <r>
    <s v="B-302Y"/>
    <n v="264"/>
    <s v="Marie Michelets"/>
    <s v="pośrednia kondygnacja"/>
    <n v="38.409999999999997"/>
    <n v="38.409999999999997"/>
    <n v="27.379800000000003"/>
    <n v="50.721579999999996"/>
    <n v="15.939559999999998"/>
    <n v="10.962"/>
    <m/>
    <n v="105.00294000000001"/>
    <n v="12.074"/>
    <n v="3.4630000000000001"/>
    <d v="2021-11-09T00:00:00"/>
    <d v="2021-12-02T00:00:00"/>
    <x v="15"/>
    <s v="moduł"/>
    <x v="0"/>
    <s v="Nie"/>
    <n v="2"/>
    <s v="Tak"/>
    <s v="Tak"/>
    <s v="Nie"/>
    <s v="Tak"/>
    <s v="Tak"/>
    <s v="Tak"/>
    <s v="Nie"/>
    <s v="Nie"/>
    <s v="j.w."/>
    <s v="1x dobitka (produkcja)"/>
  </r>
  <r>
    <s v="C-402Z"/>
    <n v="264"/>
    <s v="Marie Michelets"/>
    <s v="ostatnia kondygnacja"/>
    <n v="30.67"/>
    <n v="30.67"/>
    <n v="10.676399999999999"/>
    <n v="22.853739999999998"/>
    <n v="44.282420000000002"/>
    <n v="6.394499999999999"/>
    <n v="8.9600000000000009"/>
    <n v="84.207059999999984"/>
    <n v="12.669"/>
    <n v="2.5979999999999999"/>
    <d v="2021-11-10T00:00:00"/>
    <d v="2021-12-03T00:00:00"/>
    <x v="16"/>
    <s v="moduł"/>
    <x v="0"/>
    <s v="Tak"/>
    <n v="5"/>
    <s v="Nie"/>
    <s v="Nie"/>
    <s v="Nie"/>
    <s v="Nie"/>
    <s v="Nie"/>
    <s v="Tak"/>
    <s v="Nie"/>
    <s v="Nie"/>
    <s v="j.w."/>
    <s v="moduł dachowy (wełna na dachu + attyki)"/>
  </r>
  <r>
    <s v="C-105X"/>
    <n v="264"/>
    <s v="Marie Michelets"/>
    <s v="I kondygnacja"/>
    <n v="53.57"/>
    <n v="53.57"/>
    <n v="41.426400000000001"/>
    <n v="57.398249999999997"/>
    <n v="20.848099999999999"/>
    <n v="7.4969999999999999"/>
    <m/>
    <n v="127.16974999999999"/>
    <n v="13.005000000000001"/>
    <n v="4.16"/>
    <d v="2021-11-15T00:00:00"/>
    <d v="2021-12-03T00:00:00"/>
    <x v="16"/>
    <s v="moduł"/>
    <x v="0"/>
    <s v="Nie"/>
    <n v="2"/>
    <s v="Tak"/>
    <s v="Tak"/>
    <s v="Tak"/>
    <s v="Tak"/>
    <s v="Tak"/>
    <s v="Tak"/>
    <s v="Tak"/>
    <s v="Nie"/>
    <s v="j.w."/>
    <s v="1x łazienka, 1x dobitka (budowa)"/>
  </r>
  <r>
    <s v="C-101X"/>
    <n v="264"/>
    <s v="Marie Michelets"/>
    <s v="I kondygnacja"/>
    <n v="51.27"/>
    <n v="51.27"/>
    <n v="34.710599999999999"/>
    <n v="67.452839999999995"/>
    <n v="20.003619999999998"/>
    <n v="6.9300000000000006"/>
    <m/>
    <n v="129.09706"/>
    <n v="13.005000000000001"/>
    <n v="4"/>
    <d v="2021-11-15T00:00:00"/>
    <d v="2021-12-03T00:00:00"/>
    <x v="16"/>
    <s v="moduł"/>
    <x v="0"/>
    <s v="Nie"/>
    <n v="2"/>
    <s v="Tak"/>
    <s v="Tak"/>
    <s v="Tak"/>
    <s v="Tak"/>
    <s v="Tak"/>
    <s v="Tak"/>
    <s v="Tak"/>
    <s v="Nie"/>
    <s v="j.w."/>
    <s v="1x łazienka, 1x dobitka (budowa)"/>
  </r>
  <r>
    <s v="C-401Y"/>
    <n v="264"/>
    <s v="Marie Michelets"/>
    <s v="ostatnia kondygnacja"/>
    <n v="62.682879999999997"/>
    <n v="53.57"/>
    <n v="46.518599999999999"/>
    <n v="47.818679999999986"/>
    <n v="20.900879999999997"/>
    <n v="0"/>
    <n v="8.9600000000000009"/>
    <n v="115.23815999999999"/>
    <n v="15.068"/>
    <n v="4.16"/>
    <d v="2021-11-17T00:00:00"/>
    <d v="2021-12-06T00:00:00"/>
    <x v="17"/>
    <s v="moduł"/>
    <x v="0"/>
    <s v="Tak"/>
    <n v="2"/>
    <s v="Tak"/>
    <s v="Tak"/>
    <s v="Nie"/>
    <s v="Nie"/>
    <s v="Nie"/>
    <s v="Tak"/>
    <s v="Nie"/>
    <s v="Tak"/>
    <s v="j.w."/>
    <s v="1x WC, balkon w module, moduł dachowy (wełna na dachu + attyki)"/>
  </r>
  <r>
    <s v="C-303X"/>
    <n v="264"/>
    <s v="Marie Michelets"/>
    <s v="pośrednia kondygnacja"/>
    <n v="62.682879999999997"/>
    <n v="53.57"/>
    <n v="40.614599999999996"/>
    <n v="67.452839999999995"/>
    <n v="20.900879999999997"/>
    <n v="0"/>
    <m/>
    <n v="128.96831999999998"/>
    <n v="15.068"/>
    <n v="4.16"/>
    <d v="2021-11-16T00:00:00"/>
    <d v="2021-12-06T00:00:00"/>
    <x v="17"/>
    <s v="moduł"/>
    <x v="0"/>
    <s v="Nie"/>
    <n v="2"/>
    <s v="Tak"/>
    <s v="Tak"/>
    <s v="Tak"/>
    <s v="Tak"/>
    <s v="Tak"/>
    <s v="Tak"/>
    <s v="Tak"/>
    <s v="Nie"/>
    <s v="j.w."/>
    <s v="1x łazienka, balkon w module "/>
  </r>
  <r>
    <s v="C-104X"/>
    <n v="264"/>
    <s v="Marie Michelets"/>
    <s v="I kondygnacja"/>
    <n v="53.57"/>
    <n v="53.57"/>
    <n v="40.614599999999996"/>
    <n v="67.452839999999995"/>
    <n v="20.900879999999997"/>
    <n v="0"/>
    <m/>
    <n v="128.96831999999998"/>
    <n v="13.005000000000001"/>
    <n v="4.16"/>
    <d v="2021-11-16T00:00:00"/>
    <d v="2021-12-06T00:00:00"/>
    <x v="17"/>
    <s v="moduł"/>
    <x v="0"/>
    <s v="Nie"/>
    <n v="2"/>
    <s v="Tak"/>
    <s v="Tak"/>
    <s v="Tak"/>
    <s v="Tak"/>
    <s v="Tak"/>
    <s v="Tak"/>
    <s v="Tak"/>
    <s v="Nie"/>
    <s v="j.w."/>
    <s v="1x łazienka"/>
  </r>
  <r>
    <s v="A-SW-102"/>
    <n v="263"/>
    <s v="Bjertnes"/>
    <m/>
    <n v="19.879000000000001"/>
    <m/>
    <m/>
    <m/>
    <m/>
    <m/>
    <m/>
    <n v="0"/>
    <m/>
    <m/>
    <m/>
    <m/>
    <x v="17"/>
    <s v="moduł"/>
    <x v="1"/>
    <m/>
    <m/>
    <m/>
    <m/>
    <m/>
    <m/>
    <m/>
    <m/>
    <m/>
    <m/>
    <m/>
    <s v="TO JEST NADRABIANIE"/>
  </r>
  <r>
    <s v="C-304Y"/>
    <n v="264"/>
    <s v="Marie Michelets"/>
    <s v="pośrednia kondygnacja"/>
    <n v="30.67"/>
    <n v="30.67"/>
    <n v="10.676399999999999"/>
    <n v="22.853739999999998"/>
    <n v="44.282420000000002"/>
    <n v="6.394499999999999"/>
    <m/>
    <n v="84.207059999999984"/>
    <n v="12.669"/>
    <n v="2.5979999999999999"/>
    <d v="2021-11-18T00:00:00"/>
    <d v="2021-12-07T00:00:00"/>
    <x v="18"/>
    <s v="moduł"/>
    <x v="0"/>
    <s v="Nie"/>
    <n v="5"/>
    <s v="Nie"/>
    <s v="Nie"/>
    <s v="Nie"/>
    <s v="Nie"/>
    <s v="Nie"/>
    <s v="Tak"/>
    <s v="Nie"/>
    <s v="Nie"/>
    <s v="j.w."/>
    <m/>
  </r>
  <r>
    <s v="C-401Z"/>
    <n v="264"/>
    <s v="Marie Michelets"/>
    <s v="ostatnia kondygnacja"/>
    <n v="62.682879999999997"/>
    <n v="53.57"/>
    <n v="27.650400000000001"/>
    <n v="57.635759999999998"/>
    <n v="20.900879999999997"/>
    <n v="0"/>
    <n v="8.9600000000000009"/>
    <n v="106.18704"/>
    <n v="15.068"/>
    <n v="4.16"/>
    <d v="2021-11-17T00:00:00"/>
    <d v="2021-12-07T00:00:00"/>
    <x v="18"/>
    <s v="moduł"/>
    <x v="0"/>
    <s v="Tak"/>
    <n v="2"/>
    <s v="Nie"/>
    <s v="Nie"/>
    <s v="Nie"/>
    <s v="Nie"/>
    <s v="Nie"/>
    <s v="Tak"/>
    <s v="Nie"/>
    <s v="Nie"/>
    <s v="j.w."/>
    <s v="balkon w module, moduł dachowy (wełna na dachu + attyki)"/>
  </r>
  <r>
    <s v="C-304X"/>
    <n v="264"/>
    <s v="Marie Michelets"/>
    <s v="pośrednia kondygnacja"/>
    <n v="62.682879999999997"/>
    <n v="53.57"/>
    <n v="41.426400000000001"/>
    <n v="57.398249999999997"/>
    <n v="20.848099999999999"/>
    <n v="7.4969999999999999"/>
    <m/>
    <n v="127.16974999999999"/>
    <n v="15.068"/>
    <n v="4.16"/>
    <d v="2021-11-18T00:00:00"/>
    <d v="2021-12-07T00:00:00"/>
    <x v="18"/>
    <s v="moduł"/>
    <x v="0"/>
    <s v="Nie"/>
    <n v="2"/>
    <s v="Tak"/>
    <s v="Tak"/>
    <s v="Tak"/>
    <s v="Tak"/>
    <s v="Tak"/>
    <s v="Tak"/>
    <s v="Tak"/>
    <s v="Nie"/>
    <s v="j.w."/>
    <s v="1x łazienka, 1x dobitka (montaż na budowie), balkon w module "/>
  </r>
  <r>
    <s v="C-204X"/>
    <n v="264"/>
    <s v="Marie Michelets"/>
    <s v="pośrednia kondygnacja"/>
    <n v="62.682879999999997"/>
    <n v="53.57"/>
    <n v="40.614599999999996"/>
    <n v="67.452839999999995"/>
    <n v="20.900879999999997"/>
    <n v="0"/>
    <m/>
    <n v="128.96831999999998"/>
    <n v="15.068"/>
    <n v="4.16"/>
    <d v="2021-11-18T00:00:00"/>
    <d v="2021-12-08T00:00:00"/>
    <x v="19"/>
    <s v="moduł"/>
    <x v="0"/>
    <s v="Nie"/>
    <n v="2"/>
    <s v="Tak"/>
    <s v="Tak"/>
    <s v="Tak"/>
    <s v="Tak"/>
    <s v="Tak"/>
    <s v="Tak"/>
    <s v="Tak"/>
    <s v="Nie"/>
    <s v="j.w."/>
    <s v="1x łazienka, balkon w module "/>
  </r>
  <r>
    <s v="C-102X"/>
    <n v="264"/>
    <s v="Marie Michelets"/>
    <s v="I kondygnacja"/>
    <n v="53.57"/>
    <n v="53.57"/>
    <n v="40.614599999999996"/>
    <n v="67.452839999999995"/>
    <n v="20.900879999999997"/>
    <n v="0"/>
    <m/>
    <n v="128.96831999999998"/>
    <n v="13.005000000000001"/>
    <n v="4.16"/>
    <d v="2021-11-18T00:00:00"/>
    <d v="2021-12-08T00:00:00"/>
    <x v="19"/>
    <s v="moduł"/>
    <x v="0"/>
    <s v="Nie"/>
    <n v="2"/>
    <s v="Tak"/>
    <s v="Tak"/>
    <s v="Tak"/>
    <s v="Tak"/>
    <s v="Tak"/>
    <s v="Tak"/>
    <s v="Tak"/>
    <s v="Nie"/>
    <s v="j.w."/>
    <s v="1x łazienka"/>
  </r>
  <r>
    <s v="C-401X"/>
    <n v="264"/>
    <s v="Marie Michelets"/>
    <s v="ostatnia kondygnacja"/>
    <n v="60.271999999999998"/>
    <n v="51.27"/>
    <n v="29.630700000000004"/>
    <n v="57.635759999999998"/>
    <n v="20.003619999999998"/>
    <n v="6.9300000000000006"/>
    <n v="8.9600000000000009"/>
    <n v="114.20008"/>
    <n v="15.068"/>
    <n v="4"/>
    <d v="2021-11-17T00:00:00"/>
    <d v="2021-12-08T00:00:00"/>
    <x v="19"/>
    <s v="moduł"/>
    <x v="0"/>
    <s v="Tak"/>
    <n v="2"/>
    <s v="Nie"/>
    <s v="Nie"/>
    <s v="Tak"/>
    <s v="Tak"/>
    <s v="Tak"/>
    <s v="Tak"/>
    <s v="Tak"/>
    <s v="Nie"/>
    <s v="j.w."/>
    <s v="1x łazienka, 1x dobitka (budowa), balkon w module, moduł dachowy (wełna na dachu + attyki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26" firstHeaderRow="1" firstDataRow="2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8"/>
    <field x="16"/>
  </rowFields>
  <rowItems count="22">
    <i>
      <x v="11"/>
    </i>
    <i r="1">
      <x v="306"/>
    </i>
    <i r="1">
      <x v="307"/>
    </i>
    <i r="1">
      <x v="308"/>
    </i>
    <i r="1">
      <x v="309"/>
    </i>
    <i r="1">
      <x v="310"/>
    </i>
    <i r="1">
      <x v="312"/>
    </i>
    <i r="1">
      <x v="313"/>
    </i>
    <i r="1">
      <x v="314"/>
    </i>
    <i r="1">
      <x v="319"/>
    </i>
    <i r="1">
      <x v="320"/>
    </i>
    <i r="1">
      <x v="321"/>
    </i>
    <i r="1">
      <x v="322"/>
    </i>
    <i r="1">
      <x v="323"/>
    </i>
    <i r="1">
      <x v="326"/>
    </i>
    <i r="1">
      <x v="327"/>
    </i>
    <i r="1">
      <x v="328"/>
    </i>
    <i r="1">
      <x v="329"/>
    </i>
    <i r="1">
      <x v="330"/>
    </i>
    <i r="1">
      <x v="333"/>
    </i>
    <i r="1">
      <x v="334"/>
    </i>
    <i t="grand">
      <x/>
    </i>
  </rowItems>
  <colFields count="1">
    <field x="18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4" firstHeaderRow="1" firstDataRow="1" firstDataCol="1"/>
  <pivotFields count="39">
    <pivotField subtotalTop="0" showAll="0"/>
    <pivotField subtotalTop="0" showAll="0"/>
    <pivotField subtotalTop="0" showAll="0"/>
    <pivotField subtotalTop="0" showAll="0"/>
    <pivotField numFmtId="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2" subtotalTop="0" showAll="0"/>
    <pivotField subtotalTop="0" showAll="0"/>
    <pivotField subtotalTop="0" showAll="0"/>
    <pivotField subtotalTop="0" showAll="0"/>
    <pivotField subtotalTop="0" showAll="0"/>
    <pivotField axis="axisRow" dataField="1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showAll="0" defaultSubtotal="0"/>
  </pivotFields>
  <rowFields count="1">
    <field x="16"/>
  </rowFields>
  <rowItems count="21">
    <i>
      <x v="307"/>
    </i>
    <i>
      <x v="308"/>
    </i>
    <i>
      <x v="309"/>
    </i>
    <i>
      <x v="310"/>
    </i>
    <i>
      <x v="311"/>
    </i>
    <i>
      <x v="313"/>
    </i>
    <i>
      <x v="314"/>
    </i>
    <i>
      <x v="315"/>
    </i>
    <i>
      <x v="320"/>
    </i>
    <i>
      <x v="321"/>
    </i>
    <i>
      <x v="322"/>
    </i>
    <i>
      <x v="323"/>
    </i>
    <i>
      <x v="324"/>
    </i>
    <i>
      <x v="327"/>
    </i>
    <i>
      <x v="328"/>
    </i>
    <i>
      <x v="329"/>
    </i>
    <i>
      <x v="330"/>
    </i>
    <i>
      <x v="331"/>
    </i>
    <i>
      <x v="334"/>
    </i>
    <i>
      <x v="335"/>
    </i>
    <i t="grand">
      <x/>
    </i>
  </rowItems>
  <colItems count="1">
    <i/>
  </colItems>
  <dataFields count="1">
    <dataField name="Liczba z Data Montaż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9">
  <location ref="A3:B24" firstHeaderRow="1" firstDataRow="1" firstDataCol="1"/>
  <pivotFields count="39">
    <pivotField showAll="0" defaultSubtotal="0"/>
    <pivotField subtotalTop="0" showAll="0" defaultSubtotal="0"/>
    <pivotField subtotalTop="0" showAll="0" defaultSubtotal="0"/>
    <pivotField subtotalTop="0" showAll="0" defaultSubtotal="0"/>
    <pivotField numFmtId="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numFmtId="2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numFmtId="14" subtotalTop="0" showAll="0" defaultSubtotal="0">
      <items count="3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</items>
    </pivotField>
  </pivotFields>
  <rowFields count="2">
    <field x="38"/>
    <field x="16"/>
  </rowFields>
  <rowItems count="21">
    <i>
      <x v="11"/>
    </i>
    <i r="1">
      <x v="306"/>
    </i>
    <i r="1">
      <x v="307"/>
    </i>
    <i r="1">
      <x v="308"/>
    </i>
    <i r="1">
      <x v="309"/>
    </i>
    <i r="1">
      <x v="310"/>
    </i>
    <i r="1">
      <x v="312"/>
    </i>
    <i r="1">
      <x v="313"/>
    </i>
    <i r="1">
      <x v="314"/>
    </i>
    <i r="1">
      <x v="319"/>
    </i>
    <i r="1">
      <x v="320"/>
    </i>
    <i r="1">
      <x v="321"/>
    </i>
    <i r="1">
      <x v="322"/>
    </i>
    <i r="1">
      <x v="323"/>
    </i>
    <i r="1">
      <x v="326"/>
    </i>
    <i r="1">
      <x v="327"/>
    </i>
    <i r="1">
      <x v="328"/>
    </i>
    <i r="1">
      <x v="329"/>
    </i>
    <i r="1">
      <x v="330"/>
    </i>
    <i r="1">
      <x v="333"/>
    </i>
    <i r="1">
      <x v="334"/>
    </i>
  </rowItems>
  <colItems count="1">
    <i/>
  </colItems>
  <dataFields count="1">
    <dataField name="Suma z pow. Ścian" fld="11" baseField="0" baseItem="0" numFmtId="1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Tabela1" displayName="Tabela1" ref="A2:AH4" totalsRowShown="0" headerRowDxfId="587" headerRowBorderDxfId="586" tableBorderDxfId="585">
  <autoFilter ref="A2:AH4"/>
  <tableColumns count="34">
    <tableColumn id="1" name="Numer kontraktu" dataDxfId="584"/>
    <tableColumn id="2" name="Nazwa kontraktu" dataDxfId="583"/>
    <tableColumn id="3" name="Komentarz do kontraktu" dataDxfId="582"/>
    <tableColumn id="4" name="01.03.2021 (pon)" dataDxfId="581">
      <calculatedColumnFormula>COUNTIFS(Tabela8[Data Montaż]:Tabela8[Data Montaż],DATE(MID(D$2,7,4),MID(D$2,4,2),MID(D$2,1,2)),Tabela8[Hala]:Tabela8[Hala],"Norweska",Tabela8[Numer kontraktu]:Tabela8[Numer kontraktu],Tabela1[[#This Row],[Numer kontraktu]])</calculatedColumnFormula>
    </tableColumn>
    <tableColumn id="5" name="02.03.2021 (wt)" dataDxfId="580">
      <calculatedColumnFormula>COUNTIFS(Tabela8[Data Montaż]:Tabela8[Data Montaż],DATE(MID(E$2,7,4),MID(E$2,4,2),MID(E$2,1,2)),Tabela8[Hala]:Tabela8[Hala],"Norweska",Tabela8[Numer kontraktu]:Tabela8[Numer kontraktu],Tabela1[[#This Row],[Numer kontraktu]])</calculatedColumnFormula>
    </tableColumn>
    <tableColumn id="6" name="03.03.2021 (śr)" dataDxfId="579">
      <calculatedColumnFormula>COUNTIFS(Tabela8[Data Montaż]:Tabela8[Data Montaż],DATE(MID(F$2,7,4),MID(F$2,4,2),MID(F$2,1,2)),Tabela8[Hala]:Tabela8[Hala],"Norweska",Tabela8[Numer kontraktu]:Tabela8[Numer kontraktu],Tabela1[[#This Row],[Numer kontraktu]])</calculatedColumnFormula>
    </tableColumn>
    <tableColumn id="7" name="04.03.2021 (czw)" dataDxfId="578">
      <calculatedColumnFormula>COUNTIFS(Tabela8[Data Montaż]:Tabela8[Data Montaż],DATE(MID(G$2,7,4),MID(G$2,4,2),MID(G$2,1,2)),Tabela8[Hala]:Tabela8[Hala],"Norweska",Tabela8[Numer kontraktu]:Tabela8[Numer kontraktu],Tabela1[[#This Row],[Numer kontraktu]])</calculatedColumnFormula>
    </tableColumn>
    <tableColumn id="8" name="05.03.2021 (pt)" dataDxfId="577">
      <calculatedColumnFormula>COUNTIFS(Tabela8[Data Montaż]:Tabela8[Data Montaż],DATE(MID(H$2,7,4),MID(H$2,4,2),MID(H$2,1,2)),Tabela8[Hala]:Tabela8[Hala],"Norweska",Tabela8[Numer kontraktu]:Tabela8[Numer kontraktu],Tabela1[[#This Row],[Numer kontraktu]])</calculatedColumnFormula>
    </tableColumn>
    <tableColumn id="9" name="06.03.2021 (sob)" dataDxfId="576">
      <calculatedColumnFormula>COUNTIFS(Tabela8[Data Montaż]:Tabela8[Data Montaż],DATE(MID(I$2,7,4),MID(I$2,4,2),MID(I$2,1,2)),Tabela8[Hala]:Tabela8[Hala],"Norweska",Tabela8[Numer kontraktu]:Tabela8[Numer kontraktu],Tabela1[[#This Row],[Numer kontraktu]])</calculatedColumnFormula>
    </tableColumn>
    <tableColumn id="10" name="07.03.2021 (niedz)" dataDxfId="575">
      <calculatedColumnFormula>COUNTIFS(Tabela8[Data Montaż]:Tabela8[Data Montaż],DATE(MID(J$2,7,4),MID(J$2,4,2),MID(J$2,1,2)),Tabela8[Hala]:Tabela8[Hala],"Norweska",Tabela8[Numer kontraktu]:Tabela8[Numer kontraktu],Tabela1[[#This Row],[Numer kontraktu]])</calculatedColumnFormula>
    </tableColumn>
    <tableColumn id="11" name="08.03.2021 (pon)" dataDxfId="574">
      <calculatedColumnFormula>COUNTIFS(Tabela8[Data Montaż]:Tabela8[Data Montaż],DATE(MID(K$2,7,4),MID(K$2,4,2),MID(K$2,1,2)),Tabela8[Hala]:Tabela8[Hala],"Norweska",Tabela8[Numer kontraktu]:Tabela8[Numer kontraktu],Tabela1[[#This Row],[Numer kontraktu]])</calculatedColumnFormula>
    </tableColumn>
    <tableColumn id="12" name="09.03.2021 (wt)" dataDxfId="573">
      <calculatedColumnFormula>COUNTIFS(Tabela8[Data Montaż]:Tabela8[Data Montaż],DATE(MID(L$2,7,4),MID(L$2,4,2),MID(L$2,1,2)),Tabela8[Hala]:Tabela8[Hala],"Norweska",Tabela8[Numer kontraktu]:Tabela8[Numer kontraktu],Tabela1[[#This Row],[Numer kontraktu]])</calculatedColumnFormula>
    </tableColumn>
    <tableColumn id="13" name="10.03.2021 (śr)" dataDxfId="572">
      <calculatedColumnFormula>COUNTIFS(Tabela8[Data Montaż]:Tabela8[Data Montaż],DATE(MID(M$2,7,4),MID(M$2,4,2),MID(M$2,1,2)),Tabela8[Hala]:Tabela8[Hala],"Norweska",Tabela8[Numer kontraktu]:Tabela8[Numer kontraktu],Tabela1[[#This Row],[Numer kontraktu]])</calculatedColumnFormula>
    </tableColumn>
    <tableColumn id="14" name="11.03.2021 (czw)" dataDxfId="571">
      <calculatedColumnFormula>COUNTIFS(Tabela8[Data Montaż]:Tabela8[Data Montaż],DATE(MID(N$2,7,4),MID(N$2,4,2),MID(N$2,1,2)),Tabela8[Hala]:Tabela8[Hala],"Norweska",Tabela8[Numer kontraktu]:Tabela8[Numer kontraktu],Tabela1[[#This Row],[Numer kontraktu]])</calculatedColumnFormula>
    </tableColumn>
    <tableColumn id="15" name="12.03.2021 (pt)" dataDxfId="570">
      <calculatedColumnFormula>COUNTIFS(Tabela8[Data Montaż]:Tabela8[Data Montaż],DATE(MID(O$2,7,4),MID(O$2,4,2),MID(O$2,1,2)),Tabela8[Hala]:Tabela8[Hala],"Norweska",Tabela8[Numer kontraktu]:Tabela8[Numer kontraktu],Tabela1[[#This Row],[Numer kontraktu]])</calculatedColumnFormula>
    </tableColumn>
    <tableColumn id="16" name="13.03.2021 (sob)" dataDxfId="569">
      <calculatedColumnFormula>COUNTIFS(Tabela8[Data Montaż]:Tabela8[Data Montaż],DATE(MID(P$2,7,4),MID(P$2,4,2),MID(P$2,1,2)),Tabela8[Hala]:Tabela8[Hala],"Norweska",Tabela8[Numer kontraktu]:Tabela8[Numer kontraktu],Tabela1[[#This Row],[Numer kontraktu]])</calculatedColumnFormula>
    </tableColumn>
    <tableColumn id="17" name="14.03.2021 (niedz)" dataDxfId="568">
      <calculatedColumnFormula>COUNTIFS(Tabela8[Data Montaż]:Tabela8[Data Montaż],DATE(MID(Q$2,7,4),MID(Q$2,4,2),MID(Q$2,1,2)),Tabela8[Hala]:Tabela8[Hala],"Norweska",Tabela8[Numer kontraktu]:Tabela8[Numer kontraktu],Tabela1[[#This Row],[Numer kontraktu]])</calculatedColumnFormula>
    </tableColumn>
    <tableColumn id="18" name="15.03.2021 (pon)" dataDxfId="567">
      <calculatedColumnFormula>COUNTIFS(Tabela8[Data Montaż]:Tabela8[Data Montaż],DATE(MID(R$2,7,4),MID(R$2,4,2),MID(R$2,1,2)),Tabela8[Hala]:Tabela8[Hala],"Norweska",Tabela8[Numer kontraktu]:Tabela8[Numer kontraktu],Tabela1[[#This Row],[Numer kontraktu]])</calculatedColumnFormula>
    </tableColumn>
    <tableColumn id="19" name="16.03.2021 (wt)" dataDxfId="566">
      <calculatedColumnFormula>COUNTIFS(Tabela8[Data Montaż]:Tabela8[Data Montaż],DATE(MID(S$2,7,4),MID(S$2,4,2),MID(S$2,1,2)),Tabela8[Hala]:Tabela8[Hala],"Norweska",Tabela8[Numer kontraktu]:Tabela8[Numer kontraktu],Tabela1[[#This Row],[Numer kontraktu]])</calculatedColumnFormula>
    </tableColumn>
    <tableColumn id="20" name="17.03.2021 (śr)" dataDxfId="565">
      <calculatedColumnFormula>COUNTIFS(Tabela8[Data Montaż]:Tabela8[Data Montaż],DATE(MID(T$2,7,4),MID(T$2,4,2),MID(T$2,1,2)),Tabela8[Hala]:Tabela8[Hala],"Norweska",Tabela8[Numer kontraktu]:Tabela8[Numer kontraktu],Tabela1[[#This Row],[Numer kontraktu]])</calculatedColumnFormula>
    </tableColumn>
    <tableColumn id="21" name="18.03.2021 (czw)" dataDxfId="564">
      <calculatedColumnFormula>COUNTIFS(Tabela8[Data Montaż]:Tabela8[Data Montaż],DATE(MID(U$2,7,4),MID(U$2,4,2),MID(U$2,1,2)),Tabela8[Hala]:Tabela8[Hala],"Norweska",Tabela8[Numer kontraktu]:Tabela8[Numer kontraktu],Tabela1[[#This Row],[Numer kontraktu]])</calculatedColumnFormula>
    </tableColumn>
    <tableColumn id="22" name="19.03.2021 (pt)" dataDxfId="563">
      <calculatedColumnFormula>COUNTIFS(Tabela8[Data Montaż]:Tabela8[Data Montaż],DATE(MID(V$2,7,4),MID(V$2,4,2),MID(V$2,1,2)),Tabela8[Hala]:Tabela8[Hala],"Norweska",Tabela8[Numer kontraktu]:Tabela8[Numer kontraktu],Tabela1[[#This Row],[Numer kontraktu]])</calculatedColumnFormula>
    </tableColumn>
    <tableColumn id="23" name="20.03.2021 (sob)" dataDxfId="562">
      <calculatedColumnFormula>COUNTIFS(Tabela8[Data Montaż]:Tabela8[Data Montaż],DATE(MID(W$2,7,4),MID(W$2,4,2),MID(W$2,1,2)),Tabela8[Hala]:Tabela8[Hala],"Norweska",Tabela8[Numer kontraktu]:Tabela8[Numer kontraktu],Tabela1[[#This Row],[Numer kontraktu]])</calculatedColumnFormula>
    </tableColumn>
    <tableColumn id="24" name="21.03.2021 (niedz)" dataDxfId="561">
      <calculatedColumnFormula>COUNTIFS(Tabela8[Data Montaż]:Tabela8[Data Montaż],DATE(MID(X$2,7,4),MID(X$2,4,2),MID(X$2,1,2)),Tabela8[Hala]:Tabela8[Hala],"Norweska",Tabela8[Numer kontraktu]:Tabela8[Numer kontraktu],Tabela1[[#This Row],[Numer kontraktu]])</calculatedColumnFormula>
    </tableColumn>
    <tableColumn id="25" name="22.03.2021 (pon)" dataDxfId="560">
      <calculatedColumnFormula>COUNTIFS(Tabela8[Data Montaż]:Tabela8[Data Montaż],DATE(MID(Y$2,7,4),MID(Y$2,4,2),MID(Y$2,1,2)),Tabela8[Hala]:Tabela8[Hala],"Norweska",Tabela8[Numer kontraktu]:Tabela8[Numer kontraktu],Tabela1[[#This Row],[Numer kontraktu]])</calculatedColumnFormula>
    </tableColumn>
    <tableColumn id="26" name="23.03.2021 (wt)" dataDxfId="559">
      <calculatedColumnFormula>COUNTIFS(Tabela8[Data Montaż]:Tabela8[Data Montaż],DATE(MID(Z$2,7,4),MID(Z$2,4,2),MID(Z$2,1,2)),Tabela8[Hala]:Tabela8[Hala],"Norweska",Tabela8[Numer kontraktu]:Tabela8[Numer kontraktu],Tabela1[[#This Row],[Numer kontraktu]])</calculatedColumnFormula>
    </tableColumn>
    <tableColumn id="27" name="24.03.2021 (śr)" dataDxfId="558">
      <calculatedColumnFormula>COUNTIFS(Tabela8[Data Montaż]:Tabela8[Data Montaż],DATE(MID(AA$2,7,4),MID(AA$2,4,2),MID(AA$2,1,2)),Tabela8[Hala]:Tabela8[Hala],"Norweska",Tabela8[Numer kontraktu]:Tabela8[Numer kontraktu],Tabela1[[#This Row],[Numer kontraktu]])</calculatedColumnFormula>
    </tableColumn>
    <tableColumn id="28" name="25.03.2021 (czw)" dataDxfId="557">
      <calculatedColumnFormula>COUNTIFS(Tabela8[Data Montaż]:Tabela8[Data Montaż],DATE(MID(AB$2,7,4),MID(AB$2,4,2),MID(AB$2,1,2)),Tabela8[Hala]:Tabela8[Hala],"Norweska",Tabela8[Numer kontraktu]:Tabela8[Numer kontraktu],Tabela1[[#This Row],[Numer kontraktu]])</calculatedColumnFormula>
    </tableColumn>
    <tableColumn id="29" name="26.03.2021 (pt)" dataDxfId="556">
      <calculatedColumnFormula>COUNTIFS(Tabela8[Data Montaż]:Tabela8[Data Montaż],DATE(MID(AC$2,7,4),MID(AC$2,4,2),MID(AC$2,1,2)),Tabela8[Hala]:Tabela8[Hala],"Norweska",Tabela8[Numer kontraktu]:Tabela8[Numer kontraktu],Tabela1[[#This Row],[Numer kontraktu]])</calculatedColumnFormula>
    </tableColumn>
    <tableColumn id="30" name="27.03.2021 (sob)" dataDxfId="555">
      <calculatedColumnFormula>COUNTIFS(Tabela8[Data Montaż]:Tabela8[Data Montaż],DATE(MID(AD$2,7,4),MID(AD$2,4,2),MID(AD$2,1,2)),Tabela8[Hala]:Tabela8[Hala],"Norweska",Tabela8[Numer kontraktu]:Tabela8[Numer kontraktu],Tabela1[[#This Row],[Numer kontraktu]])</calculatedColumnFormula>
    </tableColumn>
    <tableColumn id="31" name="28.03.2021 (niedz)" dataDxfId="554">
      <calculatedColumnFormula>COUNTIFS(Tabela8[Data Montaż]:Tabela8[Data Montaż],DATE(MID(AE$2,7,4),MID(AE$2,4,2),MID(AE$2,1,2)),Tabela8[Hala]:Tabela8[Hala],"Norweska",Tabela8[Numer kontraktu]:Tabela8[Numer kontraktu],Tabela1[[#This Row],[Numer kontraktu]])</calculatedColumnFormula>
    </tableColumn>
    <tableColumn id="32" name="44284" dataDxfId="553"/>
    <tableColumn id="33" name="44285" dataDxfId="552"/>
    <tableColumn id="34" name="44286" dataDxfId="551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6" name="Tabela1381317" displayName="Tabela1381317" ref="A60:AH65" totalsRowShown="0" headerRowDxfId="254" headerRowBorderDxfId="253" tableBorderDxfId="252">
  <autoFilter ref="A60:AH65"/>
  <tableColumns count="34">
    <tableColumn id="1" name="Numer kontraktu" dataDxfId="251"/>
    <tableColumn id="2" name="Nazwa kontraktu" dataDxfId="250"/>
    <tableColumn id="3" name="Komentarz do kontraktu" dataDxfId="249"/>
    <tableColumn id="4" name="01.03.2021 (pon)" dataDxfId="248"/>
    <tableColumn id="5" name="02.03.2021 (wt)" dataDxfId="247"/>
    <tableColumn id="6" name="03.03.2021 (śr)" dataDxfId="246"/>
    <tableColumn id="7" name="04.03.2021 (czw)" dataDxfId="245"/>
    <tableColumn id="8" name="05.03.2021 (pt)" dataDxfId="244"/>
    <tableColumn id="9" name="06.03.2021 (sob)" dataDxfId="243"/>
    <tableColumn id="10" name="07.03.2021 (niedz)" dataDxfId="242"/>
    <tableColumn id="11" name="08.03.2021 (pon)" dataDxfId="241"/>
    <tableColumn id="12" name="09.03.2021 (wt)" dataDxfId="240"/>
    <tableColumn id="13" name="10.03.2021 (śr)" dataDxfId="239"/>
    <tableColumn id="14" name="11.03.2021 (czw)" dataDxfId="238"/>
    <tableColumn id="15" name="12.03.2021 (pt)" dataDxfId="237"/>
    <tableColumn id="16" name="13.03.2021 (sob)" dataDxfId="236"/>
    <tableColumn id="17" name="14.03.2021 (niedz)" dataDxfId="235"/>
    <tableColumn id="18" name="15.03.2021 (pon)" dataDxfId="234"/>
    <tableColumn id="19" name="16.03.2021 (wt)" dataDxfId="233"/>
    <tableColumn id="20" name="17.03.2021 (śr)" dataDxfId="232"/>
    <tableColumn id="21" name="18.03.2021 (czw)" dataDxfId="231"/>
    <tableColumn id="22" name="19.03.2021 (pt)" dataDxfId="230"/>
    <tableColumn id="23" name="20.03.2021 (sob)" dataDxfId="229"/>
    <tableColumn id="24" name="21.03.2021 (niedz)" dataDxfId="228"/>
    <tableColumn id="25" name="22.03.2021 (pon)" dataDxfId="227"/>
    <tableColumn id="26" name="23.03.2021 (wt)" dataDxfId="226"/>
    <tableColumn id="27" name="24.03.2021 (śr)" dataDxfId="225"/>
    <tableColumn id="28" name="25.03.2021 (czw)" dataDxfId="224"/>
    <tableColumn id="29" name="26.03.2021 (pt)" dataDxfId="223"/>
    <tableColumn id="30" name="27.03.2021 (sob)" dataDxfId="222"/>
    <tableColumn id="31" name="28.03.2021 (niedz)" dataDxfId="221"/>
    <tableColumn id="32" name="44284" dataDxfId="220"/>
    <tableColumn id="33" name="44285" dataDxfId="219"/>
    <tableColumn id="34" name="44286" dataDxfId="218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7" name="Tabela138101418" displayName="Tabela138101418" ref="A68:AH73" totalsRowShown="0" headerRowDxfId="217" headerRowBorderDxfId="216" tableBorderDxfId="215">
  <autoFilter ref="A68:AH73"/>
  <tableColumns count="34">
    <tableColumn id="1" name="Numer kontraktu" dataDxfId="214"/>
    <tableColumn id="2" name="Nazwa kontraktu" dataDxfId="213"/>
    <tableColumn id="3" name="Komentarz do kontraktu" dataDxfId="212"/>
    <tableColumn id="4" name="01.03.2021 (pon)" dataDxfId="211"/>
    <tableColumn id="5" name="02.03.2021 (wt)" dataDxfId="210"/>
    <tableColumn id="6" name="03.03.2021 (śr)" dataDxfId="209"/>
    <tableColumn id="7" name="04.03.2021 (czw)" dataDxfId="208"/>
    <tableColumn id="8" name="05.03.2021 (pt)" dataDxfId="207"/>
    <tableColumn id="9" name="06.03.2021 (sob)" dataDxfId="206"/>
    <tableColumn id="10" name="07.03.2021 (niedz)" dataDxfId="205"/>
    <tableColumn id="11" name="08.03.2021 (pon)" dataDxfId="204"/>
    <tableColumn id="12" name="09.03.2021 (wt)" dataDxfId="203"/>
    <tableColumn id="13" name="10.03.2021 (śr)" dataDxfId="202"/>
    <tableColumn id="14" name="11.03.2021 (czw)" dataDxfId="201"/>
    <tableColumn id="15" name="12.03.2021 (pt)" dataDxfId="200"/>
    <tableColumn id="16" name="13.03.2021 (sob)" dataDxfId="199"/>
    <tableColumn id="17" name="14.03.2021 (niedz)" dataDxfId="198"/>
    <tableColumn id="18" name="15.03.2021 (pon)" dataDxfId="197"/>
    <tableColumn id="19" name="16.03.2021 (wt)" dataDxfId="196"/>
    <tableColumn id="20" name="17.03.2021 (śr)" dataDxfId="195"/>
    <tableColumn id="21" name="18.03.2021 (czw)" dataDxfId="194"/>
    <tableColumn id="22" name="19.03.2021 (pt)" dataDxfId="193"/>
    <tableColumn id="23" name="20.03.2021 (sob)" dataDxfId="192"/>
    <tableColumn id="24" name="21.03.2021 (niedz)" dataDxfId="191"/>
    <tableColumn id="25" name="22.03.2021 (pon)" dataDxfId="190"/>
    <tableColumn id="26" name="23.03.2021 (wt)" dataDxfId="189"/>
    <tableColumn id="27" name="24.03.2021 (śr)" dataDxfId="188"/>
    <tableColumn id="28" name="25.03.2021 (czw)" dataDxfId="187"/>
    <tableColumn id="29" name="26.03.2021 (pt)" dataDxfId="186"/>
    <tableColumn id="30" name="27.03.2021 (sob)" dataDxfId="185"/>
    <tableColumn id="31" name="28.03.2021 (niedz)" dataDxfId="184"/>
    <tableColumn id="32" name="44284" dataDxfId="183"/>
    <tableColumn id="33" name="44285" dataDxfId="182"/>
    <tableColumn id="34" name="44286" dataDxfId="181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8" name="Tabela139" displayName="Tabela139" ref="A7:AH9" totalsRowShown="0" headerRowDxfId="180" headerRowBorderDxfId="179" tableBorderDxfId="178">
  <autoFilter ref="A7:AH9"/>
  <tableColumns count="34">
    <tableColumn id="1" name="Numer kontraktu" dataDxfId="177"/>
    <tableColumn id="2" name="Nazwa kontraktu" dataDxfId="176"/>
    <tableColumn id="3" name="Komentarz do kontraktu" dataDxfId="175"/>
    <tableColumn id="4" name="01.03.2021 (pon)" dataDxfId="174"/>
    <tableColumn id="5" name="02.03.2021 (wt)" dataDxfId="173"/>
    <tableColumn id="6" name="03.03.2021 (śr)" dataDxfId="172"/>
    <tableColumn id="7" name="04.03.2021 (czw)" dataDxfId="171"/>
    <tableColumn id="8" name="05.03.2021 (pt)" dataDxfId="170"/>
    <tableColumn id="9" name="06.03.2021 (sob)" dataDxfId="169"/>
    <tableColumn id="10" name="07.03.2021 (niedz)" dataDxfId="168"/>
    <tableColumn id="11" name="08.03.2021 (pon)" dataDxfId="167"/>
    <tableColumn id="12" name="09.03.2021 (wt)" dataDxfId="166"/>
    <tableColumn id="13" name="10.03.2021 (śr)" dataDxfId="165"/>
    <tableColumn id="14" name="11.03.2021 (czw)" dataDxfId="164"/>
    <tableColumn id="15" name="12.03.2021 (pt)" dataDxfId="163"/>
    <tableColumn id="16" name="13.03.2021 (sob)" dataDxfId="162"/>
    <tableColumn id="17" name="14.03.2021 (niedz)" dataDxfId="161"/>
    <tableColumn id="18" name="15.03.2021 (pon)" dataDxfId="160"/>
    <tableColumn id="19" name="16.03.2021 (wt)" dataDxfId="159"/>
    <tableColumn id="20" name="17.03.2021 (śr)" dataDxfId="158"/>
    <tableColumn id="21" name="18.03.2021 (czw)" dataDxfId="157"/>
    <tableColumn id="22" name="19.03.2021 (pt)" dataDxfId="156"/>
    <tableColumn id="23" name="20.03.2021 (sob)" dataDxfId="155"/>
    <tableColumn id="24" name="21.03.2021 (niedz)" dataDxfId="154"/>
    <tableColumn id="25" name="22.03.2021 (pon)" dataDxfId="153"/>
    <tableColumn id="26" name="23.03.2021 (wt)" dataDxfId="152"/>
    <tableColumn id="27" name="24.03.2021 (śr)" dataDxfId="151"/>
    <tableColumn id="28" name="25.03.2021 (czw)" dataDxfId="150"/>
    <tableColumn id="29" name="26.03.2021 (pt)" dataDxfId="149"/>
    <tableColumn id="30" name="27.03.2021 (sob)" dataDxfId="148"/>
    <tableColumn id="31" name="28.03.2021 (niedz)" dataDxfId="147"/>
    <tableColumn id="32" name="44284" dataDxfId="146"/>
    <tableColumn id="33" name="44285" dataDxfId="145"/>
    <tableColumn id="34" name="44286" dataDxfId="144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3" name="Tabela14" displayName="Tabela14" ref="A2:AH10" totalsRowShown="0" headerRowDxfId="143" headerRowBorderDxfId="142" tableBorderDxfId="141">
  <autoFilter ref="A2:AH10"/>
  <tableColumns count="34">
    <tableColumn id="1" name="Numer kontraktu" dataDxfId="140"/>
    <tableColumn id="2" name="Nazwa kontraktu" dataDxfId="139"/>
    <tableColumn id="3" name="Komentarz do kontraktu" dataDxfId="138"/>
    <tableColumn id="4" name="01.03.2021 (pon)" dataDxfId="137"/>
    <tableColumn id="5" name="02.03.2021 (wt)" dataDxfId="136"/>
    <tableColumn id="6" name="03.03.2021 (śr)" dataDxfId="135"/>
    <tableColumn id="7" name="04.03.2021 (czw)" dataDxfId="134"/>
    <tableColumn id="8" name="05.03.2021 (pt)" dataDxfId="133"/>
    <tableColumn id="9" name="06.03.2021 (sob)" dataDxfId="132"/>
    <tableColumn id="10" name="07.03.2021 (niedz)" dataDxfId="131"/>
    <tableColumn id="11" name="08.03.2021 (pon)" dataDxfId="130"/>
    <tableColumn id="12" name="09.03.2021 (wt)" dataDxfId="129"/>
    <tableColumn id="13" name="10.03.2021 (śr)" dataDxfId="128"/>
    <tableColumn id="14" name="11.03.2021 (czw)" dataDxfId="127"/>
    <tableColumn id="15" name="12.03.2021 (pt)" dataDxfId="126"/>
    <tableColumn id="16" name="13.03.2021 (sob)" dataDxfId="125"/>
    <tableColumn id="17" name="14.03.2021 (niedz)" dataDxfId="124"/>
    <tableColumn id="18" name="15.03.2021 (pon)" dataDxfId="123"/>
    <tableColumn id="19" name="16.03.2021 (wt)" dataDxfId="122"/>
    <tableColumn id="20" name="17.03.2021 (śr)" dataDxfId="121"/>
    <tableColumn id="21" name="18.03.2021 (czw)" dataDxfId="120"/>
    <tableColumn id="22" name="19.03.2021 (pt)" dataDxfId="119"/>
    <tableColumn id="23" name="20.03.2021 (sob)" dataDxfId="118"/>
    <tableColumn id="24" name="21.03.2021 (niedz)" dataDxfId="117"/>
    <tableColumn id="25" name="22.03.2021 (pon)" dataDxfId="116"/>
    <tableColumn id="26" name="23.03.2021 (wt)" dataDxfId="115"/>
    <tableColumn id="27" name="24.03.2021 (śr)" dataDxfId="114"/>
    <tableColumn id="28" name="25.03.2021 (czw)" dataDxfId="113"/>
    <tableColumn id="29" name="26.03.2021 (pt)" dataDxfId="112"/>
    <tableColumn id="30" name="27.03.2021 (sob)" dataDxfId="111"/>
    <tableColumn id="31" name="28.03.2021 (niedz)" dataDxfId="110"/>
    <tableColumn id="32" name="44284" dataDxfId="109"/>
    <tableColumn id="33" name="44285" dataDxfId="108"/>
    <tableColumn id="34" name="44286" dataDxfId="107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4" name="Tabela135" displayName="Tabela135" ref="A13:AH21" totalsRowShown="0" headerRowDxfId="106" headerRowBorderDxfId="105" tableBorderDxfId="104">
  <autoFilter ref="A13:AH21"/>
  <tableColumns count="34">
    <tableColumn id="1" name="Numer kontraktu" dataDxfId="103"/>
    <tableColumn id="2" name="Nazwa kontraktu" dataDxfId="102"/>
    <tableColumn id="3" name="Komentarz do kontraktu" dataDxfId="101"/>
    <tableColumn id="4" name="01.03.2021 (pon)" dataDxfId="100"/>
    <tableColumn id="5" name="02.03.2021 (wt)" dataDxfId="99"/>
    <tableColumn id="6" name="03.03.2021 (śr)" dataDxfId="98"/>
    <tableColumn id="7" name="04.03.2021 (czw)" dataDxfId="97"/>
    <tableColumn id="8" name="05.03.2021 (pt)" dataDxfId="96"/>
    <tableColumn id="9" name="06.03.2021 (sob)" dataDxfId="95"/>
    <tableColumn id="10" name="07.03.2021 (niedz)" dataDxfId="94"/>
    <tableColumn id="11" name="08.03.2021 (pon)" dataDxfId="93"/>
    <tableColumn id="12" name="09.03.2021 (wt)" dataDxfId="92"/>
    <tableColumn id="13" name="10.03.2021 (śr)" dataDxfId="91"/>
    <tableColumn id="14" name="11.03.2021 (czw)" dataDxfId="90"/>
    <tableColumn id="15" name="12.03.2021 (pt)" dataDxfId="89"/>
    <tableColumn id="16" name="13.03.2021 (sob)" dataDxfId="88"/>
    <tableColumn id="17" name="14.03.2021 (niedz)" dataDxfId="87"/>
    <tableColumn id="18" name="15.03.2021 (pon)" dataDxfId="86"/>
    <tableColumn id="19" name="16.03.2021 (wt)" dataDxfId="85"/>
    <tableColumn id="20" name="17.03.2021 (śr)" dataDxfId="84"/>
    <tableColumn id="21" name="18.03.2021 (czw)" dataDxfId="83"/>
    <tableColumn id="22" name="19.03.2021 (pt)" dataDxfId="82"/>
    <tableColumn id="23" name="20.03.2021 (sob)" dataDxfId="81"/>
    <tableColumn id="24" name="21.03.2021 (niedz)" dataDxfId="80"/>
    <tableColumn id="25" name="22.03.2021 (pon)" dataDxfId="79"/>
    <tableColumn id="26" name="23.03.2021 (wt)" dataDxfId="78"/>
    <tableColumn id="27" name="24.03.2021 (śr)" dataDxfId="77"/>
    <tableColumn id="28" name="25.03.2021 (czw)" dataDxfId="76"/>
    <tableColumn id="29" name="26.03.2021 (pt)" dataDxfId="75"/>
    <tableColumn id="30" name="27.03.2021 (sob)" dataDxfId="74"/>
    <tableColumn id="31" name="28.03.2021 (niedz)" dataDxfId="73"/>
    <tableColumn id="32" name="44284" dataDxfId="72"/>
    <tableColumn id="33" name="44285" dataDxfId="71"/>
    <tableColumn id="34" name="44286" dataDxfId="70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7" name="Tabela8" displayName="Tabela8" ref="A1:AE61" totalsRowShown="0" headerRowDxfId="69" dataDxfId="68">
  <autoFilter ref="A1:AE61"/>
  <sortState ref="A2:AE61">
    <sortCondition ref="Q1:Q61"/>
  </sortState>
  <tableColumns count="31">
    <tableColumn id="18" name="moduł" dataDxfId="67"/>
    <tableColumn id="1" name="Numer kontraktu" dataDxfId="66"/>
    <tableColumn id="19" name="Nazwa kontraktu" dataDxfId="65"/>
    <tableColumn id="3" name="Typ" dataDxfId="64"/>
    <tableColumn id="2" name="m2 podłogi" dataDxfId="63"/>
    <tableColumn id="23" name="m2 sufitu" dataDxfId="62"/>
    <tableColumn id="4" name="m2 SD" dataDxfId="61"/>
    <tableColumn id="5" name="m2 SM" dataDxfId="60"/>
    <tableColumn id="6" name="m2 SZ" dataDxfId="59"/>
    <tableColumn id="7" name="m2 dobitek" dataDxfId="58"/>
    <tableColumn id="8" name="m2 attyk" dataDxfId="57"/>
    <tableColumn id="14" name="pow. Ścian" dataDxfId="56">
      <calculatedColumnFormula>SUM(Tabela8[[#This Row],[m2 SD]:[m2 dobitek]])</calculatedColumnFormula>
    </tableColumn>
    <tableColumn id="9" name="długość modułu [m]" dataDxfId="55"/>
    <tableColumn id="10" name="szerokość modułu [m2]" dataDxfId="54"/>
    <tableColumn id="20" name="Dokumentacja warsztatowa (data)" dataDxfId="53"/>
    <tableColumn id="21" name="Dok. Elewacje (data)" dataDxfId="52"/>
    <tableColumn id="22" name="Data Montaż" dataDxfId="51"/>
    <tableColumn id="15" name="Typ " dataDxfId="50"/>
    <tableColumn id="11" name="Hala" dataDxfId="49"/>
    <tableColumn id="24" name="Dach" dataDxfId="48"/>
    <tableColumn id="25" name="Okna" dataDxfId="47"/>
    <tableColumn id="26" name="Drzwi zewnętrzne" dataDxfId="46"/>
    <tableColumn id="27" name="Wiatrołap" dataDxfId="45"/>
    <tableColumn id="34" name="Łazienka" dataDxfId="44"/>
    <tableColumn id="29" name="Kuchnia" dataDxfId="43"/>
    <tableColumn id="30" name="Fartuch kuchenny w glazurze" dataDxfId="42"/>
    <tableColumn id="31" name="tryskacze" dataDxfId="41"/>
    <tableColumn id="32" name="kabina prysznicowa" dataDxfId="40"/>
    <tableColumn id="33" name="WC" dataDxfId="39"/>
    <tableColumn id="12" name="Wylewka betonowa" dataDxfId="38"/>
    <tableColumn id="13" name="Komentarz dodatkowy" dataDxfId="3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" name="Tabela83" displayName="Tabela83" ref="A2:AE103" totalsRowShown="0" headerRowDxfId="36" dataDxfId="35">
  <autoFilter ref="A2:AE103"/>
  <sortState ref="A3:AE103">
    <sortCondition ref="D2:D103"/>
  </sortState>
  <tableColumns count="31">
    <tableColumn id="1" name="Numer kontraktu" dataDxfId="34"/>
    <tableColumn id="19" name="Nazwa kontraktu" dataDxfId="33"/>
    <tableColumn id="18" name="Nazwa modułu/elementu" dataDxfId="32"/>
    <tableColumn id="3" name="Typ" dataDxfId="31"/>
    <tableColumn id="2" name="m2 podłogi" dataDxfId="30"/>
    <tableColumn id="23" name="m2 sufitu" dataDxfId="29"/>
    <tableColumn id="4" name="m2 SD" dataDxfId="28"/>
    <tableColumn id="5" name="m2 SM" dataDxfId="27"/>
    <tableColumn id="6" name="m2 SZ" dataDxfId="26"/>
    <tableColumn id="7" name="m2 dobitek" dataDxfId="25"/>
    <tableColumn id="8" name="m2 attyk" dataDxfId="24"/>
    <tableColumn id="9" name="długość modułu [m]" dataDxfId="23"/>
    <tableColumn id="10" name="szerokość modułu [m2]" dataDxfId="22"/>
    <tableColumn id="20" name="Dokumentacja warsztatowa (data)" dataDxfId="21"/>
    <tableColumn id="21" name="Dok. Elewacje (data)" dataDxfId="20"/>
    <tableColumn id="22" name="Data Montaż" dataDxfId="19"/>
    <tableColumn id="15" name="Typ " dataDxfId="18"/>
    <tableColumn id="11" name="Hala" dataDxfId="17"/>
    <tableColumn id="24" name="Dach" dataDxfId="16"/>
    <tableColumn id="25" name="Okna" dataDxfId="15"/>
    <tableColumn id="26" name="Drzwi zewnętrzne" dataDxfId="14"/>
    <tableColumn id="27" name="Wiatrołap" dataDxfId="13"/>
    <tableColumn id="28" name="Łazienka" dataDxfId="12"/>
    <tableColumn id="29" name="Kuchnia" dataDxfId="11"/>
    <tableColumn id="30" name="Fartuch kuchenny w glazurze" dataDxfId="10"/>
    <tableColumn id="31" name="tryskacze" dataDxfId="9"/>
    <tableColumn id="32" name="kabina prysznicowa" dataDxfId="8"/>
    <tableColumn id="33" name="WC" dataDxfId="7"/>
    <tableColumn id="12" name="Wylewka betonowa" dataDxfId="6"/>
    <tableColumn id="13" name="Komentarz dodatkowy" dataDxfId="5"/>
    <tableColumn id="14" name="m2 formatowka" dataDxfId="4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5" name="Tabela3" displayName="Tabela3" ref="A2:M11" totalsRowShown="0" headerRowDxfId="3">
  <autoFilter ref="A2:M11"/>
  <tableColumns count="13">
    <tableColumn id="1" name="Numer kontraktu"/>
    <tableColumn id="2" name="Nazwa kontraktu"/>
    <tableColumn id="13" name="REI"/>
    <tableColumn id="3" name="Liczba modułów"/>
    <tableColumn id="4" name="m2 modułów"/>
    <tableColumn id="5" name="Średnia PC modułu" dataDxfId="2">
      <calculatedColumnFormula>IFERROR(Tabela3[[#This Row],[m2 modułów]]/Tabela3[[#This Row],[Liczba modułów]],"0")</calculatedColumnFormula>
    </tableColumn>
    <tableColumn id="12" name="Liczba klatek ogółem"/>
    <tableColumn id="7" name="Liczba klatek zawarta w liczbie modułów"/>
    <tableColumn id="6" name="m2 elementów zewnętrznych"/>
    <tableColumn id="8" name="m2 paneli ścian"/>
    <tableColumn id="9" name="m2 paneli sufitów"/>
    <tableColumn id="10" name="m2 paneli podłóg"/>
    <tableColumn id="11" name="Dodatkowy komentarz"/>
  </tableColumns>
  <tableStyleInfo name="TableStyleLight19" showFirstColumn="0" showLastColumn="0" showRowStripes="1" showColumnStripes="0"/>
</table>
</file>

<file path=xl/tables/table18.xml><?xml version="1.0" encoding="utf-8"?>
<table xmlns="http://schemas.openxmlformats.org/spreadsheetml/2006/main" id="6" name="Tabela4" displayName="Tabela4" ref="A1:F5" totalsRowShown="0" headerRowDxfId="1">
  <autoFilter ref="A1:F5"/>
  <tableColumns count="6">
    <tableColumn id="1" name="Maszyna"/>
    <tableColumn id="2" name="Wydajność na zmianę"/>
    <tableColumn id="3" name="Liczba pracujących zmian na dzień"/>
    <tableColumn id="4" name="Wydajność na dzień" dataDxfId="0"/>
    <tableColumn id="5" name="Różnica na dzień wobec planu na Q"/>
    <tableColumn id="6" name="Komentarz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8" name="Tabela138" displayName="Tabela138" ref="A12:AH16" totalsRowShown="0" headerRowDxfId="550" headerRowBorderDxfId="549" tableBorderDxfId="548">
  <autoFilter ref="A12:AH16"/>
  <tableColumns count="34">
    <tableColumn id="1" name="Numer kontraktu" dataDxfId="547"/>
    <tableColumn id="2" name="Nazwa kontraktu" dataDxfId="546"/>
    <tableColumn id="3" name="Komentarz do kontraktu" dataDxfId="545"/>
    <tableColumn id="4" name="01.03.2021 (pon)" dataDxfId="544"/>
    <tableColumn id="5" name="02.03.2021 (wt)" dataDxfId="543"/>
    <tableColumn id="6" name="03.03.2021 (śr)" dataDxfId="542"/>
    <tableColumn id="7" name="04.03.2021 (czw)" dataDxfId="541"/>
    <tableColumn id="8" name="05.03.2021 (pt)" dataDxfId="540"/>
    <tableColumn id="9" name="06.03.2021 (sob)" dataDxfId="539"/>
    <tableColumn id="10" name="07.03.2021 (niedz)" dataDxfId="538"/>
    <tableColumn id="11" name="08.03.2021 (pon)" dataDxfId="537"/>
    <tableColumn id="12" name="09.03.2021 (wt)" dataDxfId="536"/>
    <tableColumn id="13" name="10.03.2021 (śr)" dataDxfId="535"/>
    <tableColumn id="14" name="11.03.2021 (czw)" dataDxfId="534"/>
    <tableColumn id="15" name="12.03.2021 (pt)" dataDxfId="533"/>
    <tableColumn id="16" name="13.03.2021 (sob)" dataDxfId="532"/>
    <tableColumn id="17" name="14.03.2021 (niedz)" dataDxfId="531"/>
    <tableColumn id="18" name="15.03.2021 (pon)" dataDxfId="530"/>
    <tableColumn id="19" name="16.03.2021 (wt)" dataDxfId="529"/>
    <tableColumn id="20" name="17.03.2021 (śr)" dataDxfId="528"/>
    <tableColumn id="21" name="18.03.2021 (czw)" dataDxfId="527"/>
    <tableColumn id="22" name="19.03.2021 (pt)" dataDxfId="526"/>
    <tableColumn id="23" name="20.03.2021 (sob)" dataDxfId="525"/>
    <tableColumn id="24" name="21.03.2021 (niedz)" dataDxfId="524"/>
    <tableColumn id="25" name="22.03.2021 (pon)" dataDxfId="523"/>
    <tableColumn id="26" name="23.03.2021 (wt)" dataDxfId="522"/>
    <tableColumn id="27" name="24.03.2021 (śr)" dataDxfId="521"/>
    <tableColumn id="28" name="25.03.2021 (czw)" dataDxfId="520"/>
    <tableColumn id="29" name="26.03.2021 (pt)" dataDxfId="519"/>
    <tableColumn id="30" name="27.03.2021 (sob)" dataDxfId="518"/>
    <tableColumn id="31" name="28.03.2021 (niedz)" dataDxfId="517"/>
    <tableColumn id="32" name="44284" dataDxfId="516"/>
    <tableColumn id="33" name="44285" dataDxfId="515"/>
    <tableColumn id="34" name="44286" dataDxfId="51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9" name="Tabela13810" displayName="Tabela13810" ref="A18:AH22" totalsRowShown="0" headerRowDxfId="513" headerRowBorderDxfId="512" tableBorderDxfId="511">
  <autoFilter ref="A18:AH22"/>
  <tableColumns count="34">
    <tableColumn id="1" name="Numer kontraktu" dataDxfId="510"/>
    <tableColumn id="2" name="Nazwa kontraktu" dataDxfId="509"/>
    <tableColumn id="3" name="Komentarz do kontraktu" dataDxfId="508"/>
    <tableColumn id="4" name="01.03.2021 (pon)" dataDxfId="507"/>
    <tableColumn id="5" name="02.03.2021 (wt)" dataDxfId="506"/>
    <tableColumn id="6" name="03.03.2021 (śr)" dataDxfId="505"/>
    <tableColumn id="7" name="04.03.2021 (czw)" dataDxfId="504"/>
    <tableColumn id="8" name="05.03.2021 (pt)" dataDxfId="503"/>
    <tableColumn id="9" name="06.03.2021 (sob)" dataDxfId="502"/>
    <tableColumn id="10" name="07.03.2021 (niedz)" dataDxfId="501"/>
    <tableColumn id="11" name="08.03.2021 (pon)" dataDxfId="500"/>
    <tableColumn id="12" name="09.03.2021 (wt)" dataDxfId="499"/>
    <tableColumn id="13" name="10.03.2021 (śr)" dataDxfId="498"/>
    <tableColumn id="14" name="11.03.2021 (czw)" dataDxfId="497"/>
    <tableColumn id="15" name="12.03.2021 (pt)" dataDxfId="496"/>
    <tableColumn id="16" name="13.03.2021 (sob)" dataDxfId="495"/>
    <tableColumn id="17" name="14.03.2021 (niedz)" dataDxfId="494"/>
    <tableColumn id="18" name="15.03.2021 (pon)" dataDxfId="493"/>
    <tableColumn id="19" name="16.03.2021 (wt)" dataDxfId="492"/>
    <tableColumn id="20" name="17.03.2021 (śr)" dataDxfId="491"/>
    <tableColumn id="21" name="18.03.2021 (czw)" dataDxfId="490"/>
    <tableColumn id="22" name="19.03.2021 (pt)" dataDxfId="489"/>
    <tableColumn id="23" name="20.03.2021 (sob)" dataDxfId="488"/>
    <tableColumn id="24" name="21.03.2021 (niedz)" dataDxfId="487"/>
    <tableColumn id="25" name="22.03.2021 (pon)" dataDxfId="486"/>
    <tableColumn id="26" name="23.03.2021 (wt)" dataDxfId="485"/>
    <tableColumn id="27" name="24.03.2021 (śr)" dataDxfId="484"/>
    <tableColumn id="28" name="25.03.2021 (czw)" dataDxfId="483"/>
    <tableColumn id="29" name="26.03.2021 (pt)" dataDxfId="482"/>
    <tableColumn id="30" name="27.03.2021 (sob)" dataDxfId="481"/>
    <tableColumn id="31" name="28.03.2021 (niedz)" dataDxfId="480"/>
    <tableColumn id="32" name="44284" dataDxfId="479"/>
    <tableColumn id="33" name="44285" dataDxfId="478"/>
    <tableColumn id="34" name="44286" dataDxfId="477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0" name="Tabela111" displayName="Tabela111" ref="A24:AH26" totalsRowShown="0" headerRowDxfId="476" headerRowBorderDxfId="475" tableBorderDxfId="474">
  <autoFilter ref="A24:AH26"/>
  <tableColumns count="34">
    <tableColumn id="1" name="Numer kontraktu" dataDxfId="473"/>
    <tableColumn id="2" name="Nazwa kontraktu" dataDxfId="472"/>
    <tableColumn id="3" name="Komentarz do kontraktu" dataDxfId="471"/>
    <tableColumn id="4" name="01.03.2021 (pon)" dataDxfId="470"/>
    <tableColumn id="5" name="02.03.2021 (wt)" dataDxfId="469"/>
    <tableColumn id="6" name="03.03.2021 (śr)" dataDxfId="468"/>
    <tableColumn id="7" name="04.03.2021 (czw)" dataDxfId="467"/>
    <tableColumn id="8" name="05.03.2021 (pt)" dataDxfId="466"/>
    <tableColumn id="9" name="06.03.2021 (sob)" dataDxfId="465"/>
    <tableColumn id="10" name="07.03.2021 (niedz)" dataDxfId="464"/>
    <tableColumn id="11" name="08.03.2021 (pon)" dataDxfId="463"/>
    <tableColumn id="12" name="09.03.2021 (wt)" dataDxfId="462"/>
    <tableColumn id="13" name="10.03.2021 (śr)" dataDxfId="461"/>
    <tableColumn id="14" name="11.03.2021 (czw)" dataDxfId="460"/>
    <tableColumn id="15" name="12.03.2021 (pt)" dataDxfId="459"/>
    <tableColumn id="16" name="13.03.2021 (sob)" dataDxfId="458"/>
    <tableColumn id="17" name="14.03.2021 (niedz)" dataDxfId="457"/>
    <tableColumn id="18" name="15.03.2021 (pon)" dataDxfId="456"/>
    <tableColumn id="19" name="16.03.2021 (wt)" dataDxfId="455"/>
    <tableColumn id="20" name="17.03.2021 (śr)" dataDxfId="454"/>
    <tableColumn id="21" name="18.03.2021 (czw)" dataDxfId="453"/>
    <tableColumn id="22" name="19.03.2021 (pt)" dataDxfId="452"/>
    <tableColumn id="23" name="20.03.2021 (sob)" dataDxfId="451"/>
    <tableColumn id="24" name="21.03.2021 (niedz)" dataDxfId="450"/>
    <tableColumn id="25" name="22.03.2021 (pon)" dataDxfId="449"/>
    <tableColumn id="26" name="23.03.2021 (wt)" dataDxfId="448"/>
    <tableColumn id="27" name="24.03.2021 (śr)" dataDxfId="447"/>
    <tableColumn id="28" name="25.03.2021 (czw)" dataDxfId="446"/>
    <tableColumn id="29" name="26.03.2021 (pt)" dataDxfId="445"/>
    <tableColumn id="30" name="27.03.2021 (sob)" dataDxfId="444"/>
    <tableColumn id="31" name="28.03.2021 (niedz)" dataDxfId="443"/>
    <tableColumn id="32" name="44284" dataDxfId="442"/>
    <tableColumn id="33" name="44285" dataDxfId="441"/>
    <tableColumn id="34" name="44286" dataDxfId="440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11" name="Tabela1312" displayName="Tabela1312" ref="A29:AH31" totalsRowShown="0" headerRowDxfId="439" headerRowBorderDxfId="438" tableBorderDxfId="437">
  <autoFilter ref="A29:AH31"/>
  <tableColumns count="34">
    <tableColumn id="1" name="Numer kontraktu" dataDxfId="436"/>
    <tableColumn id="2" name="Nazwa kontraktu" dataDxfId="435"/>
    <tableColumn id="3" name="Komentarz do kontraktu" dataDxfId="434"/>
    <tableColumn id="4" name="01.03.2021 (pon)" dataDxfId="433"/>
    <tableColumn id="5" name="02.03.2021 (wt)" dataDxfId="432"/>
    <tableColumn id="6" name="03.03.2021 (śr)" dataDxfId="431"/>
    <tableColumn id="7" name="04.03.2021 (czw)" dataDxfId="430"/>
    <tableColumn id="8" name="05.03.2021 (pt)" dataDxfId="429"/>
    <tableColumn id="9" name="06.03.2021 (sob)" dataDxfId="428"/>
    <tableColumn id="10" name="07.03.2021 (niedz)" dataDxfId="427"/>
    <tableColumn id="11" name="08.03.2021 (pon)" dataDxfId="426"/>
    <tableColumn id="12" name="09.03.2021 (wt)" dataDxfId="425"/>
    <tableColumn id="13" name="10.03.2021 (śr)" dataDxfId="424"/>
    <tableColumn id="14" name="11.03.2021 (czw)" dataDxfId="423"/>
    <tableColumn id="15" name="12.03.2021 (pt)" dataDxfId="422"/>
    <tableColumn id="16" name="13.03.2021 (sob)" dataDxfId="421"/>
    <tableColumn id="17" name="14.03.2021 (niedz)" dataDxfId="420"/>
    <tableColumn id="18" name="15.03.2021 (pon)" dataDxfId="419"/>
    <tableColumn id="19" name="16.03.2021 (wt)" dataDxfId="418"/>
    <tableColumn id="20" name="17.03.2021 (śr)" dataDxfId="417"/>
    <tableColumn id="21" name="18.03.2021 (czw)" dataDxfId="416"/>
    <tableColumn id="22" name="19.03.2021 (pt)" dataDxfId="415"/>
    <tableColumn id="23" name="20.03.2021 (sob)" dataDxfId="414"/>
    <tableColumn id="24" name="21.03.2021 (niedz)" dataDxfId="413"/>
    <tableColumn id="25" name="22.03.2021 (pon)" dataDxfId="412"/>
    <tableColumn id="26" name="23.03.2021 (wt)" dataDxfId="411"/>
    <tableColumn id="27" name="24.03.2021 (śr)" dataDxfId="410"/>
    <tableColumn id="28" name="25.03.2021 (czw)" dataDxfId="409"/>
    <tableColumn id="29" name="26.03.2021 (pt)" dataDxfId="408"/>
    <tableColumn id="30" name="27.03.2021 (sob)" dataDxfId="407"/>
    <tableColumn id="31" name="28.03.2021 (niedz)" dataDxfId="406"/>
    <tableColumn id="32" name="44284" dataDxfId="405"/>
    <tableColumn id="33" name="44285" dataDxfId="404"/>
    <tableColumn id="34" name="44286" dataDxfId="403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12" name="Tabela13813" displayName="Tabela13813" ref="A34:AH36" totalsRowShown="0" headerRowDxfId="402" headerRowBorderDxfId="401" tableBorderDxfId="400">
  <autoFilter ref="A34:AH36"/>
  <tableColumns count="34">
    <tableColumn id="1" name="Numer kontraktu" dataDxfId="399"/>
    <tableColumn id="2" name="Nazwa kontraktu" dataDxfId="398"/>
    <tableColumn id="3" name="Komentarz do kontraktu" dataDxfId="397"/>
    <tableColumn id="4" name="01.03.2021 (pon)" dataDxfId="396"/>
    <tableColumn id="5" name="02.03.2021 (wt)" dataDxfId="395"/>
    <tableColumn id="6" name="03.03.2021 (śr)" dataDxfId="394"/>
    <tableColumn id="7" name="04.03.2021 (czw)" dataDxfId="393"/>
    <tableColumn id="8" name="05.03.2021 (pt)" dataDxfId="392"/>
    <tableColumn id="9" name="06.03.2021 (sob)" dataDxfId="391"/>
    <tableColumn id="10" name="07.03.2021 (niedz)" dataDxfId="390"/>
    <tableColumn id="11" name="08.03.2021 (pon)" dataDxfId="389"/>
    <tableColumn id="12" name="09.03.2021 (wt)" dataDxfId="388"/>
    <tableColumn id="13" name="10.03.2021 (śr)" dataDxfId="387"/>
    <tableColumn id="14" name="11.03.2021 (czw)" dataDxfId="386"/>
    <tableColumn id="15" name="12.03.2021 (pt)" dataDxfId="385"/>
    <tableColumn id="16" name="13.03.2021 (sob)" dataDxfId="384"/>
    <tableColumn id="17" name="14.03.2021 (niedz)" dataDxfId="383"/>
    <tableColumn id="18" name="15.03.2021 (pon)" dataDxfId="382"/>
    <tableColumn id="19" name="16.03.2021 (wt)" dataDxfId="381"/>
    <tableColumn id="20" name="17.03.2021 (śr)" dataDxfId="380"/>
    <tableColumn id="21" name="18.03.2021 (czw)" dataDxfId="379"/>
    <tableColumn id="22" name="19.03.2021 (pt)" dataDxfId="378"/>
    <tableColumn id="23" name="20.03.2021 (sob)" dataDxfId="377"/>
    <tableColumn id="24" name="21.03.2021 (niedz)" dataDxfId="376"/>
    <tableColumn id="25" name="22.03.2021 (pon)" dataDxfId="375"/>
    <tableColumn id="26" name="23.03.2021 (wt)" dataDxfId="374"/>
    <tableColumn id="27" name="24.03.2021 (śr)" dataDxfId="373"/>
    <tableColumn id="28" name="25.03.2021 (czw)" dataDxfId="372"/>
    <tableColumn id="29" name="26.03.2021 (pt)" dataDxfId="371"/>
    <tableColumn id="30" name="27.03.2021 (sob)" dataDxfId="370"/>
    <tableColumn id="31" name="28.03.2021 (niedz)" dataDxfId="369"/>
    <tableColumn id="32" name="44284" dataDxfId="368"/>
    <tableColumn id="33" name="44285" dataDxfId="367"/>
    <tableColumn id="34" name="44286" dataDxfId="366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3" name="Tabela1381014" displayName="Tabela1381014" ref="A39:AH41" totalsRowShown="0" headerRowDxfId="365" headerRowBorderDxfId="364" tableBorderDxfId="363">
  <autoFilter ref="A39:AH41"/>
  <tableColumns count="34">
    <tableColumn id="1" name="Numer kontraktu" dataDxfId="362"/>
    <tableColumn id="2" name="Nazwa kontraktu" dataDxfId="361"/>
    <tableColumn id="3" name="Komentarz do kontraktu" dataDxfId="360"/>
    <tableColumn id="4" name="01.03.2021 (pon)" dataDxfId="359"/>
    <tableColumn id="5" name="02.03.2021 (wt)" dataDxfId="358"/>
    <tableColumn id="6" name="03.03.2021 (śr)" dataDxfId="357"/>
    <tableColumn id="7" name="04.03.2021 (czw)" dataDxfId="356"/>
    <tableColumn id="8" name="05.03.2021 (pt)" dataDxfId="355"/>
    <tableColumn id="9" name="06.03.2021 (sob)" dataDxfId="354"/>
    <tableColumn id="10" name="07.03.2021 (niedz)" dataDxfId="353"/>
    <tableColumn id="11" name="08.03.2021 (pon)" dataDxfId="352"/>
    <tableColumn id="12" name="09.03.2021 (wt)" dataDxfId="351"/>
    <tableColumn id="13" name="10.03.2021 (śr)" dataDxfId="350"/>
    <tableColumn id="14" name="11.03.2021 (czw)" dataDxfId="349"/>
    <tableColumn id="15" name="12.03.2021 (pt)" dataDxfId="348"/>
    <tableColumn id="16" name="13.03.2021 (sob)" dataDxfId="347"/>
    <tableColumn id="17" name="14.03.2021 (niedz)" dataDxfId="346"/>
    <tableColumn id="18" name="15.03.2021 (pon)" dataDxfId="345"/>
    <tableColumn id="19" name="16.03.2021 (wt)" dataDxfId="344"/>
    <tableColumn id="20" name="17.03.2021 (śr)" dataDxfId="343"/>
    <tableColumn id="21" name="18.03.2021 (czw)" dataDxfId="342"/>
    <tableColumn id="22" name="19.03.2021 (pt)" dataDxfId="341"/>
    <tableColumn id="23" name="20.03.2021 (sob)" dataDxfId="340"/>
    <tableColumn id="24" name="21.03.2021 (niedz)" dataDxfId="339"/>
    <tableColumn id="25" name="22.03.2021 (pon)" dataDxfId="338"/>
    <tableColumn id="26" name="23.03.2021 (wt)" dataDxfId="337"/>
    <tableColumn id="27" name="24.03.2021 (śr)" dataDxfId="336"/>
    <tableColumn id="28" name="25.03.2021 (czw)" dataDxfId="335"/>
    <tableColumn id="29" name="26.03.2021 (pt)" dataDxfId="334"/>
    <tableColumn id="30" name="27.03.2021 (sob)" dataDxfId="333"/>
    <tableColumn id="31" name="28.03.2021 (niedz)" dataDxfId="332"/>
    <tableColumn id="32" name="44284" dataDxfId="331"/>
    <tableColumn id="33" name="44285" dataDxfId="330"/>
    <tableColumn id="34" name="44286" dataDxfId="329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4" name="Tabela11115" displayName="Tabela11115" ref="A44:AH49" totalsRowShown="0" headerRowDxfId="328" headerRowBorderDxfId="327" tableBorderDxfId="326">
  <autoFilter ref="A44:AH49"/>
  <tableColumns count="34">
    <tableColumn id="1" name="Numer kontraktu" dataDxfId="325"/>
    <tableColumn id="2" name="Nazwa kontraktu" dataDxfId="324"/>
    <tableColumn id="3" name="Komentarz do kontraktu" dataDxfId="323"/>
    <tableColumn id="4" name="01.03.2021 (pon)" dataDxfId="322"/>
    <tableColumn id="5" name="02.03.2021 (wt)" dataDxfId="321"/>
    <tableColumn id="6" name="03.03.2021 (śr)" dataDxfId="320"/>
    <tableColumn id="7" name="04.03.2021 (czw)" dataDxfId="319"/>
    <tableColumn id="8" name="05.03.2021 (pt)" dataDxfId="318"/>
    <tableColumn id="9" name="06.03.2021 (sob)" dataDxfId="317"/>
    <tableColumn id="10" name="07.03.2021 (niedz)" dataDxfId="316"/>
    <tableColumn id="11" name="08.03.2021 (pon)" dataDxfId="315"/>
    <tableColumn id="12" name="09.03.2021 (wt)" dataDxfId="314"/>
    <tableColumn id="13" name="10.03.2021 (śr)" dataDxfId="313"/>
    <tableColumn id="14" name="11.03.2021 (czw)" dataDxfId="312"/>
    <tableColumn id="15" name="12.03.2021 (pt)" dataDxfId="311"/>
    <tableColumn id="16" name="13.03.2021 (sob)" dataDxfId="310"/>
    <tableColumn id="17" name="14.03.2021 (niedz)" dataDxfId="309"/>
    <tableColumn id="18" name="15.03.2021 (pon)" dataDxfId="308"/>
    <tableColumn id="19" name="16.03.2021 (wt)" dataDxfId="307"/>
    <tableColumn id="20" name="17.03.2021 (śr)" dataDxfId="306"/>
    <tableColumn id="21" name="18.03.2021 (czw)" dataDxfId="305"/>
    <tableColumn id="22" name="19.03.2021 (pt)" dataDxfId="304"/>
    <tableColumn id="23" name="20.03.2021 (sob)" dataDxfId="303"/>
    <tableColumn id="24" name="21.03.2021 (niedz)" dataDxfId="302"/>
    <tableColumn id="25" name="22.03.2021 (pon)" dataDxfId="301"/>
    <tableColumn id="26" name="23.03.2021 (wt)" dataDxfId="300"/>
    <tableColumn id="27" name="24.03.2021 (śr)" dataDxfId="299"/>
    <tableColumn id="28" name="25.03.2021 (czw)" dataDxfId="298"/>
    <tableColumn id="29" name="26.03.2021 (pt)" dataDxfId="297"/>
    <tableColumn id="30" name="27.03.2021 (sob)" dataDxfId="296"/>
    <tableColumn id="31" name="28.03.2021 (niedz)" dataDxfId="295"/>
    <tableColumn id="32" name="44284" dataDxfId="294"/>
    <tableColumn id="33" name="44285" dataDxfId="293"/>
    <tableColumn id="34" name="44286" dataDxfId="292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5" name="Tabela131216" displayName="Tabela131216" ref="A52:AH57" totalsRowShown="0" headerRowDxfId="291" headerRowBorderDxfId="290" tableBorderDxfId="289">
  <autoFilter ref="A52:AH57"/>
  <tableColumns count="34">
    <tableColumn id="1" name="Numer kontraktu" dataDxfId="288"/>
    <tableColumn id="2" name="Nazwa kontraktu" dataDxfId="287"/>
    <tableColumn id="3" name="Komentarz do kontraktu" dataDxfId="286"/>
    <tableColumn id="4" name="01.03.2021 (pon)" dataDxfId="285"/>
    <tableColumn id="5" name="02.03.2021 (wt)" dataDxfId="284"/>
    <tableColumn id="6" name="03.03.2021 (śr)" dataDxfId="283"/>
    <tableColumn id="7" name="04.03.2021 (czw)" dataDxfId="282"/>
    <tableColumn id="8" name="05.03.2021 (pt)" dataDxfId="281"/>
    <tableColumn id="9" name="06.03.2021 (sob)" dataDxfId="280"/>
    <tableColumn id="10" name="07.03.2021 (niedz)" dataDxfId="279"/>
    <tableColumn id="11" name="08.03.2021 (pon)" dataDxfId="278"/>
    <tableColumn id="12" name="09.03.2021 (wt)" dataDxfId="277"/>
    <tableColumn id="13" name="10.03.2021 (śr)" dataDxfId="276"/>
    <tableColumn id="14" name="11.03.2021 (czw)" dataDxfId="275"/>
    <tableColumn id="15" name="12.03.2021 (pt)" dataDxfId="274"/>
    <tableColumn id="16" name="13.03.2021 (sob)" dataDxfId="273"/>
    <tableColumn id="17" name="14.03.2021 (niedz)" dataDxfId="272"/>
    <tableColumn id="18" name="15.03.2021 (pon)" dataDxfId="271"/>
    <tableColumn id="19" name="16.03.2021 (wt)" dataDxfId="270"/>
    <tableColumn id="20" name="17.03.2021 (śr)" dataDxfId="269"/>
    <tableColumn id="21" name="18.03.2021 (czw)" dataDxfId="268"/>
    <tableColumn id="22" name="19.03.2021 (pt)" dataDxfId="267"/>
    <tableColumn id="23" name="20.03.2021 (sob)" dataDxfId="266"/>
    <tableColumn id="24" name="21.03.2021 (niedz)" dataDxfId="265"/>
    <tableColumn id="25" name="22.03.2021 (pon)" dataDxfId="264"/>
    <tableColumn id="26" name="23.03.2021 (wt)" dataDxfId="263"/>
    <tableColumn id="27" name="24.03.2021 (śr)" dataDxfId="262"/>
    <tableColumn id="28" name="25.03.2021 (czw)" dataDxfId="261"/>
    <tableColumn id="29" name="26.03.2021 (pt)" dataDxfId="260"/>
    <tableColumn id="30" name="27.03.2021 (sob)" dataDxfId="259"/>
    <tableColumn id="31" name="28.03.2021 (niedz)" dataDxfId="258"/>
    <tableColumn id="32" name="44284" dataDxfId="257"/>
    <tableColumn id="33" name="44285" dataDxfId="256"/>
    <tableColumn id="34" name="44286" dataDxfId="25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14B1A4-69FD-4246-8FE2-C8C5B0F7DF2E}">
  <we:reference id="c5cf0c62-5427-48f5-9792-25efbb3debed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zoomScale="70" zoomScaleNormal="70" workbookViewId="0">
      <selection activeCell="A4" sqref="A4"/>
    </sheetView>
  </sheetViews>
  <sheetFormatPr defaultRowHeight="15"/>
  <cols>
    <col min="1" max="1" width="17.42578125" customWidth="1"/>
    <col min="2" max="2" width="18.28515625" customWidth="1"/>
    <col min="3" max="3" width="23.42578125" customWidth="1"/>
    <col min="4" max="4" width="23.85546875" style="5" customWidth="1"/>
    <col min="5" max="33" width="11" style="5" customWidth="1"/>
    <col min="34" max="34" width="10.140625" customWidth="1"/>
  </cols>
  <sheetData>
    <row r="1" spans="1:34" ht="18.75">
      <c r="A1" s="6" t="s">
        <v>0</v>
      </c>
      <c r="B1" s="7" t="s">
        <v>1</v>
      </c>
      <c r="C1" t="s">
        <v>2</v>
      </c>
    </row>
    <row r="2" spans="1:34" s="16" customFormat="1" ht="30.75" thickBot="1">
      <c r="A2" s="13" t="s">
        <v>3</v>
      </c>
      <c r="B2" s="14" t="s">
        <v>4</v>
      </c>
      <c r="C2" s="14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15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5" t="s">
        <v>21</v>
      </c>
      <c r="T2" s="15" t="s">
        <v>22</v>
      </c>
      <c r="U2" s="15" t="s">
        <v>23</v>
      </c>
      <c r="V2" s="15" t="s">
        <v>24</v>
      </c>
      <c r="W2" s="15" t="s">
        <v>25</v>
      </c>
      <c r="X2" s="15" t="s">
        <v>26</v>
      </c>
      <c r="Y2" s="15" t="s">
        <v>27</v>
      </c>
      <c r="Z2" s="15" t="s">
        <v>28</v>
      </c>
      <c r="AA2" s="15" t="s">
        <v>29</v>
      </c>
      <c r="AB2" s="15" t="s">
        <v>30</v>
      </c>
      <c r="AC2" s="15" t="s">
        <v>31</v>
      </c>
      <c r="AD2" s="15" t="s">
        <v>32</v>
      </c>
      <c r="AE2" s="15" t="s">
        <v>33</v>
      </c>
      <c r="AF2" s="14" t="s">
        <v>34</v>
      </c>
      <c r="AG2" s="14" t="s">
        <v>35</v>
      </c>
      <c r="AH2" s="14" t="s">
        <v>36</v>
      </c>
    </row>
    <row r="3" spans="1:34">
      <c r="A3" s="4">
        <v>232</v>
      </c>
      <c r="B3" s="2" t="s">
        <v>37</v>
      </c>
      <c r="C3" s="2" t="s">
        <v>38</v>
      </c>
      <c r="D3" s="10">
        <f>COUNTIFS(Tabela8[Data Montaż]:Tabela8[Data Montaż],DATE(MID(D$2,7,4),MID(D$2,4,2),MID(D$2,1,2)),Tabela8[Hala]:Tabela8[Hala],"Norweska",Tabela8[Numer kontraktu]:Tabela8[Numer kontraktu],Tabela1[[#This Row],[Numer kontraktu]])</f>
        <v>0</v>
      </c>
      <c r="E3" s="10">
        <f>COUNTIFS(Tabela8[Data Montaż]:Tabela8[Data Montaż],DATE(MID(E$2,7,4),MID(E$2,4,2),MID(E$2,1,2)),Tabela8[Hala]:Tabela8[Hala],"Norweska",Tabela8[Numer kontraktu]:Tabela8[Numer kontraktu],Tabela1[[#This Row],[Numer kontraktu]])</f>
        <v>0</v>
      </c>
      <c r="F3" s="10">
        <f>COUNTIFS(Tabela8[Data Montaż]:Tabela8[Data Montaż],DATE(MID(F$2,7,4),MID(F$2,4,2),MID(F$2,1,2)),Tabela8[Hala]:Tabela8[Hala],"Norweska",Tabela8[Numer kontraktu]:Tabela8[Numer kontraktu],Tabela1[[#This Row],[Numer kontraktu]])</f>
        <v>0</v>
      </c>
      <c r="G3" s="10">
        <f>COUNTIFS(Tabela8[Data Montaż]:Tabela8[Data Montaż],DATE(MID(G$2,7,4),MID(G$2,4,2),MID(G$2,1,2)),Tabela8[Hala]:Tabela8[Hala],"Norweska",Tabela8[Numer kontraktu]:Tabela8[Numer kontraktu],Tabela1[[#This Row],[Numer kontraktu]])</f>
        <v>0</v>
      </c>
      <c r="H3" s="10">
        <f>COUNTIFS(Tabela8[Data Montaż]:Tabela8[Data Montaż],DATE(MID(H$2,7,4),MID(H$2,4,2),MID(H$2,1,2)),Tabela8[Hala]:Tabela8[Hala],"Norweska",Tabela8[Numer kontraktu]:Tabela8[Numer kontraktu],Tabela1[[#This Row],[Numer kontraktu]])</f>
        <v>0</v>
      </c>
      <c r="I3" s="10">
        <f>COUNTIFS(Tabela8[Data Montaż]:Tabela8[Data Montaż],DATE(MID(I$2,7,4),MID(I$2,4,2),MID(I$2,1,2)),Tabela8[Hala]:Tabela8[Hala],"Norweska",Tabela8[Numer kontraktu]:Tabela8[Numer kontraktu],Tabela1[[#This Row],[Numer kontraktu]])</f>
        <v>0</v>
      </c>
      <c r="J3" s="10">
        <f>COUNTIFS(Tabela8[Data Montaż]:Tabela8[Data Montaż],DATE(MID(J$2,7,4),MID(J$2,4,2),MID(J$2,1,2)),Tabela8[Hala]:Tabela8[Hala],"Norweska",Tabela8[Numer kontraktu]:Tabela8[Numer kontraktu],Tabela1[[#This Row],[Numer kontraktu]])</f>
        <v>0</v>
      </c>
      <c r="K3" s="10">
        <f>COUNTIFS(Tabela8[Data Montaż]:Tabela8[Data Montaż],DATE(MID(K$2,7,4),MID(K$2,4,2),MID(K$2,1,2)),Tabela8[Hala]:Tabela8[Hala],"Norweska",Tabela8[Numer kontraktu]:Tabela8[Numer kontraktu],Tabela1[[#This Row],[Numer kontraktu]])</f>
        <v>0</v>
      </c>
      <c r="L3" s="10">
        <f>COUNTIFS(Tabela8[Data Montaż]:Tabela8[Data Montaż],DATE(MID(L$2,7,4),MID(L$2,4,2),MID(L$2,1,2)),Tabela8[Hala]:Tabela8[Hala],"Norweska",Tabela8[Numer kontraktu]:Tabela8[Numer kontraktu],Tabela1[[#This Row],[Numer kontraktu]])</f>
        <v>0</v>
      </c>
      <c r="M3" s="10">
        <f>COUNTIFS(Tabela8[Data Montaż]:Tabela8[Data Montaż],DATE(MID(M$2,7,4),MID(M$2,4,2),MID(M$2,1,2)),Tabela8[Hala]:Tabela8[Hala],"Norweska",Tabela8[Numer kontraktu]:Tabela8[Numer kontraktu],Tabela1[[#This Row],[Numer kontraktu]])</f>
        <v>0</v>
      </c>
      <c r="N3" s="10">
        <f>COUNTIFS(Tabela8[Data Montaż]:Tabela8[Data Montaż],DATE(MID(N$2,7,4),MID(N$2,4,2),MID(N$2,1,2)),Tabela8[Hala]:Tabela8[Hala],"Norweska",Tabela8[Numer kontraktu]:Tabela8[Numer kontraktu],Tabela1[[#This Row],[Numer kontraktu]])</f>
        <v>0</v>
      </c>
      <c r="O3" s="10">
        <f>COUNTIFS(Tabela8[Data Montaż]:Tabela8[Data Montaż],DATE(MID(O$2,7,4),MID(O$2,4,2),MID(O$2,1,2)),Tabela8[Hala]:Tabela8[Hala],"Norweska",Tabela8[Numer kontraktu]:Tabela8[Numer kontraktu],Tabela1[[#This Row],[Numer kontraktu]])</f>
        <v>0</v>
      </c>
      <c r="P3" s="10">
        <f>COUNTIFS(Tabela8[Data Montaż]:Tabela8[Data Montaż],DATE(MID(P$2,7,4),MID(P$2,4,2),MID(P$2,1,2)),Tabela8[Hala]:Tabela8[Hala],"Norweska",Tabela8[Numer kontraktu]:Tabela8[Numer kontraktu],Tabela1[[#This Row],[Numer kontraktu]])</f>
        <v>0</v>
      </c>
      <c r="Q3" s="10">
        <f>COUNTIFS(Tabela8[Data Montaż]:Tabela8[Data Montaż],DATE(MID(Q$2,7,4),MID(Q$2,4,2),MID(Q$2,1,2)),Tabela8[Hala]:Tabela8[Hala],"Norweska",Tabela8[Numer kontraktu]:Tabela8[Numer kontraktu],Tabela1[[#This Row],[Numer kontraktu]])</f>
        <v>0</v>
      </c>
      <c r="R3" s="10">
        <f>COUNTIFS(Tabela8[Data Montaż]:Tabela8[Data Montaż],DATE(MID(R$2,7,4),MID(R$2,4,2),MID(R$2,1,2)),Tabela8[Hala]:Tabela8[Hala],"Norweska",Tabela8[Numer kontraktu]:Tabela8[Numer kontraktu],Tabela1[[#This Row],[Numer kontraktu]])</f>
        <v>0</v>
      </c>
      <c r="S3" s="10">
        <f>COUNTIFS(Tabela8[Data Montaż]:Tabela8[Data Montaż],DATE(MID(S$2,7,4),MID(S$2,4,2),MID(S$2,1,2)),Tabela8[Hala]:Tabela8[Hala],"Norweska",Tabela8[Numer kontraktu]:Tabela8[Numer kontraktu],Tabela1[[#This Row],[Numer kontraktu]])</f>
        <v>0</v>
      </c>
      <c r="T3" s="10">
        <f>COUNTIFS(Tabela8[Data Montaż]:Tabela8[Data Montaż],DATE(MID(T$2,7,4),MID(T$2,4,2),MID(T$2,1,2)),Tabela8[Hala]:Tabela8[Hala],"Norweska",Tabela8[Numer kontraktu]:Tabela8[Numer kontraktu],Tabela1[[#This Row],[Numer kontraktu]])</f>
        <v>0</v>
      </c>
      <c r="U3" s="10">
        <f>COUNTIFS(Tabela8[Data Montaż]:Tabela8[Data Montaż],DATE(MID(U$2,7,4),MID(U$2,4,2),MID(U$2,1,2)),Tabela8[Hala]:Tabela8[Hala],"Norweska",Tabela8[Numer kontraktu]:Tabela8[Numer kontraktu],Tabela1[[#This Row],[Numer kontraktu]])</f>
        <v>0</v>
      </c>
      <c r="V3" s="10">
        <f>COUNTIFS(Tabela8[Data Montaż]:Tabela8[Data Montaż],DATE(MID(V$2,7,4),MID(V$2,4,2),MID(V$2,1,2)),Tabela8[Hala]:Tabela8[Hala],"Norweska",Tabela8[Numer kontraktu]:Tabela8[Numer kontraktu],Tabela1[[#This Row],[Numer kontraktu]])</f>
        <v>0</v>
      </c>
      <c r="W3" s="10">
        <f>COUNTIFS(Tabela8[Data Montaż]:Tabela8[Data Montaż],DATE(MID(W$2,7,4),MID(W$2,4,2),MID(W$2,1,2)),Tabela8[Hala]:Tabela8[Hala],"Norweska",Tabela8[Numer kontraktu]:Tabela8[Numer kontraktu],Tabela1[[#This Row],[Numer kontraktu]])</f>
        <v>0</v>
      </c>
      <c r="X3" s="10">
        <f>COUNTIFS(Tabela8[Data Montaż]:Tabela8[Data Montaż],DATE(MID(X$2,7,4),MID(X$2,4,2),MID(X$2,1,2)),Tabela8[Hala]:Tabela8[Hala],"Norweska",Tabela8[Numer kontraktu]:Tabela8[Numer kontraktu],Tabela1[[#This Row],[Numer kontraktu]])</f>
        <v>0</v>
      </c>
      <c r="Y3" s="10">
        <f>COUNTIFS(Tabela8[Data Montaż]:Tabela8[Data Montaż],DATE(MID(Y$2,7,4),MID(Y$2,4,2),MID(Y$2,1,2)),Tabela8[Hala]:Tabela8[Hala],"Norweska",Tabela8[Numer kontraktu]:Tabela8[Numer kontraktu],Tabela1[[#This Row],[Numer kontraktu]])</f>
        <v>0</v>
      </c>
      <c r="Z3" s="10">
        <f>COUNTIFS(Tabela8[Data Montaż]:Tabela8[Data Montaż],DATE(MID(Z$2,7,4),MID(Z$2,4,2),MID(Z$2,1,2)),Tabela8[Hala]:Tabela8[Hala],"Norweska",Tabela8[Numer kontraktu]:Tabela8[Numer kontraktu],Tabela1[[#This Row],[Numer kontraktu]])</f>
        <v>0</v>
      </c>
      <c r="AA3" s="10">
        <f>COUNTIFS(Tabela8[Data Montaż]:Tabela8[Data Montaż],DATE(MID(AA$2,7,4),MID(AA$2,4,2),MID(AA$2,1,2)),Tabela8[Hala]:Tabela8[Hala],"Norweska",Tabela8[Numer kontraktu]:Tabela8[Numer kontraktu],Tabela1[[#This Row],[Numer kontraktu]])</f>
        <v>0</v>
      </c>
      <c r="AB3" s="10">
        <f>COUNTIFS(Tabela8[Data Montaż]:Tabela8[Data Montaż],DATE(MID(AB$2,7,4),MID(AB$2,4,2),MID(AB$2,1,2)),Tabela8[Hala]:Tabela8[Hala],"Norweska",Tabela8[Numer kontraktu]:Tabela8[Numer kontraktu],Tabela1[[#This Row],[Numer kontraktu]])</f>
        <v>0</v>
      </c>
      <c r="AC3" s="10">
        <f>COUNTIFS(Tabela8[Data Montaż]:Tabela8[Data Montaż],DATE(MID(AC$2,7,4),MID(AC$2,4,2),MID(AC$2,1,2)),Tabela8[Hala]:Tabela8[Hala],"Norweska",Tabela8[Numer kontraktu]:Tabela8[Numer kontraktu],Tabela1[[#This Row],[Numer kontraktu]])</f>
        <v>0</v>
      </c>
      <c r="AD3" s="10">
        <f>COUNTIFS(Tabela8[Data Montaż]:Tabela8[Data Montaż],DATE(MID(AD$2,7,4),MID(AD$2,4,2),MID(AD$2,1,2)),Tabela8[Hala]:Tabela8[Hala],"Norweska",Tabela8[Numer kontraktu]:Tabela8[Numer kontraktu],Tabela1[[#This Row],[Numer kontraktu]])</f>
        <v>0</v>
      </c>
      <c r="AE3" s="10">
        <f>COUNTIFS(Tabela8[Data Montaż]:Tabela8[Data Montaż],DATE(MID(AE$2,7,4),MID(AE$2,4,2),MID(AE$2,1,2)),Tabela8[Hala]:Tabela8[Hala],"Norweska",Tabela8[Numer kontraktu]:Tabela8[Numer kontraktu],Tabela1[[#This Row],[Numer kontraktu]])</f>
        <v>0</v>
      </c>
      <c r="AH3" s="5"/>
    </row>
    <row r="4" spans="1:34">
      <c r="A4" s="4"/>
      <c r="B4" s="2"/>
      <c r="C4" s="2"/>
      <c r="D4" s="29">
        <f>COUNTIFS(Tabela8[Data Montaż]:Tabela8[Data Montaż],DATE(MID(D$2,7,4),MID(D$2,4,2),MID(D$2,1,2)),Tabela8[Hala]:Tabela8[Hala],"Norweska",Tabela8[Numer kontraktu]:Tabela8[Numer kontraktu],Tabela1[[#This Row],[Numer kontraktu]])</f>
        <v>0</v>
      </c>
      <c r="E4" s="29">
        <f>COUNTIFS(Tabela8[Data Montaż]:Tabela8[Data Montaż],DATE(MID(E$2,7,4),MID(E$2,4,2),MID(E$2,1,2)),Tabela8[Hala]:Tabela8[Hala],"Norweska",Tabela8[Numer kontraktu]:Tabela8[Numer kontraktu],Tabela1[[#This Row],[Numer kontraktu]])</f>
        <v>0</v>
      </c>
      <c r="F4" s="29">
        <f>COUNTIFS(Tabela8[Data Montaż]:Tabela8[Data Montaż],DATE(MID(F$2,7,4),MID(F$2,4,2),MID(F$2,1,2)),Tabela8[Hala]:Tabela8[Hala],"Norweska",Tabela8[Numer kontraktu]:Tabela8[Numer kontraktu],Tabela1[[#This Row],[Numer kontraktu]])</f>
        <v>0</v>
      </c>
      <c r="G4" s="29">
        <f>COUNTIFS(Tabela8[Data Montaż]:Tabela8[Data Montaż],DATE(MID(G$2,7,4),MID(G$2,4,2),MID(G$2,1,2)),Tabela8[Hala]:Tabela8[Hala],"Norweska",Tabela8[Numer kontraktu]:Tabela8[Numer kontraktu],Tabela1[[#This Row],[Numer kontraktu]])</f>
        <v>0</v>
      </c>
      <c r="H4" s="29">
        <f>COUNTIFS(Tabela8[Data Montaż]:Tabela8[Data Montaż],DATE(MID(H$2,7,4),MID(H$2,4,2),MID(H$2,1,2)),Tabela8[Hala]:Tabela8[Hala],"Norweska",Tabela8[Numer kontraktu]:Tabela8[Numer kontraktu],Tabela1[[#This Row],[Numer kontraktu]])</f>
        <v>0</v>
      </c>
      <c r="I4" s="29">
        <f>COUNTIFS(Tabela8[Data Montaż]:Tabela8[Data Montaż],DATE(MID(I$2,7,4),MID(I$2,4,2),MID(I$2,1,2)),Tabela8[Hala]:Tabela8[Hala],"Norweska",Tabela8[Numer kontraktu]:Tabela8[Numer kontraktu],Tabela1[[#This Row],[Numer kontraktu]])</f>
        <v>0</v>
      </c>
      <c r="J4" s="29">
        <f>COUNTIFS(Tabela8[Data Montaż]:Tabela8[Data Montaż],DATE(MID(J$2,7,4),MID(J$2,4,2),MID(J$2,1,2)),Tabela8[Hala]:Tabela8[Hala],"Norweska",Tabela8[Numer kontraktu]:Tabela8[Numer kontraktu],Tabela1[[#This Row],[Numer kontraktu]])</f>
        <v>0</v>
      </c>
      <c r="K4" s="29">
        <f>COUNTIFS(Tabela8[Data Montaż]:Tabela8[Data Montaż],DATE(MID(K$2,7,4),MID(K$2,4,2),MID(K$2,1,2)),Tabela8[Hala]:Tabela8[Hala],"Norweska",Tabela8[Numer kontraktu]:Tabela8[Numer kontraktu],Tabela1[[#This Row],[Numer kontraktu]])</f>
        <v>0</v>
      </c>
      <c r="L4" s="29">
        <f>COUNTIFS(Tabela8[Data Montaż]:Tabela8[Data Montaż],DATE(MID(L$2,7,4),MID(L$2,4,2),MID(L$2,1,2)),Tabela8[Hala]:Tabela8[Hala],"Norweska",Tabela8[Numer kontraktu]:Tabela8[Numer kontraktu],Tabela1[[#This Row],[Numer kontraktu]])</f>
        <v>0</v>
      </c>
      <c r="M4" s="29">
        <f>COUNTIFS(Tabela8[Data Montaż]:Tabela8[Data Montaż],DATE(MID(M$2,7,4),MID(M$2,4,2),MID(M$2,1,2)),Tabela8[Hala]:Tabela8[Hala],"Norweska",Tabela8[Numer kontraktu]:Tabela8[Numer kontraktu],Tabela1[[#This Row],[Numer kontraktu]])</f>
        <v>0</v>
      </c>
      <c r="N4" s="29">
        <f>COUNTIFS(Tabela8[Data Montaż]:Tabela8[Data Montaż],DATE(MID(N$2,7,4),MID(N$2,4,2),MID(N$2,1,2)),Tabela8[Hala]:Tabela8[Hala],"Norweska",Tabela8[Numer kontraktu]:Tabela8[Numer kontraktu],Tabela1[[#This Row],[Numer kontraktu]])</f>
        <v>0</v>
      </c>
      <c r="O4" s="29">
        <f>COUNTIFS(Tabela8[Data Montaż]:Tabela8[Data Montaż],DATE(MID(O$2,7,4),MID(O$2,4,2),MID(O$2,1,2)),Tabela8[Hala]:Tabela8[Hala],"Norweska",Tabela8[Numer kontraktu]:Tabela8[Numer kontraktu],Tabela1[[#This Row],[Numer kontraktu]])</f>
        <v>0</v>
      </c>
      <c r="P4" s="29">
        <f>COUNTIFS(Tabela8[Data Montaż]:Tabela8[Data Montaż],DATE(MID(P$2,7,4),MID(P$2,4,2),MID(P$2,1,2)),Tabela8[Hala]:Tabela8[Hala],"Norweska",Tabela8[Numer kontraktu]:Tabela8[Numer kontraktu],Tabela1[[#This Row],[Numer kontraktu]])</f>
        <v>0</v>
      </c>
      <c r="Q4" s="29">
        <f>COUNTIFS(Tabela8[Data Montaż]:Tabela8[Data Montaż],DATE(MID(Q$2,7,4),MID(Q$2,4,2),MID(Q$2,1,2)),Tabela8[Hala]:Tabela8[Hala],"Norweska",Tabela8[Numer kontraktu]:Tabela8[Numer kontraktu],Tabela1[[#This Row],[Numer kontraktu]])</f>
        <v>0</v>
      </c>
      <c r="R4" s="29">
        <f>COUNTIFS(Tabela8[Data Montaż]:Tabela8[Data Montaż],DATE(MID(R$2,7,4),MID(R$2,4,2),MID(R$2,1,2)),Tabela8[Hala]:Tabela8[Hala],"Norweska",Tabela8[Numer kontraktu]:Tabela8[Numer kontraktu],Tabela1[[#This Row],[Numer kontraktu]])</f>
        <v>0</v>
      </c>
      <c r="S4" s="29">
        <f>COUNTIFS(Tabela8[Data Montaż]:Tabela8[Data Montaż],DATE(MID(S$2,7,4),MID(S$2,4,2),MID(S$2,1,2)),Tabela8[Hala]:Tabela8[Hala],"Norweska",Tabela8[Numer kontraktu]:Tabela8[Numer kontraktu],Tabela1[[#This Row],[Numer kontraktu]])</f>
        <v>0</v>
      </c>
      <c r="T4" s="29">
        <f>COUNTIFS(Tabela8[Data Montaż]:Tabela8[Data Montaż],DATE(MID(T$2,7,4),MID(T$2,4,2),MID(T$2,1,2)),Tabela8[Hala]:Tabela8[Hala],"Norweska",Tabela8[Numer kontraktu]:Tabela8[Numer kontraktu],Tabela1[[#This Row],[Numer kontraktu]])</f>
        <v>0</v>
      </c>
      <c r="U4" s="29">
        <f>COUNTIFS(Tabela8[Data Montaż]:Tabela8[Data Montaż],DATE(MID(U$2,7,4),MID(U$2,4,2),MID(U$2,1,2)),Tabela8[Hala]:Tabela8[Hala],"Norweska",Tabela8[Numer kontraktu]:Tabela8[Numer kontraktu],Tabela1[[#This Row],[Numer kontraktu]])</f>
        <v>0</v>
      </c>
      <c r="V4" s="29">
        <f>COUNTIFS(Tabela8[Data Montaż]:Tabela8[Data Montaż],DATE(MID(V$2,7,4),MID(V$2,4,2),MID(V$2,1,2)),Tabela8[Hala]:Tabela8[Hala],"Norweska",Tabela8[Numer kontraktu]:Tabela8[Numer kontraktu],Tabela1[[#This Row],[Numer kontraktu]])</f>
        <v>0</v>
      </c>
      <c r="W4" s="29">
        <f>COUNTIFS(Tabela8[Data Montaż]:Tabela8[Data Montaż],DATE(MID(W$2,7,4),MID(W$2,4,2),MID(W$2,1,2)),Tabela8[Hala]:Tabela8[Hala],"Norweska",Tabela8[Numer kontraktu]:Tabela8[Numer kontraktu],Tabela1[[#This Row],[Numer kontraktu]])</f>
        <v>0</v>
      </c>
      <c r="X4" s="29">
        <f>COUNTIFS(Tabela8[Data Montaż]:Tabela8[Data Montaż],DATE(MID(X$2,7,4),MID(X$2,4,2),MID(X$2,1,2)),Tabela8[Hala]:Tabela8[Hala],"Norweska",Tabela8[Numer kontraktu]:Tabela8[Numer kontraktu],Tabela1[[#This Row],[Numer kontraktu]])</f>
        <v>0</v>
      </c>
      <c r="Y4" s="29">
        <f>COUNTIFS(Tabela8[Data Montaż]:Tabela8[Data Montaż],DATE(MID(Y$2,7,4),MID(Y$2,4,2),MID(Y$2,1,2)),Tabela8[Hala]:Tabela8[Hala],"Norweska",Tabela8[Numer kontraktu]:Tabela8[Numer kontraktu],Tabela1[[#This Row],[Numer kontraktu]])</f>
        <v>0</v>
      </c>
      <c r="Z4" s="29">
        <f>COUNTIFS(Tabela8[Data Montaż]:Tabela8[Data Montaż],DATE(MID(Z$2,7,4),MID(Z$2,4,2),MID(Z$2,1,2)),Tabela8[Hala]:Tabela8[Hala],"Norweska",Tabela8[Numer kontraktu]:Tabela8[Numer kontraktu],Tabela1[[#This Row],[Numer kontraktu]])</f>
        <v>0</v>
      </c>
      <c r="AA4" s="29">
        <f>COUNTIFS(Tabela8[Data Montaż]:Tabela8[Data Montaż],DATE(MID(AA$2,7,4),MID(AA$2,4,2),MID(AA$2,1,2)),Tabela8[Hala]:Tabela8[Hala],"Norweska",Tabela8[Numer kontraktu]:Tabela8[Numer kontraktu],Tabela1[[#This Row],[Numer kontraktu]])</f>
        <v>0</v>
      </c>
      <c r="AB4" s="29">
        <f>COUNTIFS(Tabela8[Data Montaż]:Tabela8[Data Montaż],DATE(MID(AB$2,7,4),MID(AB$2,4,2),MID(AB$2,1,2)),Tabela8[Hala]:Tabela8[Hala],"Norweska",Tabela8[Numer kontraktu]:Tabela8[Numer kontraktu],Tabela1[[#This Row],[Numer kontraktu]])</f>
        <v>0</v>
      </c>
      <c r="AC4" s="29">
        <f>COUNTIFS(Tabela8[Data Montaż]:Tabela8[Data Montaż],DATE(MID(AC$2,7,4),MID(AC$2,4,2),MID(AC$2,1,2)),Tabela8[Hala]:Tabela8[Hala],"Norweska",Tabela8[Numer kontraktu]:Tabela8[Numer kontraktu],Tabela1[[#This Row],[Numer kontraktu]])</f>
        <v>0</v>
      </c>
      <c r="AD4" s="29">
        <f>COUNTIFS(Tabela8[Data Montaż]:Tabela8[Data Montaż],DATE(MID(AD$2,7,4),MID(AD$2,4,2),MID(AD$2,1,2)),Tabela8[Hala]:Tabela8[Hala],"Norweska",Tabela8[Numer kontraktu]:Tabela8[Numer kontraktu],Tabela1[[#This Row],[Numer kontraktu]])</f>
        <v>0</v>
      </c>
      <c r="AE4" s="29">
        <f>COUNTIFS(Tabela8[Data Montaż]:Tabela8[Data Montaż],DATE(MID(AE$2,7,4),MID(AE$2,4,2),MID(AE$2,1,2)),Tabela8[Hala]:Tabela8[Hala],"Norweska",Tabela8[Numer kontraktu]:Tabela8[Numer kontraktu],Tabela1[[#This Row],[Numer kontraktu]])</f>
        <v>0</v>
      </c>
      <c r="AH4" s="5"/>
    </row>
    <row r="6" spans="1:34" ht="18.75">
      <c r="A6" s="6" t="s">
        <v>0</v>
      </c>
      <c r="B6" s="7" t="s">
        <v>39</v>
      </c>
      <c r="C6" t="s">
        <v>2</v>
      </c>
    </row>
    <row r="7" spans="1:34" s="19" customFormat="1" ht="30.75" thickBot="1">
      <c r="A7" s="17" t="s">
        <v>3</v>
      </c>
      <c r="B7" s="18" t="s">
        <v>4</v>
      </c>
      <c r="C7" s="18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5" t="s">
        <v>20</v>
      </c>
      <c r="S7" s="15" t="s">
        <v>21</v>
      </c>
      <c r="T7" s="15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5" t="s">
        <v>27</v>
      </c>
      <c r="Z7" s="15" t="s">
        <v>28</v>
      </c>
      <c r="AA7" s="15" t="s">
        <v>29</v>
      </c>
      <c r="AB7" s="15" t="s">
        <v>30</v>
      </c>
      <c r="AC7" s="15" t="s">
        <v>31</v>
      </c>
      <c r="AD7" s="15" t="s">
        <v>32</v>
      </c>
      <c r="AE7" s="15" t="s">
        <v>33</v>
      </c>
      <c r="AF7" s="14" t="s">
        <v>34</v>
      </c>
      <c r="AG7" s="14" t="s">
        <v>35</v>
      </c>
      <c r="AH7" s="14" t="s">
        <v>36</v>
      </c>
    </row>
    <row r="8" spans="1:34">
      <c r="A8" s="4">
        <v>232</v>
      </c>
      <c r="B8" s="2" t="s">
        <v>37</v>
      </c>
      <c r="C8" s="2" t="s">
        <v>38</v>
      </c>
      <c r="D8" s="10">
        <f>SUMIFS(Tabela8[m2 podłogi],Tabela8[Data Montaż]:Tabela8[Data Montaż],DATE(MID(D$2,7,4),MID(D$2,4,2),MID(D$2,1,2)),Tabela8[Hala]:Tabela8[Hala],"Norweska",Tabela8[Numer kontraktu]:Tabela8[Numer kontraktu],Tabela139[[#This Row],[Numer kontraktu]])</f>
        <v>0</v>
      </c>
      <c r="E8" s="10">
        <f>SUMIFS(Tabela8[m2 podłogi],Tabela8[Data Montaż]:Tabela8[Data Montaż],DATE(MID(E$2,7,4),MID(E$2,4,2),MID(E$2,1,2)),Tabela8[Hala]:Tabela8[Hala],"Norweska",Tabela8[Numer kontraktu]:Tabela8[Numer kontraktu],Tabela139[[#This Row],[Numer kontraktu]])</f>
        <v>0</v>
      </c>
      <c r="F8" s="10">
        <f>SUMIFS(Tabela8[m2 podłogi],Tabela8[Data Montaż]:Tabela8[Data Montaż],DATE(MID(F$2,7,4),MID(F$2,4,2),MID(F$2,1,2)),Tabela8[Hala]:Tabela8[Hala],"Norweska",Tabela8[Numer kontraktu]:Tabela8[Numer kontraktu],Tabela139[[#This Row],[Numer kontraktu]])</f>
        <v>0</v>
      </c>
      <c r="G8" s="10">
        <f>SUMIFS(Tabela8[m2 podłogi],Tabela8[Data Montaż]:Tabela8[Data Montaż],DATE(MID(G$2,7,4),MID(G$2,4,2),MID(G$2,1,2)),Tabela8[Hala]:Tabela8[Hala],"Norweska",Tabela8[Numer kontraktu]:Tabela8[Numer kontraktu],Tabela139[[#This Row],[Numer kontraktu]])</f>
        <v>0</v>
      </c>
      <c r="H8" s="10">
        <f>SUMIFS(Tabela8[m2 podłogi],Tabela8[Data Montaż]:Tabela8[Data Montaż],DATE(MID(H$2,7,4),MID(H$2,4,2),MID(H$2,1,2)),Tabela8[Hala]:Tabela8[Hala],"Norweska",Tabela8[Numer kontraktu]:Tabela8[Numer kontraktu],Tabela139[[#This Row],[Numer kontraktu]])</f>
        <v>0</v>
      </c>
      <c r="I8" s="10">
        <f>SUMIFS(Tabela8[m2 podłogi],Tabela8[Data Montaż]:Tabela8[Data Montaż],DATE(MID(I$2,7,4),MID(I$2,4,2),MID(I$2,1,2)),Tabela8[Hala]:Tabela8[Hala],"Norweska",Tabela8[Numer kontraktu]:Tabela8[Numer kontraktu],Tabela139[[#This Row],[Numer kontraktu]])</f>
        <v>0</v>
      </c>
      <c r="J8" s="10">
        <f>SUMIFS(Tabela8[m2 podłogi],Tabela8[Data Montaż]:Tabela8[Data Montaż],DATE(MID(J$2,7,4),MID(J$2,4,2),MID(J$2,1,2)),Tabela8[Hala]:Tabela8[Hala],"Norweska",Tabela8[Numer kontraktu]:Tabela8[Numer kontraktu],Tabela139[[#This Row],[Numer kontraktu]])</f>
        <v>0</v>
      </c>
      <c r="K8" s="10">
        <f>SUMIFS(Tabela8[m2 podłogi],Tabela8[Data Montaż]:Tabela8[Data Montaż],DATE(MID(K$2,7,4),MID(K$2,4,2),MID(K$2,1,2)),Tabela8[Hala]:Tabela8[Hala],"Norweska",Tabela8[Numer kontraktu]:Tabela8[Numer kontraktu],Tabela139[[#This Row],[Numer kontraktu]])</f>
        <v>0</v>
      </c>
      <c r="L8" s="10">
        <f>SUMIFS(Tabela8[m2 podłogi],Tabela8[Data Montaż]:Tabela8[Data Montaż],DATE(MID(L$2,7,4),MID(L$2,4,2),MID(L$2,1,2)),Tabela8[Hala]:Tabela8[Hala],"Norweska",Tabela8[Numer kontraktu]:Tabela8[Numer kontraktu],Tabela139[[#This Row],[Numer kontraktu]])</f>
        <v>0</v>
      </c>
      <c r="M8" s="10">
        <f>SUMIFS(Tabela8[m2 podłogi],Tabela8[Data Montaż]:Tabela8[Data Montaż],DATE(MID(M$2,7,4),MID(M$2,4,2),MID(M$2,1,2)),Tabela8[Hala]:Tabela8[Hala],"Norweska",Tabela8[Numer kontraktu]:Tabela8[Numer kontraktu],Tabela139[[#This Row],[Numer kontraktu]])</f>
        <v>0</v>
      </c>
      <c r="N8" s="10">
        <f>SUMIFS(Tabela8[m2 podłogi],Tabela8[Data Montaż]:Tabela8[Data Montaż],DATE(MID(N$2,7,4),MID(N$2,4,2),MID(N$2,1,2)),Tabela8[Hala]:Tabela8[Hala],"Norweska",Tabela8[Numer kontraktu]:Tabela8[Numer kontraktu],Tabela139[[#This Row],[Numer kontraktu]])</f>
        <v>0</v>
      </c>
      <c r="O8" s="10">
        <f>SUMIFS(Tabela8[m2 podłogi],Tabela8[Data Montaż]:Tabela8[Data Montaż],DATE(MID(O$2,7,4),MID(O$2,4,2),MID(O$2,1,2)),Tabela8[Hala]:Tabela8[Hala],"Norweska",Tabela8[Numer kontraktu]:Tabela8[Numer kontraktu],Tabela139[[#This Row],[Numer kontraktu]])</f>
        <v>0</v>
      </c>
      <c r="P8" s="10">
        <f>SUMIFS(Tabela8[m2 podłogi],Tabela8[Data Montaż]:Tabela8[Data Montaż],DATE(MID(P$2,7,4),MID(P$2,4,2),MID(P$2,1,2)),Tabela8[Hala]:Tabela8[Hala],"Norweska",Tabela8[Numer kontraktu]:Tabela8[Numer kontraktu],Tabela139[[#This Row],[Numer kontraktu]])</f>
        <v>0</v>
      </c>
      <c r="Q8" s="10">
        <f>SUMIFS(Tabela8[m2 podłogi],Tabela8[Data Montaż]:Tabela8[Data Montaż],DATE(MID(Q$2,7,4),MID(Q$2,4,2),MID(Q$2,1,2)),Tabela8[Hala]:Tabela8[Hala],"Norweska",Tabela8[Numer kontraktu]:Tabela8[Numer kontraktu],Tabela139[[#This Row],[Numer kontraktu]])</f>
        <v>0</v>
      </c>
      <c r="R8" s="10">
        <f>SUMIFS(Tabela8[m2 podłogi],Tabela8[Data Montaż]:Tabela8[Data Montaż],DATE(MID(R$2,7,4),MID(R$2,4,2),MID(R$2,1,2)),Tabela8[Hala]:Tabela8[Hala],"Norweska",Tabela8[Numer kontraktu]:Tabela8[Numer kontraktu],Tabela139[[#This Row],[Numer kontraktu]])</f>
        <v>0</v>
      </c>
      <c r="S8" s="10">
        <f>SUMIFS(Tabela8[m2 podłogi],Tabela8[Data Montaż]:Tabela8[Data Montaż],DATE(MID(S$2,7,4),MID(S$2,4,2),MID(S$2,1,2)),Tabela8[Hala]:Tabela8[Hala],"Norweska",Tabela8[Numer kontraktu]:Tabela8[Numer kontraktu],Tabela139[[#This Row],[Numer kontraktu]])</f>
        <v>0</v>
      </c>
      <c r="T8" s="10">
        <f>SUMIFS(Tabela8[m2 podłogi],Tabela8[Data Montaż]:Tabela8[Data Montaż],DATE(MID(T$2,7,4),MID(T$2,4,2),MID(T$2,1,2)),Tabela8[Hala]:Tabela8[Hala],"Norweska",Tabela8[Numer kontraktu]:Tabela8[Numer kontraktu],Tabela139[[#This Row],[Numer kontraktu]])</f>
        <v>0</v>
      </c>
      <c r="U8" s="10">
        <f>SUMIFS(Tabela8[m2 podłogi],Tabela8[Data Montaż]:Tabela8[Data Montaż],DATE(MID(U$2,7,4),MID(U$2,4,2),MID(U$2,1,2)),Tabela8[Hala]:Tabela8[Hala],"Norweska",Tabela8[Numer kontraktu]:Tabela8[Numer kontraktu],Tabela139[[#This Row],[Numer kontraktu]])</f>
        <v>0</v>
      </c>
      <c r="V8" s="10">
        <f>SUMIFS(Tabela8[m2 podłogi],Tabela8[Data Montaż]:Tabela8[Data Montaż],DATE(MID(V$2,7,4),MID(V$2,4,2),MID(V$2,1,2)),Tabela8[Hala]:Tabela8[Hala],"Norweska",Tabela8[Numer kontraktu]:Tabela8[Numer kontraktu],Tabela139[[#This Row],[Numer kontraktu]])</f>
        <v>0</v>
      </c>
      <c r="W8" s="10">
        <f>SUMIFS(Tabela8[m2 podłogi],Tabela8[Data Montaż]:Tabela8[Data Montaż],DATE(MID(W$2,7,4),MID(W$2,4,2),MID(W$2,1,2)),Tabela8[Hala]:Tabela8[Hala],"Norweska",Tabela8[Numer kontraktu]:Tabela8[Numer kontraktu],Tabela139[[#This Row],[Numer kontraktu]])</f>
        <v>0</v>
      </c>
      <c r="X8" s="10">
        <f>SUMIFS(Tabela8[m2 podłogi],Tabela8[Data Montaż]:Tabela8[Data Montaż],DATE(MID(X$2,7,4),MID(X$2,4,2),MID(X$2,1,2)),Tabela8[Hala]:Tabela8[Hala],"Norweska",Tabela8[Numer kontraktu]:Tabela8[Numer kontraktu],Tabela139[[#This Row],[Numer kontraktu]])</f>
        <v>0</v>
      </c>
      <c r="Y8" s="10">
        <f>SUMIFS(Tabela8[m2 podłogi],Tabela8[Data Montaż]:Tabela8[Data Montaż],DATE(MID(Y$2,7,4),MID(Y$2,4,2),MID(Y$2,1,2)),Tabela8[Hala]:Tabela8[Hala],"Norweska",Tabela8[Numer kontraktu]:Tabela8[Numer kontraktu],Tabela139[[#This Row],[Numer kontraktu]])</f>
        <v>0</v>
      </c>
      <c r="Z8" s="10">
        <f>SUMIFS(Tabela8[m2 podłogi],Tabela8[Data Montaż]:Tabela8[Data Montaż],DATE(MID(Z$2,7,4),MID(Z$2,4,2),MID(Z$2,1,2)),Tabela8[Hala]:Tabela8[Hala],"Norweska",Tabela8[Numer kontraktu]:Tabela8[Numer kontraktu],Tabela139[[#This Row],[Numer kontraktu]])</f>
        <v>0</v>
      </c>
      <c r="AA8" s="10">
        <f>SUMIFS(Tabela8[m2 podłogi],Tabela8[Data Montaż]:Tabela8[Data Montaż],DATE(MID(AA$2,7,4),MID(AA$2,4,2),MID(AA$2,1,2)),Tabela8[Hala]:Tabela8[Hala],"Norweska",Tabela8[Numer kontraktu]:Tabela8[Numer kontraktu],Tabela139[[#This Row],[Numer kontraktu]])</f>
        <v>0</v>
      </c>
      <c r="AB8" s="10">
        <f>SUMIFS(Tabela8[m2 podłogi],Tabela8[Data Montaż]:Tabela8[Data Montaż],DATE(MID(AB$2,7,4),MID(AB$2,4,2),MID(AB$2,1,2)),Tabela8[Hala]:Tabela8[Hala],"Norweska",Tabela8[Numer kontraktu]:Tabela8[Numer kontraktu],Tabela139[[#This Row],[Numer kontraktu]])</f>
        <v>0</v>
      </c>
      <c r="AC8" s="10">
        <f>SUMIFS(Tabela8[m2 podłogi],Tabela8[Data Montaż]:Tabela8[Data Montaż],DATE(MID(AC$2,7,4),MID(AC$2,4,2),MID(AC$2,1,2)),Tabela8[Hala]:Tabela8[Hala],"Norweska",Tabela8[Numer kontraktu]:Tabela8[Numer kontraktu],Tabela139[[#This Row],[Numer kontraktu]])</f>
        <v>0</v>
      </c>
      <c r="AD8" s="10">
        <f>SUMIFS(Tabela8[m2 podłogi],Tabela8[Data Montaż]:Tabela8[Data Montaż],DATE(MID(AD$2,7,4),MID(AD$2,4,2),MID(AD$2,1,2)),Tabela8[Hala]:Tabela8[Hala],"Norweska",Tabela8[Numer kontraktu]:Tabela8[Numer kontraktu],Tabela139[[#This Row],[Numer kontraktu]])</f>
        <v>0</v>
      </c>
      <c r="AE8" s="10">
        <f>SUMIFS(Tabela8[m2 podłogi],Tabela8[Data Montaż]:Tabela8[Data Montaż],DATE(MID(AE$2,7,4),MID(AE$2,4,2),MID(AE$2,1,2)),Tabela8[Hala]:Tabela8[Hala],"Norweska",Tabela8[Numer kontraktu]:Tabela8[Numer kontraktu],Tabela139[[#This Row],[Numer kontraktu]])</f>
        <v>0</v>
      </c>
      <c r="AH8" s="5"/>
    </row>
    <row r="9" spans="1:34">
      <c r="A9" s="4"/>
      <c r="B9" s="2"/>
      <c r="C9" s="2"/>
      <c r="D9" s="11">
        <f>SUMIFS(Tabela8[m2 podłogi],Tabela8[Data Montaż]:Tabela8[Data Montaż],DATE(MID(D$2,7,4),MID(D$2,4,2),MID(D$2,1,2)),Tabela8[Hala]:Tabela8[Hala],"Norweska",Tabela8[Numer kontraktu]:Tabela8[Numer kontraktu],Tabela139[[#This Row],[Numer kontraktu]])</f>
        <v>0</v>
      </c>
      <c r="E9" s="11">
        <f>SUMIFS(Tabela8[m2 podłogi],Tabela8[Data Montaż]:Tabela8[Data Montaż],DATE(MID(E$2,7,4),MID(E$2,4,2),MID(E$2,1,2)),Tabela8[Hala]:Tabela8[Hala],"Norweska",Tabela8[Numer kontraktu]:Tabela8[Numer kontraktu],Tabela139[[#This Row],[Numer kontraktu]])</f>
        <v>0</v>
      </c>
      <c r="F9" s="11">
        <f>SUMIFS(Tabela8[m2 podłogi],Tabela8[Data Montaż]:Tabela8[Data Montaż],DATE(MID(F$2,7,4),MID(F$2,4,2),MID(F$2,1,2)),Tabela8[Hala]:Tabela8[Hala],"Norweska",Tabela8[Numer kontraktu]:Tabela8[Numer kontraktu],Tabela139[[#This Row],[Numer kontraktu]])</f>
        <v>0</v>
      </c>
      <c r="G9" s="11">
        <f>SUMIFS(Tabela8[m2 podłogi],Tabela8[Data Montaż]:Tabela8[Data Montaż],DATE(MID(G$2,7,4),MID(G$2,4,2),MID(G$2,1,2)),Tabela8[Hala]:Tabela8[Hala],"Norweska",Tabela8[Numer kontraktu]:Tabela8[Numer kontraktu],Tabela139[[#This Row],[Numer kontraktu]])</f>
        <v>0</v>
      </c>
      <c r="H9" s="11">
        <f>SUMIFS(Tabela8[m2 podłogi],Tabela8[Data Montaż]:Tabela8[Data Montaż],DATE(MID(H$2,7,4),MID(H$2,4,2),MID(H$2,1,2)),Tabela8[Hala]:Tabela8[Hala],"Norweska",Tabela8[Numer kontraktu]:Tabela8[Numer kontraktu],Tabela139[[#This Row],[Numer kontraktu]])</f>
        <v>0</v>
      </c>
      <c r="I9" s="11">
        <f>SUMIFS(Tabela8[m2 podłogi],Tabela8[Data Montaż]:Tabela8[Data Montaż],DATE(MID(I$2,7,4),MID(I$2,4,2),MID(I$2,1,2)),Tabela8[Hala]:Tabela8[Hala],"Norweska",Tabela8[Numer kontraktu]:Tabela8[Numer kontraktu],Tabela139[[#This Row],[Numer kontraktu]])</f>
        <v>0</v>
      </c>
      <c r="J9" s="11">
        <f>SUMIFS(Tabela8[m2 podłogi],Tabela8[Data Montaż]:Tabela8[Data Montaż],DATE(MID(J$2,7,4),MID(J$2,4,2),MID(J$2,1,2)),Tabela8[Hala]:Tabela8[Hala],"Norweska",Tabela8[Numer kontraktu]:Tabela8[Numer kontraktu],Tabela139[[#This Row],[Numer kontraktu]])</f>
        <v>0</v>
      </c>
      <c r="K9" s="11">
        <f>SUMIFS(Tabela8[m2 podłogi],Tabela8[Data Montaż]:Tabela8[Data Montaż],DATE(MID(K$2,7,4),MID(K$2,4,2),MID(K$2,1,2)),Tabela8[Hala]:Tabela8[Hala],"Norweska",Tabela8[Numer kontraktu]:Tabela8[Numer kontraktu],Tabela139[[#This Row],[Numer kontraktu]])</f>
        <v>0</v>
      </c>
      <c r="L9" s="11">
        <f>SUMIFS(Tabela8[m2 podłogi],Tabela8[Data Montaż]:Tabela8[Data Montaż],DATE(MID(L$2,7,4),MID(L$2,4,2),MID(L$2,1,2)),Tabela8[Hala]:Tabela8[Hala],"Norweska",Tabela8[Numer kontraktu]:Tabela8[Numer kontraktu],Tabela139[[#This Row],[Numer kontraktu]])</f>
        <v>0</v>
      </c>
      <c r="M9" s="11">
        <f>SUMIFS(Tabela8[m2 podłogi],Tabela8[Data Montaż]:Tabela8[Data Montaż],DATE(MID(M$2,7,4),MID(M$2,4,2),MID(M$2,1,2)),Tabela8[Hala]:Tabela8[Hala],"Norweska",Tabela8[Numer kontraktu]:Tabela8[Numer kontraktu],Tabela139[[#This Row],[Numer kontraktu]])</f>
        <v>0</v>
      </c>
      <c r="N9" s="11">
        <f>SUMIFS(Tabela8[m2 podłogi],Tabela8[Data Montaż]:Tabela8[Data Montaż],DATE(MID(N$2,7,4),MID(N$2,4,2),MID(N$2,1,2)),Tabela8[Hala]:Tabela8[Hala],"Norweska",Tabela8[Numer kontraktu]:Tabela8[Numer kontraktu],Tabela139[[#This Row],[Numer kontraktu]])</f>
        <v>0</v>
      </c>
      <c r="O9" s="11">
        <f>SUMIFS(Tabela8[m2 podłogi],Tabela8[Data Montaż]:Tabela8[Data Montaż],DATE(MID(O$2,7,4),MID(O$2,4,2),MID(O$2,1,2)),Tabela8[Hala]:Tabela8[Hala],"Norweska",Tabela8[Numer kontraktu]:Tabela8[Numer kontraktu],Tabela139[[#This Row],[Numer kontraktu]])</f>
        <v>0</v>
      </c>
      <c r="P9" s="11">
        <f>SUMIFS(Tabela8[m2 podłogi],Tabela8[Data Montaż]:Tabela8[Data Montaż],DATE(MID(P$2,7,4),MID(P$2,4,2),MID(P$2,1,2)),Tabela8[Hala]:Tabela8[Hala],"Norweska",Tabela8[Numer kontraktu]:Tabela8[Numer kontraktu],Tabela139[[#This Row],[Numer kontraktu]])</f>
        <v>0</v>
      </c>
      <c r="Q9" s="11">
        <f>SUMIFS(Tabela8[m2 podłogi],Tabela8[Data Montaż]:Tabela8[Data Montaż],DATE(MID(Q$2,7,4),MID(Q$2,4,2),MID(Q$2,1,2)),Tabela8[Hala]:Tabela8[Hala],"Norweska",Tabela8[Numer kontraktu]:Tabela8[Numer kontraktu],Tabela139[[#This Row],[Numer kontraktu]])</f>
        <v>0</v>
      </c>
      <c r="R9" s="11">
        <f>SUMIFS(Tabela8[m2 podłogi],Tabela8[Data Montaż]:Tabela8[Data Montaż],DATE(MID(R$2,7,4),MID(R$2,4,2),MID(R$2,1,2)),Tabela8[Hala]:Tabela8[Hala],"Norweska",Tabela8[Numer kontraktu]:Tabela8[Numer kontraktu],Tabela139[[#This Row],[Numer kontraktu]])</f>
        <v>0</v>
      </c>
      <c r="S9" s="11">
        <f>SUMIFS(Tabela8[m2 podłogi],Tabela8[Data Montaż]:Tabela8[Data Montaż],DATE(MID(S$2,7,4),MID(S$2,4,2),MID(S$2,1,2)),Tabela8[Hala]:Tabela8[Hala],"Norweska",Tabela8[Numer kontraktu]:Tabela8[Numer kontraktu],Tabela139[[#This Row],[Numer kontraktu]])</f>
        <v>0</v>
      </c>
      <c r="T9" s="11">
        <f>SUMIFS(Tabela8[m2 podłogi],Tabela8[Data Montaż]:Tabela8[Data Montaż],DATE(MID(T$2,7,4),MID(T$2,4,2),MID(T$2,1,2)),Tabela8[Hala]:Tabela8[Hala],"Norweska",Tabela8[Numer kontraktu]:Tabela8[Numer kontraktu],Tabela139[[#This Row],[Numer kontraktu]])</f>
        <v>0</v>
      </c>
      <c r="U9" s="11">
        <f>SUMIFS(Tabela8[m2 podłogi],Tabela8[Data Montaż]:Tabela8[Data Montaż],DATE(MID(U$2,7,4),MID(U$2,4,2),MID(U$2,1,2)),Tabela8[Hala]:Tabela8[Hala],"Norweska",Tabela8[Numer kontraktu]:Tabela8[Numer kontraktu],Tabela139[[#This Row],[Numer kontraktu]])</f>
        <v>0</v>
      </c>
      <c r="V9" s="11">
        <f>SUMIFS(Tabela8[m2 podłogi],Tabela8[Data Montaż]:Tabela8[Data Montaż],DATE(MID(V$2,7,4),MID(V$2,4,2),MID(V$2,1,2)),Tabela8[Hala]:Tabela8[Hala],"Norweska",Tabela8[Numer kontraktu]:Tabela8[Numer kontraktu],Tabela139[[#This Row],[Numer kontraktu]])</f>
        <v>0</v>
      </c>
      <c r="W9" s="11">
        <f>SUMIFS(Tabela8[m2 podłogi],Tabela8[Data Montaż]:Tabela8[Data Montaż],DATE(MID(W$2,7,4),MID(W$2,4,2),MID(W$2,1,2)),Tabela8[Hala]:Tabela8[Hala],"Norweska",Tabela8[Numer kontraktu]:Tabela8[Numer kontraktu],Tabela139[[#This Row],[Numer kontraktu]])</f>
        <v>0</v>
      </c>
      <c r="X9" s="11">
        <f>SUMIFS(Tabela8[m2 podłogi],Tabela8[Data Montaż]:Tabela8[Data Montaż],DATE(MID(X$2,7,4),MID(X$2,4,2),MID(X$2,1,2)),Tabela8[Hala]:Tabela8[Hala],"Norweska",Tabela8[Numer kontraktu]:Tabela8[Numer kontraktu],Tabela139[[#This Row],[Numer kontraktu]])</f>
        <v>0</v>
      </c>
      <c r="Y9" s="11">
        <f>SUMIFS(Tabela8[m2 podłogi],Tabela8[Data Montaż]:Tabela8[Data Montaż],DATE(MID(Y$2,7,4),MID(Y$2,4,2),MID(Y$2,1,2)),Tabela8[Hala]:Tabela8[Hala],"Norweska",Tabela8[Numer kontraktu]:Tabela8[Numer kontraktu],Tabela139[[#This Row],[Numer kontraktu]])</f>
        <v>0</v>
      </c>
      <c r="Z9" s="11">
        <f>SUMIFS(Tabela8[m2 podłogi],Tabela8[Data Montaż]:Tabela8[Data Montaż],DATE(MID(Z$2,7,4),MID(Z$2,4,2),MID(Z$2,1,2)),Tabela8[Hala]:Tabela8[Hala],"Norweska",Tabela8[Numer kontraktu]:Tabela8[Numer kontraktu],Tabela139[[#This Row],[Numer kontraktu]])</f>
        <v>0</v>
      </c>
      <c r="AA9" s="11">
        <f>SUMIFS(Tabela8[m2 podłogi],Tabela8[Data Montaż]:Tabela8[Data Montaż],DATE(MID(AA$2,7,4),MID(AA$2,4,2),MID(AA$2,1,2)),Tabela8[Hala]:Tabela8[Hala],"Norweska",Tabela8[Numer kontraktu]:Tabela8[Numer kontraktu],Tabela139[[#This Row],[Numer kontraktu]])</f>
        <v>0</v>
      </c>
      <c r="AB9" s="11">
        <f>SUMIFS(Tabela8[m2 podłogi],Tabela8[Data Montaż]:Tabela8[Data Montaż],DATE(MID(AB$2,7,4),MID(AB$2,4,2),MID(AB$2,1,2)),Tabela8[Hala]:Tabela8[Hala],"Norweska",Tabela8[Numer kontraktu]:Tabela8[Numer kontraktu],Tabela139[[#This Row],[Numer kontraktu]])</f>
        <v>0</v>
      </c>
      <c r="AC9" s="11">
        <f>SUMIFS(Tabela8[m2 podłogi],Tabela8[Data Montaż]:Tabela8[Data Montaż],DATE(MID(AC$2,7,4),MID(AC$2,4,2),MID(AC$2,1,2)),Tabela8[Hala]:Tabela8[Hala],"Norweska",Tabela8[Numer kontraktu]:Tabela8[Numer kontraktu],Tabela139[[#This Row],[Numer kontraktu]])</f>
        <v>0</v>
      </c>
      <c r="AD9" s="11">
        <f>SUMIFS(Tabela8[m2 podłogi],Tabela8[Data Montaż]:Tabela8[Data Montaż],DATE(MID(AD$2,7,4),MID(AD$2,4,2),MID(AD$2,1,2)),Tabela8[Hala]:Tabela8[Hala],"Norweska",Tabela8[Numer kontraktu]:Tabela8[Numer kontraktu],Tabela139[[#This Row],[Numer kontraktu]])</f>
        <v>0</v>
      </c>
      <c r="AE9" s="11">
        <f>SUMIFS(Tabela8[m2 podłogi],Tabela8[Data Montaż]:Tabela8[Data Montaż],DATE(MID(AE$2,7,4),MID(AE$2,4,2),MID(AE$2,1,2)),Tabela8[Hala]:Tabela8[Hala],"Norweska",Tabela8[Numer kontraktu]:Tabela8[Numer kontraktu],Tabela139[[#This Row],[Numer kontraktu]])</f>
        <v>0</v>
      </c>
      <c r="AH9" s="5"/>
    </row>
    <row r="10" spans="1:34" s="30" customFormat="1">
      <c r="A10" s="32"/>
      <c r="B10" s="32"/>
      <c r="C10" s="32"/>
      <c r="D10" s="33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4" ht="18.75">
      <c r="A11" s="6" t="s">
        <v>0</v>
      </c>
      <c r="B11" s="7" t="s">
        <v>40</v>
      </c>
      <c r="C11" t="s">
        <v>2</v>
      </c>
    </row>
    <row r="12" spans="1:34" s="19" customFormat="1" ht="30.75" thickBot="1">
      <c r="A12" s="17" t="s">
        <v>3</v>
      </c>
      <c r="B12" s="18" t="s">
        <v>4</v>
      </c>
      <c r="C12" s="18" t="s">
        <v>5</v>
      </c>
      <c r="D12" s="15" t="s">
        <v>6</v>
      </c>
      <c r="E12" s="15" t="s">
        <v>7</v>
      </c>
      <c r="F12" s="15" t="s">
        <v>8</v>
      </c>
      <c r="G12" s="15" t="s">
        <v>9</v>
      </c>
      <c r="H12" s="15" t="s">
        <v>10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5" t="s">
        <v>16</v>
      </c>
      <c r="O12" s="15" t="s">
        <v>17</v>
      </c>
      <c r="P12" s="15" t="s">
        <v>18</v>
      </c>
      <c r="Q12" s="15" t="s">
        <v>19</v>
      </c>
      <c r="R12" s="15" t="s">
        <v>20</v>
      </c>
      <c r="S12" s="15" t="s">
        <v>21</v>
      </c>
      <c r="T12" s="15" t="s">
        <v>22</v>
      </c>
      <c r="U12" s="15" t="s">
        <v>23</v>
      </c>
      <c r="V12" s="15" t="s">
        <v>24</v>
      </c>
      <c r="W12" s="15" t="s">
        <v>25</v>
      </c>
      <c r="X12" s="15" t="s">
        <v>26</v>
      </c>
      <c r="Y12" s="15" t="s">
        <v>27</v>
      </c>
      <c r="Z12" s="15" t="s">
        <v>28</v>
      </c>
      <c r="AA12" s="15" t="s">
        <v>29</v>
      </c>
      <c r="AB12" s="15" t="s">
        <v>30</v>
      </c>
      <c r="AC12" s="15" t="s">
        <v>31</v>
      </c>
      <c r="AD12" s="15" t="s">
        <v>32</v>
      </c>
      <c r="AE12" s="15" t="s">
        <v>33</v>
      </c>
      <c r="AF12" s="14" t="s">
        <v>34</v>
      </c>
      <c r="AG12" s="14" t="s">
        <v>35</v>
      </c>
      <c r="AH12" s="14" t="s">
        <v>36</v>
      </c>
    </row>
    <row r="13" spans="1:34">
      <c r="A13" s="4">
        <v>232</v>
      </c>
      <c r="B13" s="2" t="s">
        <v>37</v>
      </c>
      <c r="C13" s="2" t="s">
        <v>38</v>
      </c>
      <c r="D13" s="10">
        <f>SUMIFS(Tabela8[m2 SD],Tabela8[Data Montaż]:Tabela8[Data Montaż],DATE(MID(D$2,7,4),MID(D$2,4,2),MID(D$2,1,2)),Tabela8[Hala]:Tabela8[Hala],"Norweska",Tabela8[Numer kontraktu]:Tabela8[Numer kontraktu],Tabela138[[#This Row],[Numer kontraktu]])+SUMIFS(Tabela8[m2 SM],Tabela8[Data Montaż]:Tabela8[Data Montaż],DATE(MID(D$2,7,4),MID(D$2,4,2),MID(D$2,1,2)),Tabela8[Hala]:Tabela8[Hala],"Norweska",Tabela8[Numer kontraktu]:Tabela8[Numer kontraktu],Tabela138[[#This Row],[Numer kontraktu]])+SUMIFS(Tabela8[m2 SZ],Tabela8[Data Montaż]:Tabela8[Data Montaż],DATE(MID(D$2,7,4),MID(D$2,4,2),MID(D$2,1,2)),Tabela8[Hala]:Tabela8[Hala],"Norweska",Tabela8[Numer kontraktu]:Tabela8[Numer kontraktu],Tabela138[[#This Row],[Numer kontraktu]])</f>
        <v>0</v>
      </c>
      <c r="E13" s="10">
        <f>SUMIFS(Tabela8[m2 SD],Tabela8[Data Montaż]:Tabela8[Data Montaż],DATE(MID(E$2,7,4),MID(E$2,4,2),MID(E$2,1,2)),Tabela8[Hala]:Tabela8[Hala],"Norweska",Tabela8[Numer kontraktu]:Tabela8[Numer kontraktu],Tabela138[[#This Row],[Numer kontraktu]])+SUMIFS(Tabela8[m2 SM],Tabela8[Data Montaż]:Tabela8[Data Montaż],DATE(MID(E$2,7,4),MID(E$2,4,2),MID(E$2,1,2)),Tabela8[Hala]:Tabela8[Hala],"Norweska",Tabela8[Numer kontraktu]:Tabela8[Numer kontraktu],Tabela138[[#This Row],[Numer kontraktu]])+SUMIFS(Tabela8[m2 SZ],Tabela8[Data Montaż]:Tabela8[Data Montaż],DATE(MID(E$2,7,4),MID(E$2,4,2),MID(E$2,1,2)),Tabela8[Hala]:Tabela8[Hala],"Norweska",Tabela8[Numer kontraktu]:Tabela8[Numer kontraktu],Tabela138[[#This Row],[Numer kontraktu]])</f>
        <v>0</v>
      </c>
      <c r="F13" s="10">
        <f>SUMIFS(Tabela8[m2 SD],Tabela8[Data Montaż]:Tabela8[Data Montaż],DATE(MID(F$2,7,4),MID(F$2,4,2),MID(F$2,1,2)),Tabela8[Hala]:Tabela8[Hala],"Norweska",Tabela8[Numer kontraktu]:Tabela8[Numer kontraktu],Tabela138[[#This Row],[Numer kontraktu]])+SUMIFS(Tabela8[m2 SM],Tabela8[Data Montaż]:Tabela8[Data Montaż],DATE(MID(F$2,7,4),MID(F$2,4,2),MID(F$2,1,2)),Tabela8[Hala]:Tabela8[Hala],"Norweska",Tabela8[Numer kontraktu]:Tabela8[Numer kontraktu],Tabela138[[#This Row],[Numer kontraktu]])+SUMIFS(Tabela8[m2 SZ],Tabela8[Data Montaż]:Tabela8[Data Montaż],DATE(MID(F$2,7,4),MID(F$2,4,2),MID(F$2,1,2)),Tabela8[Hala]:Tabela8[Hala],"Norweska",Tabela8[Numer kontraktu]:Tabela8[Numer kontraktu],Tabela138[[#This Row],[Numer kontraktu]])</f>
        <v>0</v>
      </c>
      <c r="G13" s="10">
        <f>SUMIFS(Tabela8[m2 SD],Tabela8[Data Montaż]:Tabela8[Data Montaż],DATE(MID(G$2,7,4),MID(G$2,4,2),MID(G$2,1,2)),Tabela8[Hala]:Tabela8[Hala],"Norweska",Tabela8[Numer kontraktu]:Tabela8[Numer kontraktu],Tabela138[[#This Row],[Numer kontraktu]])+SUMIFS(Tabela8[m2 SM],Tabela8[Data Montaż]:Tabela8[Data Montaż],DATE(MID(G$2,7,4),MID(G$2,4,2),MID(G$2,1,2)),Tabela8[Hala]:Tabela8[Hala],"Norweska",Tabela8[Numer kontraktu]:Tabela8[Numer kontraktu],Tabela138[[#This Row],[Numer kontraktu]])+SUMIFS(Tabela8[m2 SZ],Tabela8[Data Montaż]:Tabela8[Data Montaż],DATE(MID(G$2,7,4),MID(G$2,4,2),MID(G$2,1,2)),Tabela8[Hala]:Tabela8[Hala],"Norweska",Tabela8[Numer kontraktu]:Tabela8[Numer kontraktu],Tabela138[[#This Row],[Numer kontraktu]])</f>
        <v>0</v>
      </c>
      <c r="H13" s="10">
        <f>SUMIFS(Tabela8[m2 SD],Tabela8[Data Montaż]:Tabela8[Data Montaż],DATE(MID(H$2,7,4),MID(H$2,4,2),MID(H$2,1,2)),Tabela8[Hala]:Tabela8[Hala],"Norweska",Tabela8[Numer kontraktu]:Tabela8[Numer kontraktu],Tabela138[[#This Row],[Numer kontraktu]])+SUMIFS(Tabela8[m2 SM],Tabela8[Data Montaż]:Tabela8[Data Montaż],DATE(MID(H$2,7,4),MID(H$2,4,2),MID(H$2,1,2)),Tabela8[Hala]:Tabela8[Hala],"Norweska",Tabela8[Numer kontraktu]:Tabela8[Numer kontraktu],Tabela138[[#This Row],[Numer kontraktu]])+SUMIFS(Tabela8[m2 SZ],Tabela8[Data Montaż]:Tabela8[Data Montaż],DATE(MID(H$2,7,4),MID(H$2,4,2),MID(H$2,1,2)),Tabela8[Hala]:Tabela8[Hala],"Norweska",Tabela8[Numer kontraktu]:Tabela8[Numer kontraktu],Tabela138[[#This Row],[Numer kontraktu]])</f>
        <v>0</v>
      </c>
      <c r="I13" s="10">
        <f>SUMIFS(Tabela8[m2 SD],Tabela8[Data Montaż]:Tabela8[Data Montaż],DATE(MID(I$2,7,4),MID(I$2,4,2),MID(I$2,1,2)),Tabela8[Hala]:Tabela8[Hala],"Norweska",Tabela8[Numer kontraktu]:Tabela8[Numer kontraktu],Tabela138[[#This Row],[Numer kontraktu]])+SUMIFS(Tabela8[m2 SM],Tabela8[Data Montaż]:Tabela8[Data Montaż],DATE(MID(I$2,7,4),MID(I$2,4,2),MID(I$2,1,2)),Tabela8[Hala]:Tabela8[Hala],"Norweska",Tabela8[Numer kontraktu]:Tabela8[Numer kontraktu],Tabela138[[#This Row],[Numer kontraktu]])+SUMIFS(Tabela8[m2 SZ],Tabela8[Data Montaż]:Tabela8[Data Montaż],DATE(MID(I$2,7,4),MID(I$2,4,2),MID(I$2,1,2)),Tabela8[Hala]:Tabela8[Hala],"Norweska",Tabela8[Numer kontraktu]:Tabela8[Numer kontraktu],Tabela138[[#This Row],[Numer kontraktu]])</f>
        <v>0</v>
      </c>
      <c r="J13" s="10">
        <f>SUMIFS(Tabela8[m2 SD],Tabela8[Data Montaż]:Tabela8[Data Montaż],DATE(MID(J$2,7,4),MID(J$2,4,2),MID(J$2,1,2)),Tabela8[Hala]:Tabela8[Hala],"Norweska",Tabela8[Numer kontraktu]:Tabela8[Numer kontraktu],Tabela138[[#This Row],[Numer kontraktu]])+SUMIFS(Tabela8[m2 SM],Tabela8[Data Montaż]:Tabela8[Data Montaż],DATE(MID(J$2,7,4),MID(J$2,4,2),MID(J$2,1,2)),Tabela8[Hala]:Tabela8[Hala],"Norweska",Tabela8[Numer kontraktu]:Tabela8[Numer kontraktu],Tabela138[[#This Row],[Numer kontraktu]])+SUMIFS(Tabela8[m2 SZ],Tabela8[Data Montaż]:Tabela8[Data Montaż],DATE(MID(J$2,7,4),MID(J$2,4,2),MID(J$2,1,2)),Tabela8[Hala]:Tabela8[Hala],"Norweska",Tabela8[Numer kontraktu]:Tabela8[Numer kontraktu],Tabela138[[#This Row],[Numer kontraktu]])</f>
        <v>0</v>
      </c>
      <c r="K13" s="10">
        <f>SUMIFS(Tabela8[m2 SD],Tabela8[Data Montaż]:Tabela8[Data Montaż],DATE(MID(K$2,7,4),MID(K$2,4,2),MID(K$2,1,2)),Tabela8[Hala]:Tabela8[Hala],"Norweska",Tabela8[Numer kontraktu]:Tabela8[Numer kontraktu],Tabela138[[#This Row],[Numer kontraktu]])+SUMIFS(Tabela8[m2 SM],Tabela8[Data Montaż]:Tabela8[Data Montaż],DATE(MID(K$2,7,4),MID(K$2,4,2),MID(K$2,1,2)),Tabela8[Hala]:Tabela8[Hala],"Norweska",Tabela8[Numer kontraktu]:Tabela8[Numer kontraktu],Tabela138[[#This Row],[Numer kontraktu]])+SUMIFS(Tabela8[m2 SZ],Tabela8[Data Montaż]:Tabela8[Data Montaż],DATE(MID(K$2,7,4),MID(K$2,4,2),MID(K$2,1,2)),Tabela8[Hala]:Tabela8[Hala],"Norweska",Tabela8[Numer kontraktu]:Tabela8[Numer kontraktu],Tabela138[[#This Row],[Numer kontraktu]])</f>
        <v>0</v>
      </c>
      <c r="L13" s="10">
        <f>SUMIFS(Tabela8[m2 SD],Tabela8[Data Montaż]:Tabela8[Data Montaż],DATE(MID(L$2,7,4),MID(L$2,4,2),MID(L$2,1,2)),Tabela8[Hala]:Tabela8[Hala],"Norweska",Tabela8[Numer kontraktu]:Tabela8[Numer kontraktu],Tabela138[[#This Row],[Numer kontraktu]])+SUMIFS(Tabela8[m2 SM],Tabela8[Data Montaż]:Tabela8[Data Montaż],DATE(MID(L$2,7,4),MID(L$2,4,2),MID(L$2,1,2)),Tabela8[Hala]:Tabela8[Hala],"Norweska",Tabela8[Numer kontraktu]:Tabela8[Numer kontraktu],Tabela138[[#This Row],[Numer kontraktu]])+SUMIFS(Tabela8[m2 SZ],Tabela8[Data Montaż]:Tabela8[Data Montaż],DATE(MID(L$2,7,4),MID(L$2,4,2),MID(L$2,1,2)),Tabela8[Hala]:Tabela8[Hala],"Norweska",Tabela8[Numer kontraktu]:Tabela8[Numer kontraktu],Tabela138[[#This Row],[Numer kontraktu]])</f>
        <v>0</v>
      </c>
      <c r="M13" s="10">
        <f>SUMIFS(Tabela8[m2 SD],Tabela8[Data Montaż]:Tabela8[Data Montaż],DATE(MID(M$2,7,4),MID(M$2,4,2),MID(M$2,1,2)),Tabela8[Hala]:Tabela8[Hala],"Norweska",Tabela8[Numer kontraktu]:Tabela8[Numer kontraktu],Tabela138[[#This Row],[Numer kontraktu]])+SUMIFS(Tabela8[m2 SM],Tabela8[Data Montaż]:Tabela8[Data Montaż],DATE(MID(M$2,7,4),MID(M$2,4,2),MID(M$2,1,2)),Tabela8[Hala]:Tabela8[Hala],"Norweska",Tabela8[Numer kontraktu]:Tabela8[Numer kontraktu],Tabela138[[#This Row],[Numer kontraktu]])+SUMIFS(Tabela8[m2 SZ],Tabela8[Data Montaż]:Tabela8[Data Montaż],DATE(MID(M$2,7,4),MID(M$2,4,2),MID(M$2,1,2)),Tabela8[Hala]:Tabela8[Hala],"Norweska",Tabela8[Numer kontraktu]:Tabela8[Numer kontraktu],Tabela138[[#This Row],[Numer kontraktu]])</f>
        <v>0</v>
      </c>
      <c r="N13" s="10">
        <f>SUMIFS(Tabela8[m2 SD],Tabela8[Data Montaż]:Tabela8[Data Montaż],DATE(MID(N$2,7,4),MID(N$2,4,2),MID(N$2,1,2)),Tabela8[Hala]:Tabela8[Hala],"Norweska",Tabela8[Numer kontraktu]:Tabela8[Numer kontraktu],Tabela138[[#This Row],[Numer kontraktu]])+SUMIFS(Tabela8[m2 SM],Tabela8[Data Montaż]:Tabela8[Data Montaż],DATE(MID(N$2,7,4),MID(N$2,4,2),MID(N$2,1,2)),Tabela8[Hala]:Tabela8[Hala],"Norweska",Tabela8[Numer kontraktu]:Tabela8[Numer kontraktu],Tabela138[[#This Row],[Numer kontraktu]])+SUMIFS(Tabela8[m2 SZ],Tabela8[Data Montaż]:Tabela8[Data Montaż],DATE(MID(N$2,7,4),MID(N$2,4,2),MID(N$2,1,2)),Tabela8[Hala]:Tabela8[Hala],"Norweska",Tabela8[Numer kontraktu]:Tabela8[Numer kontraktu],Tabela138[[#This Row],[Numer kontraktu]])</f>
        <v>0</v>
      </c>
      <c r="O13" s="10">
        <f>SUMIFS(Tabela8[m2 SD],Tabela8[Data Montaż]:Tabela8[Data Montaż],DATE(MID(O$2,7,4),MID(O$2,4,2),MID(O$2,1,2)),Tabela8[Hala]:Tabela8[Hala],"Norweska",Tabela8[Numer kontraktu]:Tabela8[Numer kontraktu],Tabela138[[#This Row],[Numer kontraktu]])+SUMIFS(Tabela8[m2 SM],Tabela8[Data Montaż]:Tabela8[Data Montaż],DATE(MID(O$2,7,4),MID(O$2,4,2),MID(O$2,1,2)),Tabela8[Hala]:Tabela8[Hala],"Norweska",Tabela8[Numer kontraktu]:Tabela8[Numer kontraktu],Tabela138[[#This Row],[Numer kontraktu]])+SUMIFS(Tabela8[m2 SZ],Tabela8[Data Montaż]:Tabela8[Data Montaż],DATE(MID(O$2,7,4),MID(O$2,4,2),MID(O$2,1,2)),Tabela8[Hala]:Tabela8[Hala],"Norweska",Tabela8[Numer kontraktu]:Tabela8[Numer kontraktu],Tabela138[[#This Row],[Numer kontraktu]])</f>
        <v>0</v>
      </c>
      <c r="P13" s="10">
        <f>SUMIFS(Tabela8[m2 SD],Tabela8[Data Montaż]:Tabela8[Data Montaż],DATE(MID(P$2,7,4),MID(P$2,4,2),MID(P$2,1,2)),Tabela8[Hala]:Tabela8[Hala],"Norweska",Tabela8[Numer kontraktu]:Tabela8[Numer kontraktu],Tabela138[[#This Row],[Numer kontraktu]])+SUMIFS(Tabela8[m2 SM],Tabela8[Data Montaż]:Tabela8[Data Montaż],DATE(MID(P$2,7,4),MID(P$2,4,2),MID(P$2,1,2)),Tabela8[Hala]:Tabela8[Hala],"Norweska",Tabela8[Numer kontraktu]:Tabela8[Numer kontraktu],Tabela138[[#This Row],[Numer kontraktu]])+SUMIFS(Tabela8[m2 SZ],Tabela8[Data Montaż]:Tabela8[Data Montaż],DATE(MID(P$2,7,4),MID(P$2,4,2),MID(P$2,1,2)),Tabela8[Hala]:Tabela8[Hala],"Norweska",Tabela8[Numer kontraktu]:Tabela8[Numer kontraktu],Tabela138[[#This Row],[Numer kontraktu]])</f>
        <v>0</v>
      </c>
      <c r="Q13" s="10">
        <f>SUMIFS(Tabela8[m2 SD],Tabela8[Data Montaż]:Tabela8[Data Montaż],DATE(MID(Q$2,7,4),MID(Q$2,4,2),MID(Q$2,1,2)),Tabela8[Hala]:Tabela8[Hala],"Norweska",Tabela8[Numer kontraktu]:Tabela8[Numer kontraktu],Tabela138[[#This Row],[Numer kontraktu]])+SUMIFS(Tabela8[m2 SM],Tabela8[Data Montaż]:Tabela8[Data Montaż],DATE(MID(Q$2,7,4),MID(Q$2,4,2),MID(Q$2,1,2)),Tabela8[Hala]:Tabela8[Hala],"Norweska",Tabela8[Numer kontraktu]:Tabela8[Numer kontraktu],Tabela138[[#This Row],[Numer kontraktu]])+SUMIFS(Tabela8[m2 SZ],Tabela8[Data Montaż]:Tabela8[Data Montaż],DATE(MID(Q$2,7,4),MID(Q$2,4,2),MID(Q$2,1,2)),Tabela8[Hala]:Tabela8[Hala],"Norweska",Tabela8[Numer kontraktu]:Tabela8[Numer kontraktu],Tabela138[[#This Row],[Numer kontraktu]])</f>
        <v>0</v>
      </c>
      <c r="R13" s="10">
        <f>SUMIFS(Tabela8[m2 SD],Tabela8[Data Montaż]:Tabela8[Data Montaż],DATE(MID(R$2,7,4),MID(R$2,4,2),MID(R$2,1,2)),Tabela8[Hala]:Tabela8[Hala],"Norweska",Tabela8[Numer kontraktu]:Tabela8[Numer kontraktu],Tabela138[[#This Row],[Numer kontraktu]])+SUMIFS(Tabela8[m2 SM],Tabela8[Data Montaż]:Tabela8[Data Montaż],DATE(MID(R$2,7,4),MID(R$2,4,2),MID(R$2,1,2)),Tabela8[Hala]:Tabela8[Hala],"Norweska",Tabela8[Numer kontraktu]:Tabela8[Numer kontraktu],Tabela138[[#This Row],[Numer kontraktu]])+SUMIFS(Tabela8[m2 SZ],Tabela8[Data Montaż]:Tabela8[Data Montaż],DATE(MID(R$2,7,4),MID(R$2,4,2),MID(R$2,1,2)),Tabela8[Hala]:Tabela8[Hala],"Norweska",Tabela8[Numer kontraktu]:Tabela8[Numer kontraktu],Tabela138[[#This Row],[Numer kontraktu]])</f>
        <v>0</v>
      </c>
      <c r="S13" s="10">
        <f>SUMIFS(Tabela8[m2 SD],Tabela8[Data Montaż]:Tabela8[Data Montaż],DATE(MID(S$2,7,4),MID(S$2,4,2),MID(S$2,1,2)),Tabela8[Hala]:Tabela8[Hala],"Norweska",Tabela8[Numer kontraktu]:Tabela8[Numer kontraktu],Tabela138[[#This Row],[Numer kontraktu]])+SUMIFS(Tabela8[m2 SM],Tabela8[Data Montaż]:Tabela8[Data Montaż],DATE(MID(S$2,7,4),MID(S$2,4,2),MID(S$2,1,2)),Tabela8[Hala]:Tabela8[Hala],"Norweska",Tabela8[Numer kontraktu]:Tabela8[Numer kontraktu],Tabela138[[#This Row],[Numer kontraktu]])+SUMIFS(Tabela8[m2 SZ],Tabela8[Data Montaż]:Tabela8[Data Montaż],DATE(MID(S$2,7,4),MID(S$2,4,2),MID(S$2,1,2)),Tabela8[Hala]:Tabela8[Hala],"Norweska",Tabela8[Numer kontraktu]:Tabela8[Numer kontraktu],Tabela138[[#This Row],[Numer kontraktu]])</f>
        <v>0</v>
      </c>
      <c r="T13" s="10">
        <f>SUMIFS(Tabela8[m2 SD],Tabela8[Data Montaż]:Tabela8[Data Montaż],DATE(MID(T$2,7,4),MID(T$2,4,2),MID(T$2,1,2)),Tabela8[Hala]:Tabela8[Hala],"Norweska",Tabela8[Numer kontraktu]:Tabela8[Numer kontraktu],Tabela138[[#This Row],[Numer kontraktu]])+SUMIFS(Tabela8[m2 SM],Tabela8[Data Montaż]:Tabela8[Data Montaż],DATE(MID(T$2,7,4),MID(T$2,4,2),MID(T$2,1,2)),Tabela8[Hala]:Tabela8[Hala],"Norweska",Tabela8[Numer kontraktu]:Tabela8[Numer kontraktu],Tabela138[[#This Row],[Numer kontraktu]])+SUMIFS(Tabela8[m2 SZ],Tabela8[Data Montaż]:Tabela8[Data Montaż],DATE(MID(T$2,7,4),MID(T$2,4,2),MID(T$2,1,2)),Tabela8[Hala]:Tabela8[Hala],"Norweska",Tabela8[Numer kontraktu]:Tabela8[Numer kontraktu],Tabela138[[#This Row],[Numer kontraktu]])</f>
        <v>0</v>
      </c>
      <c r="U13" s="10">
        <f>SUMIFS(Tabela8[m2 SD],Tabela8[Data Montaż]:Tabela8[Data Montaż],DATE(MID(U$2,7,4),MID(U$2,4,2),MID(U$2,1,2)),Tabela8[Hala]:Tabela8[Hala],"Norweska",Tabela8[Numer kontraktu]:Tabela8[Numer kontraktu],Tabela138[[#This Row],[Numer kontraktu]])+SUMIFS(Tabela8[m2 SM],Tabela8[Data Montaż]:Tabela8[Data Montaż],DATE(MID(U$2,7,4),MID(U$2,4,2),MID(U$2,1,2)),Tabela8[Hala]:Tabela8[Hala],"Norweska",Tabela8[Numer kontraktu]:Tabela8[Numer kontraktu],Tabela138[[#This Row],[Numer kontraktu]])+SUMIFS(Tabela8[m2 SZ],Tabela8[Data Montaż]:Tabela8[Data Montaż],DATE(MID(U$2,7,4),MID(U$2,4,2),MID(U$2,1,2)),Tabela8[Hala]:Tabela8[Hala],"Norweska",Tabela8[Numer kontraktu]:Tabela8[Numer kontraktu],Tabela138[[#This Row],[Numer kontraktu]])</f>
        <v>0</v>
      </c>
      <c r="V13" s="10">
        <f>SUMIFS(Tabela8[m2 SD],Tabela8[Data Montaż]:Tabela8[Data Montaż],DATE(MID(V$2,7,4),MID(V$2,4,2),MID(V$2,1,2)),Tabela8[Hala]:Tabela8[Hala],"Norweska",Tabela8[Numer kontraktu]:Tabela8[Numer kontraktu],Tabela138[[#This Row],[Numer kontraktu]])+SUMIFS(Tabela8[m2 SM],Tabela8[Data Montaż]:Tabela8[Data Montaż],DATE(MID(V$2,7,4),MID(V$2,4,2),MID(V$2,1,2)),Tabela8[Hala]:Tabela8[Hala],"Norweska",Tabela8[Numer kontraktu]:Tabela8[Numer kontraktu],Tabela138[[#This Row],[Numer kontraktu]])+SUMIFS(Tabela8[m2 SZ],Tabela8[Data Montaż]:Tabela8[Data Montaż],DATE(MID(V$2,7,4),MID(V$2,4,2),MID(V$2,1,2)),Tabela8[Hala]:Tabela8[Hala],"Norweska",Tabela8[Numer kontraktu]:Tabela8[Numer kontraktu],Tabela138[[#This Row],[Numer kontraktu]])</f>
        <v>0</v>
      </c>
      <c r="W13" s="10">
        <f>SUMIFS(Tabela8[m2 SD],Tabela8[Data Montaż]:Tabela8[Data Montaż],DATE(MID(W$2,7,4),MID(W$2,4,2),MID(W$2,1,2)),Tabela8[Hala]:Tabela8[Hala],"Norweska",Tabela8[Numer kontraktu]:Tabela8[Numer kontraktu],Tabela138[[#This Row],[Numer kontraktu]])+SUMIFS(Tabela8[m2 SM],Tabela8[Data Montaż]:Tabela8[Data Montaż],DATE(MID(W$2,7,4),MID(W$2,4,2),MID(W$2,1,2)),Tabela8[Hala]:Tabela8[Hala],"Norweska",Tabela8[Numer kontraktu]:Tabela8[Numer kontraktu],Tabela138[[#This Row],[Numer kontraktu]])+SUMIFS(Tabela8[m2 SZ],Tabela8[Data Montaż]:Tabela8[Data Montaż],DATE(MID(W$2,7,4),MID(W$2,4,2),MID(W$2,1,2)),Tabela8[Hala]:Tabela8[Hala],"Norweska",Tabela8[Numer kontraktu]:Tabela8[Numer kontraktu],Tabela138[[#This Row],[Numer kontraktu]])</f>
        <v>0</v>
      </c>
      <c r="X13" s="10">
        <f>SUMIFS(Tabela8[m2 SD],Tabela8[Data Montaż]:Tabela8[Data Montaż],DATE(MID(X$2,7,4),MID(X$2,4,2),MID(X$2,1,2)),Tabela8[Hala]:Tabela8[Hala],"Norweska",Tabela8[Numer kontraktu]:Tabela8[Numer kontraktu],Tabela138[[#This Row],[Numer kontraktu]])+SUMIFS(Tabela8[m2 SM],Tabela8[Data Montaż]:Tabela8[Data Montaż],DATE(MID(X$2,7,4),MID(X$2,4,2),MID(X$2,1,2)),Tabela8[Hala]:Tabela8[Hala],"Norweska",Tabela8[Numer kontraktu]:Tabela8[Numer kontraktu],Tabela138[[#This Row],[Numer kontraktu]])+SUMIFS(Tabela8[m2 SZ],Tabela8[Data Montaż]:Tabela8[Data Montaż],DATE(MID(X$2,7,4),MID(X$2,4,2),MID(X$2,1,2)),Tabela8[Hala]:Tabela8[Hala],"Norweska",Tabela8[Numer kontraktu]:Tabela8[Numer kontraktu],Tabela138[[#This Row],[Numer kontraktu]])</f>
        <v>0</v>
      </c>
      <c r="Y13" s="10">
        <f>SUMIFS(Tabela8[m2 SD],Tabela8[Data Montaż]:Tabela8[Data Montaż],DATE(MID(Y$2,7,4),MID(Y$2,4,2),MID(Y$2,1,2)),Tabela8[Hala]:Tabela8[Hala],"Norweska",Tabela8[Numer kontraktu]:Tabela8[Numer kontraktu],Tabela138[[#This Row],[Numer kontraktu]])+SUMIFS(Tabela8[m2 SM],Tabela8[Data Montaż]:Tabela8[Data Montaż],DATE(MID(Y$2,7,4),MID(Y$2,4,2),MID(Y$2,1,2)),Tabela8[Hala]:Tabela8[Hala],"Norweska",Tabela8[Numer kontraktu]:Tabela8[Numer kontraktu],Tabela138[[#This Row],[Numer kontraktu]])+SUMIFS(Tabela8[m2 SZ],Tabela8[Data Montaż]:Tabela8[Data Montaż],DATE(MID(Y$2,7,4),MID(Y$2,4,2),MID(Y$2,1,2)),Tabela8[Hala]:Tabela8[Hala],"Norweska",Tabela8[Numer kontraktu]:Tabela8[Numer kontraktu],Tabela138[[#This Row],[Numer kontraktu]])</f>
        <v>0</v>
      </c>
      <c r="Z13" s="10">
        <f>SUMIFS(Tabela8[m2 SD],Tabela8[Data Montaż]:Tabela8[Data Montaż],DATE(MID(Z$2,7,4),MID(Z$2,4,2),MID(Z$2,1,2)),Tabela8[Hala]:Tabela8[Hala],"Norweska",Tabela8[Numer kontraktu]:Tabela8[Numer kontraktu],Tabela138[[#This Row],[Numer kontraktu]])+SUMIFS(Tabela8[m2 SM],Tabela8[Data Montaż]:Tabela8[Data Montaż],DATE(MID(Z$2,7,4),MID(Z$2,4,2),MID(Z$2,1,2)),Tabela8[Hala]:Tabela8[Hala],"Norweska",Tabela8[Numer kontraktu]:Tabela8[Numer kontraktu],Tabela138[[#This Row],[Numer kontraktu]])+SUMIFS(Tabela8[m2 SZ],Tabela8[Data Montaż]:Tabela8[Data Montaż],DATE(MID(Z$2,7,4),MID(Z$2,4,2),MID(Z$2,1,2)),Tabela8[Hala]:Tabela8[Hala],"Norweska",Tabela8[Numer kontraktu]:Tabela8[Numer kontraktu],Tabela138[[#This Row],[Numer kontraktu]])</f>
        <v>0</v>
      </c>
      <c r="AA13" s="10">
        <f>SUMIFS(Tabela8[m2 SD],Tabela8[Data Montaż]:Tabela8[Data Montaż],DATE(MID(AA$2,7,4),MID(AA$2,4,2),MID(AA$2,1,2)),Tabela8[Hala]:Tabela8[Hala],"Norweska",Tabela8[Numer kontraktu]:Tabela8[Numer kontraktu],Tabela138[[#This Row],[Numer kontraktu]])+SUMIFS(Tabela8[m2 SM],Tabela8[Data Montaż]:Tabela8[Data Montaż],DATE(MID(AA$2,7,4),MID(AA$2,4,2),MID(AA$2,1,2)),Tabela8[Hala]:Tabela8[Hala],"Norweska",Tabela8[Numer kontraktu]:Tabela8[Numer kontraktu],Tabela138[[#This Row],[Numer kontraktu]])+SUMIFS(Tabela8[m2 SZ],Tabela8[Data Montaż]:Tabela8[Data Montaż],DATE(MID(AA$2,7,4),MID(AA$2,4,2),MID(AA$2,1,2)),Tabela8[Hala]:Tabela8[Hala],"Norweska",Tabela8[Numer kontraktu]:Tabela8[Numer kontraktu],Tabela138[[#This Row],[Numer kontraktu]])</f>
        <v>0</v>
      </c>
      <c r="AB13" s="10">
        <f>SUMIFS(Tabela8[m2 SD],Tabela8[Data Montaż]:Tabela8[Data Montaż],DATE(MID(AB$2,7,4),MID(AB$2,4,2),MID(AB$2,1,2)),Tabela8[Hala]:Tabela8[Hala],"Norweska",Tabela8[Numer kontraktu]:Tabela8[Numer kontraktu],Tabela138[[#This Row],[Numer kontraktu]])+SUMIFS(Tabela8[m2 SM],Tabela8[Data Montaż]:Tabela8[Data Montaż],DATE(MID(AB$2,7,4),MID(AB$2,4,2),MID(AB$2,1,2)),Tabela8[Hala]:Tabela8[Hala],"Norweska",Tabela8[Numer kontraktu]:Tabela8[Numer kontraktu],Tabela138[[#This Row],[Numer kontraktu]])+SUMIFS(Tabela8[m2 SZ],Tabela8[Data Montaż]:Tabela8[Data Montaż],DATE(MID(AB$2,7,4),MID(AB$2,4,2),MID(AB$2,1,2)),Tabela8[Hala]:Tabela8[Hala],"Norweska",Tabela8[Numer kontraktu]:Tabela8[Numer kontraktu],Tabela138[[#This Row],[Numer kontraktu]])</f>
        <v>0</v>
      </c>
      <c r="AC13" s="10">
        <f>SUMIFS(Tabela8[m2 SD],Tabela8[Data Montaż]:Tabela8[Data Montaż],DATE(MID(AC$2,7,4),MID(AC$2,4,2),MID(AC$2,1,2)),Tabela8[Hala]:Tabela8[Hala],"Norweska",Tabela8[Numer kontraktu]:Tabela8[Numer kontraktu],Tabela138[[#This Row],[Numer kontraktu]])+SUMIFS(Tabela8[m2 SM],Tabela8[Data Montaż]:Tabela8[Data Montaż],DATE(MID(AC$2,7,4),MID(AC$2,4,2),MID(AC$2,1,2)),Tabela8[Hala]:Tabela8[Hala],"Norweska",Tabela8[Numer kontraktu]:Tabela8[Numer kontraktu],Tabela138[[#This Row],[Numer kontraktu]])+SUMIFS(Tabela8[m2 SZ],Tabela8[Data Montaż]:Tabela8[Data Montaż],DATE(MID(AC$2,7,4),MID(AC$2,4,2),MID(AC$2,1,2)),Tabela8[Hala]:Tabela8[Hala],"Norweska",Tabela8[Numer kontraktu]:Tabela8[Numer kontraktu],Tabela138[[#This Row],[Numer kontraktu]])</f>
        <v>0</v>
      </c>
      <c r="AD13" s="10">
        <f>SUMIFS(Tabela8[m2 SD],Tabela8[Data Montaż]:Tabela8[Data Montaż],DATE(MID(AD$2,7,4),MID(AD$2,4,2),MID(AD$2,1,2)),Tabela8[Hala]:Tabela8[Hala],"Norweska",Tabela8[Numer kontraktu]:Tabela8[Numer kontraktu],Tabela138[[#This Row],[Numer kontraktu]])+SUMIFS(Tabela8[m2 SM],Tabela8[Data Montaż]:Tabela8[Data Montaż],DATE(MID(AD$2,7,4),MID(AD$2,4,2),MID(AD$2,1,2)),Tabela8[Hala]:Tabela8[Hala],"Norweska",Tabela8[Numer kontraktu]:Tabela8[Numer kontraktu],Tabela138[[#This Row],[Numer kontraktu]])+SUMIFS(Tabela8[m2 SZ],Tabela8[Data Montaż]:Tabela8[Data Montaż],DATE(MID(AD$2,7,4),MID(AD$2,4,2),MID(AD$2,1,2)),Tabela8[Hala]:Tabela8[Hala],"Norweska",Tabela8[Numer kontraktu]:Tabela8[Numer kontraktu],Tabela138[[#This Row],[Numer kontraktu]])</f>
        <v>0</v>
      </c>
      <c r="AE13" s="10">
        <f>SUMIFS(Tabela8[m2 SD],Tabela8[Data Montaż]:Tabela8[Data Montaż],DATE(MID(AE$2,7,4),MID(AE$2,4,2),MID(AE$2,1,2)),Tabela8[Hala]:Tabela8[Hala],"Norweska",Tabela8[Numer kontraktu]:Tabela8[Numer kontraktu],Tabela138[[#This Row],[Numer kontraktu]])+SUMIFS(Tabela8[m2 SM],Tabela8[Data Montaż]:Tabela8[Data Montaż],DATE(MID(AE$2,7,4),MID(AE$2,4,2),MID(AE$2,1,2)),Tabela8[Hala]:Tabela8[Hala],"Norweska",Tabela8[Numer kontraktu]:Tabela8[Numer kontraktu],Tabela138[[#This Row],[Numer kontraktu]])+SUMIFS(Tabela8[m2 SZ],Tabela8[Data Montaż]:Tabela8[Data Montaż],DATE(MID(AE$2,7,4),MID(AE$2,4,2),MID(AE$2,1,2)),Tabela8[Hala]:Tabela8[Hala],"Norweska",Tabela8[Numer kontraktu]:Tabela8[Numer kontraktu],Tabela138[[#This Row],[Numer kontraktu]])</f>
        <v>0</v>
      </c>
      <c r="AH13" s="5"/>
    </row>
    <row r="14" spans="1:34">
      <c r="A14" s="4"/>
      <c r="B14" s="2"/>
      <c r="C14" s="2"/>
      <c r="D14" s="11">
        <f>SUMIFS(Tabela8[m2 SD],Tabela8[Data Montaż]:Tabela8[Data Montaż],DATE(MID(D$2,7,4),MID(D$2,4,2),MID(D$2,1,2)),Tabela8[Hala]:Tabela8[Hala],"Norweska",Tabela8[Numer kontraktu]:Tabela8[Numer kontraktu],Tabela138[[#This Row],[Numer kontraktu]])+SUMIFS(Tabela8[m2 SM],Tabela8[Data Montaż]:Tabela8[Data Montaż],DATE(MID(D$2,7,4),MID(D$2,4,2),MID(D$2,1,2)),Tabela8[Hala]:Tabela8[Hala],"Norweska",Tabela8[Numer kontraktu]:Tabela8[Numer kontraktu],Tabela138[[#This Row],[Numer kontraktu]])+SUMIFS(Tabela8[m2 SZ],Tabela8[Data Montaż]:Tabela8[Data Montaż],DATE(MID(D$2,7,4),MID(D$2,4,2),MID(D$2,1,2)),Tabela8[Hala]:Tabela8[Hala],"Norweska",Tabela8[Numer kontraktu]:Tabela8[Numer kontraktu],Tabela138[[#This Row],[Numer kontraktu]])</f>
        <v>0</v>
      </c>
      <c r="E14" s="11">
        <f>SUMIFS(Tabela8[m2 SD],Tabela8[Data Montaż]:Tabela8[Data Montaż],DATE(MID(E$2,7,4),MID(E$2,4,2),MID(E$2,1,2)),Tabela8[Hala]:Tabela8[Hala],"Norweska",Tabela8[Numer kontraktu]:Tabela8[Numer kontraktu],Tabela138[[#This Row],[Numer kontraktu]])+SUMIFS(Tabela8[m2 SM],Tabela8[Data Montaż]:Tabela8[Data Montaż],DATE(MID(E$2,7,4),MID(E$2,4,2),MID(E$2,1,2)),Tabela8[Hala]:Tabela8[Hala],"Norweska",Tabela8[Numer kontraktu]:Tabela8[Numer kontraktu],Tabela138[[#This Row],[Numer kontraktu]])+SUMIFS(Tabela8[m2 SZ],Tabela8[Data Montaż]:Tabela8[Data Montaż],DATE(MID(E$2,7,4),MID(E$2,4,2),MID(E$2,1,2)),Tabela8[Hala]:Tabela8[Hala],"Norweska",Tabela8[Numer kontraktu]:Tabela8[Numer kontraktu],Tabela138[[#This Row],[Numer kontraktu]])</f>
        <v>0</v>
      </c>
      <c r="F14" s="11">
        <f>SUMIFS(Tabela8[m2 SD],Tabela8[Data Montaż]:Tabela8[Data Montaż],DATE(MID(F$2,7,4),MID(F$2,4,2),MID(F$2,1,2)),Tabela8[Hala]:Tabela8[Hala],"Norweska",Tabela8[Numer kontraktu]:Tabela8[Numer kontraktu],Tabela138[[#This Row],[Numer kontraktu]])+SUMIFS(Tabela8[m2 SM],Tabela8[Data Montaż]:Tabela8[Data Montaż],DATE(MID(F$2,7,4),MID(F$2,4,2),MID(F$2,1,2)),Tabela8[Hala]:Tabela8[Hala],"Norweska",Tabela8[Numer kontraktu]:Tabela8[Numer kontraktu],Tabela138[[#This Row],[Numer kontraktu]])+SUMIFS(Tabela8[m2 SZ],Tabela8[Data Montaż]:Tabela8[Data Montaż],DATE(MID(F$2,7,4),MID(F$2,4,2),MID(F$2,1,2)),Tabela8[Hala]:Tabela8[Hala],"Norweska",Tabela8[Numer kontraktu]:Tabela8[Numer kontraktu],Tabela138[[#This Row],[Numer kontraktu]])</f>
        <v>0</v>
      </c>
      <c r="G14" s="11">
        <f>SUMIFS(Tabela8[m2 SD],Tabela8[Data Montaż]:Tabela8[Data Montaż],DATE(MID(G$2,7,4),MID(G$2,4,2),MID(G$2,1,2)),Tabela8[Hala]:Tabela8[Hala],"Norweska",Tabela8[Numer kontraktu]:Tabela8[Numer kontraktu],Tabela138[[#This Row],[Numer kontraktu]])+SUMIFS(Tabela8[m2 SM],Tabela8[Data Montaż]:Tabela8[Data Montaż],DATE(MID(G$2,7,4),MID(G$2,4,2),MID(G$2,1,2)),Tabela8[Hala]:Tabela8[Hala],"Norweska",Tabela8[Numer kontraktu]:Tabela8[Numer kontraktu],Tabela138[[#This Row],[Numer kontraktu]])+SUMIFS(Tabela8[m2 SZ],Tabela8[Data Montaż]:Tabela8[Data Montaż],DATE(MID(G$2,7,4),MID(G$2,4,2),MID(G$2,1,2)),Tabela8[Hala]:Tabela8[Hala],"Norweska",Tabela8[Numer kontraktu]:Tabela8[Numer kontraktu],Tabela138[[#This Row],[Numer kontraktu]])</f>
        <v>0</v>
      </c>
      <c r="H14" s="11">
        <f>SUMIFS(Tabela8[m2 SD],Tabela8[Data Montaż]:Tabela8[Data Montaż],DATE(MID(H$2,7,4),MID(H$2,4,2),MID(H$2,1,2)),Tabela8[Hala]:Tabela8[Hala],"Norweska",Tabela8[Numer kontraktu]:Tabela8[Numer kontraktu],Tabela138[[#This Row],[Numer kontraktu]])+SUMIFS(Tabela8[m2 SM],Tabela8[Data Montaż]:Tabela8[Data Montaż],DATE(MID(H$2,7,4),MID(H$2,4,2),MID(H$2,1,2)),Tabela8[Hala]:Tabela8[Hala],"Norweska",Tabela8[Numer kontraktu]:Tabela8[Numer kontraktu],Tabela138[[#This Row],[Numer kontraktu]])+SUMIFS(Tabela8[m2 SZ],Tabela8[Data Montaż]:Tabela8[Data Montaż],DATE(MID(H$2,7,4),MID(H$2,4,2),MID(H$2,1,2)),Tabela8[Hala]:Tabela8[Hala],"Norweska",Tabela8[Numer kontraktu]:Tabela8[Numer kontraktu],Tabela138[[#This Row],[Numer kontraktu]])</f>
        <v>0</v>
      </c>
      <c r="I14" s="11">
        <f>SUMIFS(Tabela8[m2 SD],Tabela8[Data Montaż]:Tabela8[Data Montaż],DATE(MID(I$2,7,4),MID(I$2,4,2),MID(I$2,1,2)),Tabela8[Hala]:Tabela8[Hala],"Norweska",Tabela8[Numer kontraktu]:Tabela8[Numer kontraktu],Tabela138[[#This Row],[Numer kontraktu]])+SUMIFS(Tabela8[m2 SM],Tabela8[Data Montaż]:Tabela8[Data Montaż],DATE(MID(I$2,7,4),MID(I$2,4,2),MID(I$2,1,2)),Tabela8[Hala]:Tabela8[Hala],"Norweska",Tabela8[Numer kontraktu]:Tabela8[Numer kontraktu],Tabela138[[#This Row],[Numer kontraktu]])+SUMIFS(Tabela8[m2 SZ],Tabela8[Data Montaż]:Tabela8[Data Montaż],DATE(MID(I$2,7,4),MID(I$2,4,2),MID(I$2,1,2)),Tabela8[Hala]:Tabela8[Hala],"Norweska",Tabela8[Numer kontraktu]:Tabela8[Numer kontraktu],Tabela138[[#This Row],[Numer kontraktu]])</f>
        <v>0</v>
      </c>
      <c r="J14" s="11">
        <f>SUMIFS(Tabela8[m2 SD],Tabela8[Data Montaż]:Tabela8[Data Montaż],DATE(MID(J$2,7,4),MID(J$2,4,2),MID(J$2,1,2)),Tabela8[Hala]:Tabela8[Hala],"Norweska",Tabela8[Numer kontraktu]:Tabela8[Numer kontraktu],Tabela138[[#This Row],[Numer kontraktu]])+SUMIFS(Tabela8[m2 SM],Tabela8[Data Montaż]:Tabela8[Data Montaż],DATE(MID(J$2,7,4),MID(J$2,4,2),MID(J$2,1,2)),Tabela8[Hala]:Tabela8[Hala],"Norweska",Tabela8[Numer kontraktu]:Tabela8[Numer kontraktu],Tabela138[[#This Row],[Numer kontraktu]])+SUMIFS(Tabela8[m2 SZ],Tabela8[Data Montaż]:Tabela8[Data Montaż],DATE(MID(J$2,7,4),MID(J$2,4,2),MID(J$2,1,2)),Tabela8[Hala]:Tabela8[Hala],"Norweska",Tabela8[Numer kontraktu]:Tabela8[Numer kontraktu],Tabela138[[#This Row],[Numer kontraktu]])</f>
        <v>0</v>
      </c>
      <c r="K14" s="11">
        <f>SUMIFS(Tabela8[m2 SD],Tabela8[Data Montaż]:Tabela8[Data Montaż],DATE(MID(K$2,7,4),MID(K$2,4,2),MID(K$2,1,2)),Tabela8[Hala]:Tabela8[Hala],"Norweska",Tabela8[Numer kontraktu]:Tabela8[Numer kontraktu],Tabela138[[#This Row],[Numer kontraktu]])+SUMIFS(Tabela8[m2 SM],Tabela8[Data Montaż]:Tabela8[Data Montaż],DATE(MID(K$2,7,4),MID(K$2,4,2),MID(K$2,1,2)),Tabela8[Hala]:Tabela8[Hala],"Norweska",Tabela8[Numer kontraktu]:Tabela8[Numer kontraktu],Tabela138[[#This Row],[Numer kontraktu]])+SUMIFS(Tabela8[m2 SZ],Tabela8[Data Montaż]:Tabela8[Data Montaż],DATE(MID(K$2,7,4),MID(K$2,4,2),MID(K$2,1,2)),Tabela8[Hala]:Tabela8[Hala],"Norweska",Tabela8[Numer kontraktu]:Tabela8[Numer kontraktu],Tabela138[[#This Row],[Numer kontraktu]])</f>
        <v>0</v>
      </c>
      <c r="L14" s="11">
        <f>SUMIFS(Tabela8[m2 SD],Tabela8[Data Montaż]:Tabela8[Data Montaż],DATE(MID(L$2,7,4),MID(L$2,4,2),MID(L$2,1,2)),Tabela8[Hala]:Tabela8[Hala],"Norweska",Tabela8[Numer kontraktu]:Tabela8[Numer kontraktu],Tabela138[[#This Row],[Numer kontraktu]])+SUMIFS(Tabela8[m2 SM],Tabela8[Data Montaż]:Tabela8[Data Montaż],DATE(MID(L$2,7,4),MID(L$2,4,2),MID(L$2,1,2)),Tabela8[Hala]:Tabela8[Hala],"Norweska",Tabela8[Numer kontraktu]:Tabela8[Numer kontraktu],Tabela138[[#This Row],[Numer kontraktu]])+SUMIFS(Tabela8[m2 SZ],Tabela8[Data Montaż]:Tabela8[Data Montaż],DATE(MID(L$2,7,4),MID(L$2,4,2),MID(L$2,1,2)),Tabela8[Hala]:Tabela8[Hala],"Norweska",Tabela8[Numer kontraktu]:Tabela8[Numer kontraktu],Tabela138[[#This Row],[Numer kontraktu]])</f>
        <v>0</v>
      </c>
      <c r="M14" s="11">
        <f>SUMIFS(Tabela8[m2 SD],Tabela8[Data Montaż]:Tabela8[Data Montaż],DATE(MID(M$2,7,4),MID(M$2,4,2),MID(M$2,1,2)),Tabela8[Hala]:Tabela8[Hala],"Norweska",Tabela8[Numer kontraktu]:Tabela8[Numer kontraktu],Tabela138[[#This Row],[Numer kontraktu]])+SUMIFS(Tabela8[m2 SM],Tabela8[Data Montaż]:Tabela8[Data Montaż],DATE(MID(M$2,7,4),MID(M$2,4,2),MID(M$2,1,2)),Tabela8[Hala]:Tabela8[Hala],"Norweska",Tabela8[Numer kontraktu]:Tabela8[Numer kontraktu],Tabela138[[#This Row],[Numer kontraktu]])+SUMIFS(Tabela8[m2 SZ],Tabela8[Data Montaż]:Tabela8[Data Montaż],DATE(MID(M$2,7,4),MID(M$2,4,2),MID(M$2,1,2)),Tabela8[Hala]:Tabela8[Hala],"Norweska",Tabela8[Numer kontraktu]:Tabela8[Numer kontraktu],Tabela138[[#This Row],[Numer kontraktu]])</f>
        <v>0</v>
      </c>
      <c r="N14" s="11">
        <f>SUMIFS(Tabela8[m2 SD],Tabela8[Data Montaż]:Tabela8[Data Montaż],DATE(MID(N$2,7,4),MID(N$2,4,2),MID(N$2,1,2)),Tabela8[Hala]:Tabela8[Hala],"Norweska",Tabela8[Numer kontraktu]:Tabela8[Numer kontraktu],Tabela138[[#This Row],[Numer kontraktu]])+SUMIFS(Tabela8[m2 SM],Tabela8[Data Montaż]:Tabela8[Data Montaż],DATE(MID(N$2,7,4),MID(N$2,4,2),MID(N$2,1,2)),Tabela8[Hala]:Tabela8[Hala],"Norweska",Tabela8[Numer kontraktu]:Tabela8[Numer kontraktu],Tabela138[[#This Row],[Numer kontraktu]])+SUMIFS(Tabela8[m2 SZ],Tabela8[Data Montaż]:Tabela8[Data Montaż],DATE(MID(N$2,7,4),MID(N$2,4,2),MID(N$2,1,2)),Tabela8[Hala]:Tabela8[Hala],"Norweska",Tabela8[Numer kontraktu]:Tabela8[Numer kontraktu],Tabela138[[#This Row],[Numer kontraktu]])</f>
        <v>0</v>
      </c>
      <c r="O14" s="11">
        <f>SUMIFS(Tabela8[m2 SD],Tabela8[Data Montaż]:Tabela8[Data Montaż],DATE(MID(O$2,7,4),MID(O$2,4,2),MID(O$2,1,2)),Tabela8[Hala]:Tabela8[Hala],"Norweska",Tabela8[Numer kontraktu]:Tabela8[Numer kontraktu],Tabela138[[#This Row],[Numer kontraktu]])+SUMIFS(Tabela8[m2 SM],Tabela8[Data Montaż]:Tabela8[Data Montaż],DATE(MID(O$2,7,4),MID(O$2,4,2),MID(O$2,1,2)),Tabela8[Hala]:Tabela8[Hala],"Norweska",Tabela8[Numer kontraktu]:Tabela8[Numer kontraktu],Tabela138[[#This Row],[Numer kontraktu]])+SUMIFS(Tabela8[m2 SZ],Tabela8[Data Montaż]:Tabela8[Data Montaż],DATE(MID(O$2,7,4),MID(O$2,4,2),MID(O$2,1,2)),Tabela8[Hala]:Tabela8[Hala],"Norweska",Tabela8[Numer kontraktu]:Tabela8[Numer kontraktu],Tabela138[[#This Row],[Numer kontraktu]])</f>
        <v>0</v>
      </c>
      <c r="P14" s="11">
        <f>SUMIFS(Tabela8[m2 SD],Tabela8[Data Montaż]:Tabela8[Data Montaż],DATE(MID(P$2,7,4),MID(P$2,4,2),MID(P$2,1,2)),Tabela8[Hala]:Tabela8[Hala],"Norweska",Tabela8[Numer kontraktu]:Tabela8[Numer kontraktu],Tabela138[[#This Row],[Numer kontraktu]])+SUMIFS(Tabela8[m2 SM],Tabela8[Data Montaż]:Tabela8[Data Montaż],DATE(MID(P$2,7,4),MID(P$2,4,2),MID(P$2,1,2)),Tabela8[Hala]:Tabela8[Hala],"Norweska",Tabela8[Numer kontraktu]:Tabela8[Numer kontraktu],Tabela138[[#This Row],[Numer kontraktu]])+SUMIFS(Tabela8[m2 SZ],Tabela8[Data Montaż]:Tabela8[Data Montaż],DATE(MID(P$2,7,4),MID(P$2,4,2),MID(P$2,1,2)),Tabela8[Hala]:Tabela8[Hala],"Norweska",Tabela8[Numer kontraktu]:Tabela8[Numer kontraktu],Tabela138[[#This Row],[Numer kontraktu]])</f>
        <v>0</v>
      </c>
      <c r="Q14" s="11">
        <f>SUMIFS(Tabela8[m2 SD],Tabela8[Data Montaż]:Tabela8[Data Montaż],DATE(MID(Q$2,7,4),MID(Q$2,4,2),MID(Q$2,1,2)),Tabela8[Hala]:Tabela8[Hala],"Norweska",Tabela8[Numer kontraktu]:Tabela8[Numer kontraktu],Tabela138[[#This Row],[Numer kontraktu]])+SUMIFS(Tabela8[m2 SM],Tabela8[Data Montaż]:Tabela8[Data Montaż],DATE(MID(Q$2,7,4),MID(Q$2,4,2),MID(Q$2,1,2)),Tabela8[Hala]:Tabela8[Hala],"Norweska",Tabela8[Numer kontraktu]:Tabela8[Numer kontraktu],Tabela138[[#This Row],[Numer kontraktu]])+SUMIFS(Tabela8[m2 SZ],Tabela8[Data Montaż]:Tabela8[Data Montaż],DATE(MID(Q$2,7,4),MID(Q$2,4,2),MID(Q$2,1,2)),Tabela8[Hala]:Tabela8[Hala],"Norweska",Tabela8[Numer kontraktu]:Tabela8[Numer kontraktu],Tabela138[[#This Row],[Numer kontraktu]])</f>
        <v>0</v>
      </c>
      <c r="R14" s="11">
        <f>SUMIFS(Tabela8[m2 SD],Tabela8[Data Montaż]:Tabela8[Data Montaż],DATE(MID(R$2,7,4),MID(R$2,4,2),MID(R$2,1,2)),Tabela8[Hala]:Tabela8[Hala],"Norweska",Tabela8[Numer kontraktu]:Tabela8[Numer kontraktu],Tabela138[[#This Row],[Numer kontraktu]])+SUMIFS(Tabela8[m2 SM],Tabela8[Data Montaż]:Tabela8[Data Montaż],DATE(MID(R$2,7,4),MID(R$2,4,2),MID(R$2,1,2)),Tabela8[Hala]:Tabela8[Hala],"Norweska",Tabela8[Numer kontraktu]:Tabela8[Numer kontraktu],Tabela138[[#This Row],[Numer kontraktu]])+SUMIFS(Tabela8[m2 SZ],Tabela8[Data Montaż]:Tabela8[Data Montaż],DATE(MID(R$2,7,4),MID(R$2,4,2),MID(R$2,1,2)),Tabela8[Hala]:Tabela8[Hala],"Norweska",Tabela8[Numer kontraktu]:Tabela8[Numer kontraktu],Tabela138[[#This Row],[Numer kontraktu]])</f>
        <v>0</v>
      </c>
      <c r="S14" s="11">
        <f>SUMIFS(Tabela8[m2 SD],Tabela8[Data Montaż]:Tabela8[Data Montaż],DATE(MID(S$2,7,4),MID(S$2,4,2),MID(S$2,1,2)),Tabela8[Hala]:Tabela8[Hala],"Norweska",Tabela8[Numer kontraktu]:Tabela8[Numer kontraktu],Tabela138[[#This Row],[Numer kontraktu]])+SUMIFS(Tabela8[m2 SM],Tabela8[Data Montaż]:Tabela8[Data Montaż],DATE(MID(S$2,7,4),MID(S$2,4,2),MID(S$2,1,2)),Tabela8[Hala]:Tabela8[Hala],"Norweska",Tabela8[Numer kontraktu]:Tabela8[Numer kontraktu],Tabela138[[#This Row],[Numer kontraktu]])+SUMIFS(Tabela8[m2 SZ],Tabela8[Data Montaż]:Tabela8[Data Montaż],DATE(MID(S$2,7,4),MID(S$2,4,2),MID(S$2,1,2)),Tabela8[Hala]:Tabela8[Hala],"Norweska",Tabela8[Numer kontraktu]:Tabela8[Numer kontraktu],Tabela138[[#This Row],[Numer kontraktu]])</f>
        <v>0</v>
      </c>
      <c r="T14" s="11">
        <f>SUMIFS(Tabela8[m2 SD],Tabela8[Data Montaż]:Tabela8[Data Montaż],DATE(MID(T$2,7,4),MID(T$2,4,2),MID(T$2,1,2)),Tabela8[Hala]:Tabela8[Hala],"Norweska",Tabela8[Numer kontraktu]:Tabela8[Numer kontraktu],Tabela138[[#This Row],[Numer kontraktu]])+SUMIFS(Tabela8[m2 SM],Tabela8[Data Montaż]:Tabela8[Data Montaż],DATE(MID(T$2,7,4),MID(T$2,4,2),MID(T$2,1,2)),Tabela8[Hala]:Tabela8[Hala],"Norweska",Tabela8[Numer kontraktu]:Tabela8[Numer kontraktu],Tabela138[[#This Row],[Numer kontraktu]])+SUMIFS(Tabela8[m2 SZ],Tabela8[Data Montaż]:Tabela8[Data Montaż],DATE(MID(T$2,7,4),MID(T$2,4,2),MID(T$2,1,2)),Tabela8[Hala]:Tabela8[Hala],"Norweska",Tabela8[Numer kontraktu]:Tabela8[Numer kontraktu],Tabela138[[#This Row],[Numer kontraktu]])</f>
        <v>0</v>
      </c>
      <c r="U14" s="11">
        <f>SUMIFS(Tabela8[m2 SD],Tabela8[Data Montaż]:Tabela8[Data Montaż],DATE(MID(U$2,7,4),MID(U$2,4,2),MID(U$2,1,2)),Tabela8[Hala]:Tabela8[Hala],"Norweska",Tabela8[Numer kontraktu]:Tabela8[Numer kontraktu],Tabela138[[#This Row],[Numer kontraktu]])+SUMIFS(Tabela8[m2 SM],Tabela8[Data Montaż]:Tabela8[Data Montaż],DATE(MID(U$2,7,4),MID(U$2,4,2),MID(U$2,1,2)),Tabela8[Hala]:Tabela8[Hala],"Norweska",Tabela8[Numer kontraktu]:Tabela8[Numer kontraktu],Tabela138[[#This Row],[Numer kontraktu]])+SUMIFS(Tabela8[m2 SZ],Tabela8[Data Montaż]:Tabela8[Data Montaż],DATE(MID(U$2,7,4),MID(U$2,4,2),MID(U$2,1,2)),Tabela8[Hala]:Tabela8[Hala],"Norweska",Tabela8[Numer kontraktu]:Tabela8[Numer kontraktu],Tabela138[[#This Row],[Numer kontraktu]])</f>
        <v>0</v>
      </c>
      <c r="V14" s="11">
        <f>SUMIFS(Tabela8[m2 SD],Tabela8[Data Montaż]:Tabela8[Data Montaż],DATE(MID(V$2,7,4),MID(V$2,4,2),MID(V$2,1,2)),Tabela8[Hala]:Tabela8[Hala],"Norweska",Tabela8[Numer kontraktu]:Tabela8[Numer kontraktu],Tabela138[[#This Row],[Numer kontraktu]])+SUMIFS(Tabela8[m2 SM],Tabela8[Data Montaż]:Tabela8[Data Montaż],DATE(MID(V$2,7,4),MID(V$2,4,2),MID(V$2,1,2)),Tabela8[Hala]:Tabela8[Hala],"Norweska",Tabela8[Numer kontraktu]:Tabela8[Numer kontraktu],Tabela138[[#This Row],[Numer kontraktu]])+SUMIFS(Tabela8[m2 SZ],Tabela8[Data Montaż]:Tabela8[Data Montaż],DATE(MID(V$2,7,4),MID(V$2,4,2),MID(V$2,1,2)),Tabela8[Hala]:Tabela8[Hala],"Norweska",Tabela8[Numer kontraktu]:Tabela8[Numer kontraktu],Tabela138[[#This Row],[Numer kontraktu]])</f>
        <v>0</v>
      </c>
      <c r="W14" s="11">
        <f>SUMIFS(Tabela8[m2 SD],Tabela8[Data Montaż]:Tabela8[Data Montaż],DATE(MID(W$2,7,4),MID(W$2,4,2),MID(W$2,1,2)),Tabela8[Hala]:Tabela8[Hala],"Norweska",Tabela8[Numer kontraktu]:Tabela8[Numer kontraktu],Tabela138[[#This Row],[Numer kontraktu]])+SUMIFS(Tabela8[m2 SM],Tabela8[Data Montaż]:Tabela8[Data Montaż],DATE(MID(W$2,7,4),MID(W$2,4,2),MID(W$2,1,2)),Tabela8[Hala]:Tabela8[Hala],"Norweska",Tabela8[Numer kontraktu]:Tabela8[Numer kontraktu],Tabela138[[#This Row],[Numer kontraktu]])+SUMIFS(Tabela8[m2 SZ],Tabela8[Data Montaż]:Tabela8[Data Montaż],DATE(MID(W$2,7,4),MID(W$2,4,2),MID(W$2,1,2)),Tabela8[Hala]:Tabela8[Hala],"Norweska",Tabela8[Numer kontraktu]:Tabela8[Numer kontraktu],Tabela138[[#This Row],[Numer kontraktu]])</f>
        <v>0</v>
      </c>
      <c r="X14" s="11">
        <f>SUMIFS(Tabela8[m2 SD],Tabela8[Data Montaż]:Tabela8[Data Montaż],DATE(MID(X$2,7,4),MID(X$2,4,2),MID(X$2,1,2)),Tabela8[Hala]:Tabela8[Hala],"Norweska",Tabela8[Numer kontraktu]:Tabela8[Numer kontraktu],Tabela138[[#This Row],[Numer kontraktu]])+SUMIFS(Tabela8[m2 SM],Tabela8[Data Montaż]:Tabela8[Data Montaż],DATE(MID(X$2,7,4),MID(X$2,4,2),MID(X$2,1,2)),Tabela8[Hala]:Tabela8[Hala],"Norweska",Tabela8[Numer kontraktu]:Tabela8[Numer kontraktu],Tabela138[[#This Row],[Numer kontraktu]])+SUMIFS(Tabela8[m2 SZ],Tabela8[Data Montaż]:Tabela8[Data Montaż],DATE(MID(X$2,7,4),MID(X$2,4,2),MID(X$2,1,2)),Tabela8[Hala]:Tabela8[Hala],"Norweska",Tabela8[Numer kontraktu]:Tabela8[Numer kontraktu],Tabela138[[#This Row],[Numer kontraktu]])</f>
        <v>0</v>
      </c>
      <c r="Y14" s="11">
        <f>SUMIFS(Tabela8[m2 SD],Tabela8[Data Montaż]:Tabela8[Data Montaż],DATE(MID(Y$2,7,4),MID(Y$2,4,2),MID(Y$2,1,2)),Tabela8[Hala]:Tabela8[Hala],"Norweska",Tabela8[Numer kontraktu]:Tabela8[Numer kontraktu],Tabela138[[#This Row],[Numer kontraktu]])+SUMIFS(Tabela8[m2 SM],Tabela8[Data Montaż]:Tabela8[Data Montaż],DATE(MID(Y$2,7,4),MID(Y$2,4,2),MID(Y$2,1,2)),Tabela8[Hala]:Tabela8[Hala],"Norweska",Tabela8[Numer kontraktu]:Tabela8[Numer kontraktu],Tabela138[[#This Row],[Numer kontraktu]])+SUMIFS(Tabela8[m2 SZ],Tabela8[Data Montaż]:Tabela8[Data Montaż],DATE(MID(Y$2,7,4),MID(Y$2,4,2),MID(Y$2,1,2)),Tabela8[Hala]:Tabela8[Hala],"Norweska",Tabela8[Numer kontraktu]:Tabela8[Numer kontraktu],Tabela138[[#This Row],[Numer kontraktu]])</f>
        <v>0</v>
      </c>
      <c r="Z14" s="11">
        <f>SUMIFS(Tabela8[m2 SD],Tabela8[Data Montaż]:Tabela8[Data Montaż],DATE(MID(Z$2,7,4),MID(Z$2,4,2),MID(Z$2,1,2)),Tabela8[Hala]:Tabela8[Hala],"Norweska",Tabela8[Numer kontraktu]:Tabela8[Numer kontraktu],Tabela138[[#This Row],[Numer kontraktu]])+SUMIFS(Tabela8[m2 SM],Tabela8[Data Montaż]:Tabela8[Data Montaż],DATE(MID(Z$2,7,4),MID(Z$2,4,2),MID(Z$2,1,2)),Tabela8[Hala]:Tabela8[Hala],"Norweska",Tabela8[Numer kontraktu]:Tabela8[Numer kontraktu],Tabela138[[#This Row],[Numer kontraktu]])+SUMIFS(Tabela8[m2 SZ],Tabela8[Data Montaż]:Tabela8[Data Montaż],DATE(MID(Z$2,7,4),MID(Z$2,4,2),MID(Z$2,1,2)),Tabela8[Hala]:Tabela8[Hala],"Norweska",Tabela8[Numer kontraktu]:Tabela8[Numer kontraktu],Tabela138[[#This Row],[Numer kontraktu]])</f>
        <v>0</v>
      </c>
      <c r="AA14" s="11">
        <f>SUMIFS(Tabela8[m2 SD],Tabela8[Data Montaż]:Tabela8[Data Montaż],DATE(MID(AA$2,7,4),MID(AA$2,4,2),MID(AA$2,1,2)),Tabela8[Hala]:Tabela8[Hala],"Norweska",Tabela8[Numer kontraktu]:Tabela8[Numer kontraktu],Tabela138[[#This Row],[Numer kontraktu]])+SUMIFS(Tabela8[m2 SM],Tabela8[Data Montaż]:Tabela8[Data Montaż],DATE(MID(AA$2,7,4),MID(AA$2,4,2),MID(AA$2,1,2)),Tabela8[Hala]:Tabela8[Hala],"Norweska",Tabela8[Numer kontraktu]:Tabela8[Numer kontraktu],Tabela138[[#This Row],[Numer kontraktu]])+SUMIFS(Tabela8[m2 SZ],Tabela8[Data Montaż]:Tabela8[Data Montaż],DATE(MID(AA$2,7,4),MID(AA$2,4,2),MID(AA$2,1,2)),Tabela8[Hala]:Tabela8[Hala],"Norweska",Tabela8[Numer kontraktu]:Tabela8[Numer kontraktu],Tabela138[[#This Row],[Numer kontraktu]])</f>
        <v>0</v>
      </c>
      <c r="AB14" s="11">
        <f>SUMIFS(Tabela8[m2 SD],Tabela8[Data Montaż]:Tabela8[Data Montaż],DATE(MID(AB$2,7,4),MID(AB$2,4,2),MID(AB$2,1,2)),Tabela8[Hala]:Tabela8[Hala],"Norweska",Tabela8[Numer kontraktu]:Tabela8[Numer kontraktu],Tabela138[[#This Row],[Numer kontraktu]])+SUMIFS(Tabela8[m2 SM],Tabela8[Data Montaż]:Tabela8[Data Montaż],DATE(MID(AB$2,7,4),MID(AB$2,4,2),MID(AB$2,1,2)),Tabela8[Hala]:Tabela8[Hala],"Norweska",Tabela8[Numer kontraktu]:Tabela8[Numer kontraktu],Tabela138[[#This Row],[Numer kontraktu]])+SUMIFS(Tabela8[m2 SZ],Tabela8[Data Montaż]:Tabela8[Data Montaż],DATE(MID(AB$2,7,4),MID(AB$2,4,2),MID(AB$2,1,2)),Tabela8[Hala]:Tabela8[Hala],"Norweska",Tabela8[Numer kontraktu]:Tabela8[Numer kontraktu],Tabela138[[#This Row],[Numer kontraktu]])</f>
        <v>0</v>
      </c>
      <c r="AC14" s="11">
        <f>SUMIFS(Tabela8[m2 SD],Tabela8[Data Montaż]:Tabela8[Data Montaż],DATE(MID(AC$2,7,4),MID(AC$2,4,2),MID(AC$2,1,2)),Tabela8[Hala]:Tabela8[Hala],"Norweska",Tabela8[Numer kontraktu]:Tabela8[Numer kontraktu],Tabela138[[#This Row],[Numer kontraktu]])+SUMIFS(Tabela8[m2 SM],Tabela8[Data Montaż]:Tabela8[Data Montaż],DATE(MID(AC$2,7,4),MID(AC$2,4,2),MID(AC$2,1,2)),Tabela8[Hala]:Tabela8[Hala],"Norweska",Tabela8[Numer kontraktu]:Tabela8[Numer kontraktu],Tabela138[[#This Row],[Numer kontraktu]])+SUMIFS(Tabela8[m2 SZ],Tabela8[Data Montaż]:Tabela8[Data Montaż],DATE(MID(AC$2,7,4),MID(AC$2,4,2),MID(AC$2,1,2)),Tabela8[Hala]:Tabela8[Hala],"Norweska",Tabela8[Numer kontraktu]:Tabela8[Numer kontraktu],Tabela138[[#This Row],[Numer kontraktu]])</f>
        <v>0</v>
      </c>
      <c r="AD14" s="11">
        <f>SUMIFS(Tabela8[m2 SD],Tabela8[Data Montaż]:Tabela8[Data Montaż],DATE(MID(AD$2,7,4),MID(AD$2,4,2),MID(AD$2,1,2)),Tabela8[Hala]:Tabela8[Hala],"Norweska",Tabela8[Numer kontraktu]:Tabela8[Numer kontraktu],Tabela138[[#This Row],[Numer kontraktu]])+SUMIFS(Tabela8[m2 SM],Tabela8[Data Montaż]:Tabela8[Data Montaż],DATE(MID(AD$2,7,4),MID(AD$2,4,2),MID(AD$2,1,2)),Tabela8[Hala]:Tabela8[Hala],"Norweska",Tabela8[Numer kontraktu]:Tabela8[Numer kontraktu],Tabela138[[#This Row],[Numer kontraktu]])+SUMIFS(Tabela8[m2 SZ],Tabela8[Data Montaż]:Tabela8[Data Montaż],DATE(MID(AD$2,7,4),MID(AD$2,4,2),MID(AD$2,1,2)),Tabela8[Hala]:Tabela8[Hala],"Norweska",Tabela8[Numer kontraktu]:Tabela8[Numer kontraktu],Tabela138[[#This Row],[Numer kontraktu]])</f>
        <v>0</v>
      </c>
      <c r="AE14" s="11">
        <f>SUMIFS(Tabela8[m2 SD],Tabela8[Data Montaż]:Tabela8[Data Montaż],DATE(MID(AE$2,7,4),MID(AE$2,4,2),MID(AE$2,1,2)),Tabela8[Hala]:Tabela8[Hala],"Norweska",Tabela8[Numer kontraktu]:Tabela8[Numer kontraktu],Tabela138[[#This Row],[Numer kontraktu]])+SUMIFS(Tabela8[m2 SM],Tabela8[Data Montaż]:Tabela8[Data Montaż],DATE(MID(AE$2,7,4),MID(AE$2,4,2),MID(AE$2,1,2)),Tabela8[Hala]:Tabela8[Hala],"Norweska",Tabela8[Numer kontraktu]:Tabela8[Numer kontraktu],Tabela138[[#This Row],[Numer kontraktu]])+SUMIFS(Tabela8[m2 SZ],Tabela8[Data Montaż]:Tabela8[Data Montaż],DATE(MID(AE$2,7,4),MID(AE$2,4,2),MID(AE$2,1,2)),Tabela8[Hala]:Tabela8[Hala],"Norweska",Tabela8[Numer kontraktu]:Tabela8[Numer kontraktu],Tabela138[[#This Row],[Numer kontraktu]])</f>
        <v>0</v>
      </c>
      <c r="AH14" s="5"/>
    </row>
    <row r="15" spans="1:34">
      <c r="A15" s="3"/>
      <c r="B15" s="1"/>
      <c r="C15" s="1"/>
      <c r="D15" s="10"/>
      <c r="AH15" s="5"/>
    </row>
    <row r="16" spans="1:34">
      <c r="A16" s="4"/>
      <c r="B16" s="2"/>
      <c r="C16" s="2"/>
      <c r="D16" s="11"/>
      <c r="AH16" s="5"/>
    </row>
    <row r="17" spans="1:34" ht="18.75">
      <c r="A17" s="6" t="s">
        <v>0</v>
      </c>
      <c r="B17" s="7" t="s">
        <v>41</v>
      </c>
      <c r="C17" t="s">
        <v>2</v>
      </c>
    </row>
    <row r="18" spans="1:34" s="19" customFormat="1" ht="30.75" thickBot="1">
      <c r="A18" s="17" t="s">
        <v>3</v>
      </c>
      <c r="B18" s="18" t="s">
        <v>4</v>
      </c>
      <c r="C18" s="18" t="s">
        <v>5</v>
      </c>
      <c r="D18" s="15" t="s">
        <v>6</v>
      </c>
      <c r="E18" s="15" t="s">
        <v>7</v>
      </c>
      <c r="F18" s="15" t="s">
        <v>8</v>
      </c>
      <c r="G18" s="15" t="s">
        <v>9</v>
      </c>
      <c r="H18" s="15" t="s">
        <v>10</v>
      </c>
      <c r="I18" s="15" t="s">
        <v>11</v>
      </c>
      <c r="J18" s="15" t="s">
        <v>12</v>
      </c>
      <c r="K18" s="15" t="s">
        <v>13</v>
      </c>
      <c r="L18" s="15" t="s">
        <v>14</v>
      </c>
      <c r="M18" s="15" t="s">
        <v>15</v>
      </c>
      <c r="N18" s="15" t="s">
        <v>16</v>
      </c>
      <c r="O18" s="15" t="s">
        <v>17</v>
      </c>
      <c r="P18" s="15" t="s">
        <v>18</v>
      </c>
      <c r="Q18" s="15" t="s">
        <v>19</v>
      </c>
      <c r="R18" s="15" t="s">
        <v>20</v>
      </c>
      <c r="S18" s="15" t="s">
        <v>21</v>
      </c>
      <c r="T18" s="15" t="s">
        <v>22</v>
      </c>
      <c r="U18" s="15" t="s">
        <v>23</v>
      </c>
      <c r="V18" s="15" t="s">
        <v>24</v>
      </c>
      <c r="W18" s="15" t="s">
        <v>25</v>
      </c>
      <c r="X18" s="15" t="s">
        <v>26</v>
      </c>
      <c r="Y18" s="15" t="s">
        <v>27</v>
      </c>
      <c r="Z18" s="15" t="s">
        <v>28</v>
      </c>
      <c r="AA18" s="15" t="s">
        <v>29</v>
      </c>
      <c r="AB18" s="15" t="s">
        <v>30</v>
      </c>
      <c r="AC18" s="15" t="s">
        <v>31</v>
      </c>
      <c r="AD18" s="15" t="s">
        <v>32</v>
      </c>
      <c r="AE18" s="15" t="s">
        <v>33</v>
      </c>
      <c r="AF18" s="14" t="s">
        <v>34</v>
      </c>
      <c r="AG18" s="14" t="s">
        <v>35</v>
      </c>
      <c r="AH18" s="14" t="s">
        <v>36</v>
      </c>
    </row>
    <row r="19" spans="1:34">
      <c r="A19" s="4">
        <v>232</v>
      </c>
      <c r="B19" s="2" t="s">
        <v>37</v>
      </c>
      <c r="C19" s="2" t="s">
        <v>38</v>
      </c>
      <c r="D19" s="10"/>
      <c r="AH19" s="5"/>
    </row>
    <row r="20" spans="1:34">
      <c r="A20" s="4"/>
      <c r="B20" s="2"/>
      <c r="C20" s="2"/>
      <c r="D20" s="11"/>
      <c r="AH20" s="5"/>
    </row>
    <row r="21" spans="1:34">
      <c r="A21" s="3"/>
      <c r="B21" s="1"/>
      <c r="C21" s="1"/>
      <c r="D21" s="10"/>
      <c r="AH21" s="5"/>
    </row>
    <row r="22" spans="1:34">
      <c r="A22" s="4"/>
      <c r="B22" s="2"/>
      <c r="C22" s="2"/>
      <c r="D22" s="11"/>
      <c r="AH22" s="5"/>
    </row>
    <row r="23" spans="1:34" ht="18.75">
      <c r="A23" s="6" t="s">
        <v>0</v>
      </c>
      <c r="B23" s="7" t="s">
        <v>1</v>
      </c>
      <c r="C23" t="s">
        <v>42</v>
      </c>
    </row>
    <row r="24" spans="1:34" s="16" customFormat="1" ht="30.75" thickBot="1">
      <c r="A24" s="13" t="s">
        <v>3</v>
      </c>
      <c r="B24" s="14" t="s">
        <v>4</v>
      </c>
      <c r="C24" s="14" t="s">
        <v>5</v>
      </c>
      <c r="D24" s="15" t="s">
        <v>6</v>
      </c>
      <c r="E24" s="15" t="s">
        <v>7</v>
      </c>
      <c r="F24" s="15" t="s">
        <v>8</v>
      </c>
      <c r="G24" s="15" t="s">
        <v>9</v>
      </c>
      <c r="H24" s="15" t="s">
        <v>10</v>
      </c>
      <c r="I24" s="15" t="s">
        <v>11</v>
      </c>
      <c r="J24" s="15" t="s">
        <v>12</v>
      </c>
      <c r="K24" s="15" t="s">
        <v>13</v>
      </c>
      <c r="L24" s="15" t="s">
        <v>14</v>
      </c>
      <c r="M24" s="15" t="s">
        <v>15</v>
      </c>
      <c r="N24" s="15" t="s">
        <v>16</v>
      </c>
      <c r="O24" s="15" t="s">
        <v>17</v>
      </c>
      <c r="P24" s="15" t="s">
        <v>18</v>
      </c>
      <c r="Q24" s="15" t="s">
        <v>19</v>
      </c>
      <c r="R24" s="15" t="s">
        <v>20</v>
      </c>
      <c r="S24" s="15" t="s">
        <v>21</v>
      </c>
      <c r="T24" s="15" t="s">
        <v>22</v>
      </c>
      <c r="U24" s="15" t="s">
        <v>23</v>
      </c>
      <c r="V24" s="15" t="s">
        <v>24</v>
      </c>
      <c r="W24" s="15" t="s">
        <v>25</v>
      </c>
      <c r="X24" s="15" t="s">
        <v>26</v>
      </c>
      <c r="Y24" s="15" t="s">
        <v>27</v>
      </c>
      <c r="Z24" s="15" t="s">
        <v>28</v>
      </c>
      <c r="AA24" s="15" t="s">
        <v>29</v>
      </c>
      <c r="AB24" s="15" t="s">
        <v>30</v>
      </c>
      <c r="AC24" s="15" t="s">
        <v>31</v>
      </c>
      <c r="AD24" s="15" t="s">
        <v>32</v>
      </c>
      <c r="AE24" s="15" t="s">
        <v>33</v>
      </c>
      <c r="AF24" s="14" t="s">
        <v>34</v>
      </c>
      <c r="AG24" s="14" t="s">
        <v>35</v>
      </c>
      <c r="AH24" s="14" t="s">
        <v>36</v>
      </c>
    </row>
    <row r="25" spans="1:34">
      <c r="A25" s="4">
        <v>232</v>
      </c>
      <c r="B25" s="2" t="s">
        <v>37</v>
      </c>
      <c r="C25" s="2" t="s">
        <v>38</v>
      </c>
      <c r="D25" s="11">
        <f>COUNTIFS(Tabela8[Data Montaż]:Tabela8[Data Montaż],DATE(MID(D$2,7,4),MID(D$2,4,2),MID(D$2,1,2)),Tabela8[Hala]:Tabela8[Hala],"CRAMO",Tabela8[Numer kontraktu]:Tabela8[Numer kontraktu],Tabela111[[#This Row],[Numer kontraktu]])</f>
        <v>0</v>
      </c>
      <c r="E25" s="11">
        <f>COUNTIFS(Tabela8[Data Montaż]:Tabela8[Data Montaż],DATE(MID(E$2,7,4),MID(E$2,4,2),MID(E$2,1,2)),Tabela8[Hala]:Tabela8[Hala],"CRAMO",Tabela8[Numer kontraktu]:Tabela8[Numer kontraktu],Tabela111[[#This Row],[Numer kontraktu]])</f>
        <v>0</v>
      </c>
      <c r="F25" s="11">
        <f>COUNTIFS(Tabela8[Data Montaż]:Tabela8[Data Montaż],DATE(MID(F$2,7,4),MID(F$2,4,2),MID(F$2,1,2)),Tabela8[Hala]:Tabela8[Hala],"CRAMO",Tabela8[Numer kontraktu]:Tabela8[Numer kontraktu],Tabela111[[#This Row],[Numer kontraktu]])</f>
        <v>0</v>
      </c>
      <c r="G25" s="11">
        <f>COUNTIFS(Tabela8[Data Montaż]:Tabela8[Data Montaż],DATE(MID(G$2,7,4),MID(G$2,4,2),MID(G$2,1,2)),Tabela8[Hala]:Tabela8[Hala],"CRAMO",Tabela8[Numer kontraktu]:Tabela8[Numer kontraktu],Tabela111[[#This Row],[Numer kontraktu]])</f>
        <v>0</v>
      </c>
      <c r="H25" s="11">
        <f>COUNTIFS(Tabela8[Data Montaż]:Tabela8[Data Montaż],DATE(MID(H$2,7,4),MID(H$2,4,2),MID(H$2,1,2)),Tabela8[Hala]:Tabela8[Hala],"CRAMO",Tabela8[Numer kontraktu]:Tabela8[Numer kontraktu],Tabela111[[#This Row],[Numer kontraktu]])</f>
        <v>0</v>
      </c>
      <c r="I25" s="11">
        <f>COUNTIFS(Tabela8[Data Montaż]:Tabela8[Data Montaż],DATE(MID(I$2,7,4),MID(I$2,4,2),MID(I$2,1,2)),Tabela8[Hala]:Tabela8[Hala],"CRAMO",Tabela8[Numer kontraktu]:Tabela8[Numer kontraktu],Tabela111[[#This Row],[Numer kontraktu]])</f>
        <v>0</v>
      </c>
      <c r="J25" s="11">
        <f>COUNTIFS(Tabela8[Data Montaż]:Tabela8[Data Montaż],DATE(MID(J$2,7,4),MID(J$2,4,2),MID(J$2,1,2)),Tabela8[Hala]:Tabela8[Hala],"CRAMO",Tabela8[Numer kontraktu]:Tabela8[Numer kontraktu],Tabela111[[#This Row],[Numer kontraktu]])</f>
        <v>0</v>
      </c>
      <c r="K25" s="11">
        <f>COUNTIFS(Tabela8[Data Montaż]:Tabela8[Data Montaż],DATE(MID(K$2,7,4),MID(K$2,4,2),MID(K$2,1,2)),Tabela8[Hala]:Tabela8[Hala],"CRAMO",Tabela8[Numer kontraktu]:Tabela8[Numer kontraktu],Tabela111[[#This Row],[Numer kontraktu]])</f>
        <v>0</v>
      </c>
      <c r="L25" s="11">
        <f>COUNTIFS(Tabela8[Data Montaż]:Tabela8[Data Montaż],DATE(MID(L$2,7,4),MID(L$2,4,2),MID(L$2,1,2)),Tabela8[Hala]:Tabela8[Hala],"CRAMO",Tabela8[Numer kontraktu]:Tabela8[Numer kontraktu],Tabela111[[#This Row],[Numer kontraktu]])</f>
        <v>0</v>
      </c>
      <c r="M25" s="11">
        <f>COUNTIFS(Tabela8[Data Montaż]:Tabela8[Data Montaż],DATE(MID(M$2,7,4),MID(M$2,4,2),MID(M$2,1,2)),Tabela8[Hala]:Tabela8[Hala],"CRAMO",Tabela8[Numer kontraktu]:Tabela8[Numer kontraktu],Tabela111[[#This Row],[Numer kontraktu]])</f>
        <v>0</v>
      </c>
      <c r="N25" s="11">
        <f>COUNTIFS(Tabela8[Data Montaż]:Tabela8[Data Montaż],DATE(MID(N$2,7,4),MID(N$2,4,2),MID(N$2,1,2)),Tabela8[Hala]:Tabela8[Hala],"CRAMO",Tabela8[Numer kontraktu]:Tabela8[Numer kontraktu],Tabela111[[#This Row],[Numer kontraktu]])</f>
        <v>0</v>
      </c>
      <c r="O25" s="11">
        <f>COUNTIFS(Tabela8[Data Montaż]:Tabela8[Data Montaż],DATE(MID(O$2,7,4),MID(O$2,4,2),MID(O$2,1,2)),Tabela8[Hala]:Tabela8[Hala],"CRAMO",Tabela8[Numer kontraktu]:Tabela8[Numer kontraktu],Tabela111[[#This Row],[Numer kontraktu]])</f>
        <v>0</v>
      </c>
      <c r="P25" s="11">
        <f>COUNTIFS(Tabela8[Data Montaż]:Tabela8[Data Montaż],DATE(MID(P$2,7,4),MID(P$2,4,2),MID(P$2,1,2)),Tabela8[Hala]:Tabela8[Hala],"CRAMO",Tabela8[Numer kontraktu]:Tabela8[Numer kontraktu],Tabela111[[#This Row],[Numer kontraktu]])</f>
        <v>0</v>
      </c>
      <c r="Q25" s="11">
        <f>COUNTIFS(Tabela8[Data Montaż]:Tabela8[Data Montaż],DATE(MID(Q$2,7,4),MID(Q$2,4,2),MID(Q$2,1,2)),Tabela8[Hala]:Tabela8[Hala],"CRAMO",Tabela8[Numer kontraktu]:Tabela8[Numer kontraktu],Tabela111[[#This Row],[Numer kontraktu]])</f>
        <v>0</v>
      </c>
      <c r="R25" s="11">
        <f>COUNTIFS(Tabela8[Data Montaż]:Tabela8[Data Montaż],DATE(MID(R$2,7,4),MID(R$2,4,2),MID(R$2,1,2)),Tabela8[Hala]:Tabela8[Hala],"CRAMO",Tabela8[Numer kontraktu]:Tabela8[Numer kontraktu],Tabela111[[#This Row],[Numer kontraktu]])</f>
        <v>0</v>
      </c>
      <c r="S25" s="11">
        <f>COUNTIFS(Tabela8[Data Montaż]:Tabela8[Data Montaż],DATE(MID(S$2,7,4),MID(S$2,4,2),MID(S$2,1,2)),Tabela8[Hala]:Tabela8[Hala],"CRAMO",Tabela8[Numer kontraktu]:Tabela8[Numer kontraktu],Tabela111[[#This Row],[Numer kontraktu]])</f>
        <v>0</v>
      </c>
      <c r="T25" s="11">
        <f>COUNTIFS(Tabela8[Data Montaż]:Tabela8[Data Montaż],DATE(MID(T$2,7,4),MID(T$2,4,2),MID(T$2,1,2)),Tabela8[Hala]:Tabela8[Hala],"CRAMO",Tabela8[Numer kontraktu]:Tabela8[Numer kontraktu],Tabela111[[#This Row],[Numer kontraktu]])</f>
        <v>0</v>
      </c>
      <c r="U25" s="11">
        <f>COUNTIFS(Tabela8[Data Montaż]:Tabela8[Data Montaż],DATE(MID(U$2,7,4),MID(U$2,4,2),MID(U$2,1,2)),Tabela8[Hala]:Tabela8[Hala],"CRAMO",Tabela8[Numer kontraktu]:Tabela8[Numer kontraktu],Tabela111[[#This Row],[Numer kontraktu]])</f>
        <v>0</v>
      </c>
      <c r="V25" s="11">
        <f>COUNTIFS(Tabela8[Data Montaż]:Tabela8[Data Montaż],DATE(MID(V$2,7,4),MID(V$2,4,2),MID(V$2,1,2)),Tabela8[Hala]:Tabela8[Hala],"CRAMO",Tabela8[Numer kontraktu]:Tabela8[Numer kontraktu],Tabela111[[#This Row],[Numer kontraktu]])</f>
        <v>0</v>
      </c>
      <c r="W25" s="11">
        <f>COUNTIFS(Tabela8[Data Montaż]:Tabela8[Data Montaż],DATE(MID(W$2,7,4),MID(W$2,4,2),MID(W$2,1,2)),Tabela8[Hala]:Tabela8[Hala],"CRAMO",Tabela8[Numer kontraktu]:Tabela8[Numer kontraktu],Tabela111[[#This Row],[Numer kontraktu]])</f>
        <v>0</v>
      </c>
      <c r="X25" s="11">
        <f>COUNTIFS(Tabela8[Data Montaż]:Tabela8[Data Montaż],DATE(MID(X$2,7,4),MID(X$2,4,2),MID(X$2,1,2)),Tabela8[Hala]:Tabela8[Hala],"CRAMO",Tabela8[Numer kontraktu]:Tabela8[Numer kontraktu],Tabela111[[#This Row],[Numer kontraktu]])</f>
        <v>0</v>
      </c>
      <c r="Y25" s="11">
        <f>COUNTIFS(Tabela8[Data Montaż]:Tabela8[Data Montaż],DATE(MID(Y$2,7,4),MID(Y$2,4,2),MID(Y$2,1,2)),Tabela8[Hala]:Tabela8[Hala],"CRAMO",Tabela8[Numer kontraktu]:Tabela8[Numer kontraktu],Tabela111[[#This Row],[Numer kontraktu]])</f>
        <v>0</v>
      </c>
      <c r="Z25" s="11">
        <f>COUNTIFS(Tabela8[Data Montaż]:Tabela8[Data Montaż],DATE(MID(Z$2,7,4),MID(Z$2,4,2),MID(Z$2,1,2)),Tabela8[Hala]:Tabela8[Hala],"CRAMO",Tabela8[Numer kontraktu]:Tabela8[Numer kontraktu],Tabela111[[#This Row],[Numer kontraktu]])</f>
        <v>0</v>
      </c>
      <c r="AA25" s="11">
        <f>COUNTIFS(Tabela8[Data Montaż]:Tabela8[Data Montaż],DATE(MID(AA$2,7,4),MID(AA$2,4,2),MID(AA$2,1,2)),Tabela8[Hala]:Tabela8[Hala],"CRAMO",Tabela8[Numer kontraktu]:Tabela8[Numer kontraktu],Tabela111[[#This Row],[Numer kontraktu]])</f>
        <v>0</v>
      </c>
      <c r="AB25" s="11">
        <f>COUNTIFS(Tabela8[Data Montaż]:Tabela8[Data Montaż],DATE(MID(AB$2,7,4),MID(AB$2,4,2),MID(AB$2,1,2)),Tabela8[Hala]:Tabela8[Hala],"CRAMO",Tabela8[Numer kontraktu]:Tabela8[Numer kontraktu],Tabela111[[#This Row],[Numer kontraktu]])</f>
        <v>0</v>
      </c>
      <c r="AC25" s="11">
        <f>COUNTIFS(Tabela8[Data Montaż]:Tabela8[Data Montaż],DATE(MID(AC$2,7,4),MID(AC$2,4,2),MID(AC$2,1,2)),Tabela8[Hala]:Tabela8[Hala],"CRAMO",Tabela8[Numer kontraktu]:Tabela8[Numer kontraktu],Tabela111[[#This Row],[Numer kontraktu]])</f>
        <v>0</v>
      </c>
      <c r="AD25" s="11">
        <f>COUNTIFS(Tabela8[Data Montaż]:Tabela8[Data Montaż],DATE(MID(AD$2,7,4),MID(AD$2,4,2),MID(AD$2,1,2)),Tabela8[Hala]:Tabela8[Hala],"CRAMO",Tabela8[Numer kontraktu]:Tabela8[Numer kontraktu],Tabela111[[#This Row],[Numer kontraktu]])</f>
        <v>0</v>
      </c>
      <c r="AE25" s="11">
        <f>COUNTIFS(Tabela8[Data Montaż]:Tabela8[Data Montaż],DATE(MID(AE$2,7,4),MID(AE$2,4,2),MID(AE$2,1,2)),Tabela8[Hala]:Tabela8[Hala],"CRAMO",Tabela8[Numer kontraktu]:Tabela8[Numer kontraktu],Tabela111[[#This Row],[Numer kontraktu]])</f>
        <v>0</v>
      </c>
      <c r="AH25" s="5"/>
    </row>
    <row r="26" spans="1:34" s="30" customFormat="1">
      <c r="A26" s="4"/>
      <c r="B26" s="2"/>
      <c r="C26" s="2"/>
      <c r="D26" s="29">
        <f>COUNTIFS(Tabela8[Data Montaż]:Tabela8[Data Montaż],DATE(MID(D$2,7,4),MID(D$2,4,2),MID(D$2,1,2)),Tabela8[Hala]:Tabela8[Hala],"CRAMO",Tabela8[Numer kontraktu]:Tabela8[Numer kontraktu],Tabela111[[#This Row],[Numer kontraktu]])</f>
        <v>0</v>
      </c>
      <c r="E26" s="29">
        <f>COUNTIFS(Tabela8[Data Montaż]:Tabela8[Data Montaż],DATE(MID(E$2,7,4),MID(E$2,4,2),MID(E$2,1,2)),Tabela8[Hala]:Tabela8[Hala],"CRAMO",Tabela8[Numer kontraktu]:Tabela8[Numer kontraktu],Tabela111[[#This Row],[Numer kontraktu]])</f>
        <v>0</v>
      </c>
      <c r="F26" s="29">
        <f>COUNTIFS(Tabela8[Data Montaż]:Tabela8[Data Montaż],DATE(MID(F$2,7,4),MID(F$2,4,2),MID(F$2,1,2)),Tabela8[Hala]:Tabela8[Hala],"CRAMO",Tabela8[Numer kontraktu]:Tabela8[Numer kontraktu],Tabela111[[#This Row],[Numer kontraktu]])</f>
        <v>0</v>
      </c>
      <c r="G26" s="29">
        <f>COUNTIFS(Tabela8[Data Montaż]:Tabela8[Data Montaż],DATE(MID(G$2,7,4),MID(G$2,4,2),MID(G$2,1,2)),Tabela8[Hala]:Tabela8[Hala],"CRAMO",Tabela8[Numer kontraktu]:Tabela8[Numer kontraktu],Tabela111[[#This Row],[Numer kontraktu]])</f>
        <v>0</v>
      </c>
      <c r="H26" s="29">
        <f>COUNTIFS(Tabela8[Data Montaż]:Tabela8[Data Montaż],DATE(MID(H$2,7,4),MID(H$2,4,2),MID(H$2,1,2)),Tabela8[Hala]:Tabela8[Hala],"CRAMO",Tabela8[Numer kontraktu]:Tabela8[Numer kontraktu],Tabela111[[#This Row],[Numer kontraktu]])</f>
        <v>0</v>
      </c>
      <c r="I26" s="29">
        <f>COUNTIFS(Tabela8[Data Montaż]:Tabela8[Data Montaż],DATE(MID(I$2,7,4),MID(I$2,4,2),MID(I$2,1,2)),Tabela8[Hala]:Tabela8[Hala],"CRAMO",Tabela8[Numer kontraktu]:Tabela8[Numer kontraktu],Tabela111[[#This Row],[Numer kontraktu]])</f>
        <v>0</v>
      </c>
      <c r="J26" s="29">
        <f>COUNTIFS(Tabela8[Data Montaż]:Tabela8[Data Montaż],DATE(MID(J$2,7,4),MID(J$2,4,2),MID(J$2,1,2)),Tabela8[Hala]:Tabela8[Hala],"CRAMO",Tabela8[Numer kontraktu]:Tabela8[Numer kontraktu],Tabela111[[#This Row],[Numer kontraktu]])</f>
        <v>0</v>
      </c>
      <c r="K26" s="29">
        <f>COUNTIFS(Tabela8[Data Montaż]:Tabela8[Data Montaż],DATE(MID(K$2,7,4),MID(K$2,4,2),MID(K$2,1,2)),Tabela8[Hala]:Tabela8[Hala],"CRAMO",Tabela8[Numer kontraktu]:Tabela8[Numer kontraktu],Tabela111[[#This Row],[Numer kontraktu]])</f>
        <v>0</v>
      </c>
      <c r="L26" s="29">
        <f>COUNTIFS(Tabela8[Data Montaż]:Tabela8[Data Montaż],DATE(MID(L$2,7,4),MID(L$2,4,2),MID(L$2,1,2)),Tabela8[Hala]:Tabela8[Hala],"CRAMO",Tabela8[Numer kontraktu]:Tabela8[Numer kontraktu],Tabela111[[#This Row],[Numer kontraktu]])</f>
        <v>0</v>
      </c>
      <c r="M26" s="29">
        <f>COUNTIFS(Tabela8[Data Montaż]:Tabela8[Data Montaż],DATE(MID(M$2,7,4),MID(M$2,4,2),MID(M$2,1,2)),Tabela8[Hala]:Tabela8[Hala],"CRAMO",Tabela8[Numer kontraktu]:Tabela8[Numer kontraktu],Tabela111[[#This Row],[Numer kontraktu]])</f>
        <v>0</v>
      </c>
      <c r="N26" s="29">
        <f>COUNTIFS(Tabela8[Data Montaż]:Tabela8[Data Montaż],DATE(MID(N$2,7,4),MID(N$2,4,2),MID(N$2,1,2)),Tabela8[Hala]:Tabela8[Hala],"CRAMO",Tabela8[Numer kontraktu]:Tabela8[Numer kontraktu],Tabela111[[#This Row],[Numer kontraktu]])</f>
        <v>0</v>
      </c>
      <c r="O26" s="29">
        <f>COUNTIFS(Tabela8[Data Montaż]:Tabela8[Data Montaż],DATE(MID(O$2,7,4),MID(O$2,4,2),MID(O$2,1,2)),Tabela8[Hala]:Tabela8[Hala],"CRAMO",Tabela8[Numer kontraktu]:Tabela8[Numer kontraktu],Tabela111[[#This Row],[Numer kontraktu]])</f>
        <v>0</v>
      </c>
      <c r="P26" s="29">
        <f>COUNTIFS(Tabela8[Data Montaż]:Tabela8[Data Montaż],DATE(MID(P$2,7,4),MID(P$2,4,2),MID(P$2,1,2)),Tabela8[Hala]:Tabela8[Hala],"CRAMO",Tabela8[Numer kontraktu]:Tabela8[Numer kontraktu],Tabela111[[#This Row],[Numer kontraktu]])</f>
        <v>0</v>
      </c>
      <c r="Q26" s="29">
        <f>COUNTIFS(Tabela8[Data Montaż]:Tabela8[Data Montaż],DATE(MID(Q$2,7,4),MID(Q$2,4,2),MID(Q$2,1,2)),Tabela8[Hala]:Tabela8[Hala],"CRAMO",Tabela8[Numer kontraktu]:Tabela8[Numer kontraktu],Tabela111[[#This Row],[Numer kontraktu]])</f>
        <v>0</v>
      </c>
      <c r="R26" s="29">
        <f>COUNTIFS(Tabela8[Data Montaż]:Tabela8[Data Montaż],DATE(MID(R$2,7,4),MID(R$2,4,2),MID(R$2,1,2)),Tabela8[Hala]:Tabela8[Hala],"CRAMO",Tabela8[Numer kontraktu]:Tabela8[Numer kontraktu],Tabela111[[#This Row],[Numer kontraktu]])</f>
        <v>0</v>
      </c>
      <c r="S26" s="29">
        <f>COUNTIFS(Tabela8[Data Montaż]:Tabela8[Data Montaż],DATE(MID(S$2,7,4),MID(S$2,4,2),MID(S$2,1,2)),Tabela8[Hala]:Tabela8[Hala],"CRAMO",Tabela8[Numer kontraktu]:Tabela8[Numer kontraktu],Tabela111[[#This Row],[Numer kontraktu]])</f>
        <v>0</v>
      </c>
      <c r="T26" s="29">
        <f>COUNTIFS(Tabela8[Data Montaż]:Tabela8[Data Montaż],DATE(MID(T$2,7,4),MID(T$2,4,2),MID(T$2,1,2)),Tabela8[Hala]:Tabela8[Hala],"CRAMO",Tabela8[Numer kontraktu]:Tabela8[Numer kontraktu],Tabela111[[#This Row],[Numer kontraktu]])</f>
        <v>0</v>
      </c>
      <c r="U26" s="29">
        <f>COUNTIFS(Tabela8[Data Montaż]:Tabela8[Data Montaż],DATE(MID(U$2,7,4),MID(U$2,4,2),MID(U$2,1,2)),Tabela8[Hala]:Tabela8[Hala],"CRAMO",Tabela8[Numer kontraktu]:Tabela8[Numer kontraktu],Tabela111[[#This Row],[Numer kontraktu]])</f>
        <v>0</v>
      </c>
      <c r="V26" s="29">
        <f>COUNTIFS(Tabela8[Data Montaż]:Tabela8[Data Montaż],DATE(MID(V$2,7,4),MID(V$2,4,2),MID(V$2,1,2)),Tabela8[Hala]:Tabela8[Hala],"CRAMO",Tabela8[Numer kontraktu]:Tabela8[Numer kontraktu],Tabela111[[#This Row],[Numer kontraktu]])</f>
        <v>0</v>
      </c>
      <c r="W26" s="29">
        <f>COUNTIFS(Tabela8[Data Montaż]:Tabela8[Data Montaż],DATE(MID(W$2,7,4),MID(W$2,4,2),MID(W$2,1,2)),Tabela8[Hala]:Tabela8[Hala],"CRAMO",Tabela8[Numer kontraktu]:Tabela8[Numer kontraktu],Tabela111[[#This Row],[Numer kontraktu]])</f>
        <v>0</v>
      </c>
      <c r="X26" s="29">
        <f>COUNTIFS(Tabela8[Data Montaż]:Tabela8[Data Montaż],DATE(MID(X$2,7,4),MID(X$2,4,2),MID(X$2,1,2)),Tabela8[Hala]:Tabela8[Hala],"CRAMO",Tabela8[Numer kontraktu]:Tabela8[Numer kontraktu],Tabela111[[#This Row],[Numer kontraktu]])</f>
        <v>0</v>
      </c>
      <c r="Y26" s="29">
        <f>COUNTIFS(Tabela8[Data Montaż]:Tabela8[Data Montaż],DATE(MID(Y$2,7,4),MID(Y$2,4,2),MID(Y$2,1,2)),Tabela8[Hala]:Tabela8[Hala],"CRAMO",Tabela8[Numer kontraktu]:Tabela8[Numer kontraktu],Tabela111[[#This Row],[Numer kontraktu]])</f>
        <v>0</v>
      </c>
      <c r="Z26" s="29">
        <f>COUNTIFS(Tabela8[Data Montaż]:Tabela8[Data Montaż],DATE(MID(Z$2,7,4),MID(Z$2,4,2),MID(Z$2,1,2)),Tabela8[Hala]:Tabela8[Hala],"CRAMO",Tabela8[Numer kontraktu]:Tabela8[Numer kontraktu],Tabela111[[#This Row],[Numer kontraktu]])</f>
        <v>0</v>
      </c>
      <c r="AA26" s="29">
        <f>COUNTIFS(Tabela8[Data Montaż]:Tabela8[Data Montaż],DATE(MID(AA$2,7,4),MID(AA$2,4,2),MID(AA$2,1,2)),Tabela8[Hala]:Tabela8[Hala],"CRAMO",Tabela8[Numer kontraktu]:Tabela8[Numer kontraktu],Tabela111[[#This Row],[Numer kontraktu]])</f>
        <v>0</v>
      </c>
      <c r="AB26" s="29">
        <f>COUNTIFS(Tabela8[Data Montaż]:Tabela8[Data Montaż],DATE(MID(AB$2,7,4),MID(AB$2,4,2),MID(AB$2,1,2)),Tabela8[Hala]:Tabela8[Hala],"CRAMO",Tabela8[Numer kontraktu]:Tabela8[Numer kontraktu],Tabela111[[#This Row],[Numer kontraktu]])</f>
        <v>0</v>
      </c>
      <c r="AC26" s="29">
        <f>COUNTIFS(Tabela8[Data Montaż]:Tabela8[Data Montaż],DATE(MID(AC$2,7,4),MID(AC$2,4,2),MID(AC$2,1,2)),Tabela8[Hala]:Tabela8[Hala],"CRAMO",Tabela8[Numer kontraktu]:Tabela8[Numer kontraktu],Tabela111[[#This Row],[Numer kontraktu]])</f>
        <v>0</v>
      </c>
      <c r="AD26" s="29">
        <f>COUNTIFS(Tabela8[Data Montaż]:Tabela8[Data Montaż],DATE(MID(AD$2,7,4),MID(AD$2,4,2),MID(AD$2,1,2)),Tabela8[Hala]:Tabela8[Hala],"CRAMO",Tabela8[Numer kontraktu]:Tabela8[Numer kontraktu],Tabela111[[#This Row],[Numer kontraktu]])</f>
        <v>0</v>
      </c>
      <c r="AE26" s="29">
        <f>COUNTIFS(Tabela8[Data Montaż]:Tabela8[Data Montaż],DATE(MID(AE$2,7,4),MID(AE$2,4,2),MID(AE$2,1,2)),Tabela8[Hala]:Tabela8[Hala],"CRAMO",Tabela8[Numer kontraktu]:Tabela8[Numer kontraktu],Tabela111[[#This Row],[Numer kontraktu]])</f>
        <v>0</v>
      </c>
      <c r="AF26" s="31"/>
      <c r="AG26" s="31"/>
      <c r="AH26" s="31"/>
    </row>
    <row r="28" spans="1:34" ht="18.75">
      <c r="A28" s="6" t="s">
        <v>0</v>
      </c>
      <c r="B28" s="7" t="s">
        <v>39</v>
      </c>
      <c r="C28" t="s">
        <v>42</v>
      </c>
    </row>
    <row r="29" spans="1:34" s="19" customFormat="1" ht="30.75" thickBot="1">
      <c r="A29" s="17" t="s">
        <v>3</v>
      </c>
      <c r="B29" s="18" t="s">
        <v>4</v>
      </c>
      <c r="C29" s="18" t="s">
        <v>5</v>
      </c>
      <c r="D29" s="15" t="s">
        <v>6</v>
      </c>
      <c r="E29" s="15" t="s">
        <v>7</v>
      </c>
      <c r="F29" s="15" t="s">
        <v>8</v>
      </c>
      <c r="G29" s="15" t="s">
        <v>9</v>
      </c>
      <c r="H29" s="15" t="s">
        <v>10</v>
      </c>
      <c r="I29" s="15" t="s">
        <v>11</v>
      </c>
      <c r="J29" s="15" t="s">
        <v>12</v>
      </c>
      <c r="K29" s="15" t="s">
        <v>13</v>
      </c>
      <c r="L29" s="15" t="s">
        <v>14</v>
      </c>
      <c r="M29" s="15" t="s">
        <v>15</v>
      </c>
      <c r="N29" s="15" t="s">
        <v>16</v>
      </c>
      <c r="O29" s="15" t="s">
        <v>17</v>
      </c>
      <c r="P29" s="15" t="s">
        <v>18</v>
      </c>
      <c r="Q29" s="15" t="s">
        <v>19</v>
      </c>
      <c r="R29" s="15" t="s">
        <v>20</v>
      </c>
      <c r="S29" s="15" t="s">
        <v>21</v>
      </c>
      <c r="T29" s="15" t="s">
        <v>22</v>
      </c>
      <c r="U29" s="15" t="s">
        <v>23</v>
      </c>
      <c r="V29" s="15" t="s">
        <v>24</v>
      </c>
      <c r="W29" s="15" t="s">
        <v>25</v>
      </c>
      <c r="X29" s="15" t="s">
        <v>26</v>
      </c>
      <c r="Y29" s="15" t="s">
        <v>27</v>
      </c>
      <c r="Z29" s="15" t="s">
        <v>28</v>
      </c>
      <c r="AA29" s="15" t="s">
        <v>29</v>
      </c>
      <c r="AB29" s="15" t="s">
        <v>30</v>
      </c>
      <c r="AC29" s="15" t="s">
        <v>31</v>
      </c>
      <c r="AD29" s="15" t="s">
        <v>32</v>
      </c>
      <c r="AE29" s="15" t="s">
        <v>33</v>
      </c>
      <c r="AF29" s="14" t="s">
        <v>34</v>
      </c>
      <c r="AG29" s="14" t="s">
        <v>35</v>
      </c>
      <c r="AH29" s="14" t="s">
        <v>36</v>
      </c>
    </row>
    <row r="30" spans="1:34">
      <c r="A30" s="4">
        <v>232</v>
      </c>
      <c r="B30" s="2" t="s">
        <v>37</v>
      </c>
      <c r="C30" s="2" t="s">
        <v>38</v>
      </c>
      <c r="D30" s="10">
        <f>SUMIFS(Tabela8[m2 podłogi],Tabela8[Data Montaż]:Tabela8[Data Montaż],DATE(MID(D$2,7,4),MID(D$2,4,2),MID(D$2,1,2)),Tabela8[Hala]:Tabela8[Hala],"CRAMO",Tabela8[Numer kontraktu]:Tabela8[Numer kontraktu],Tabela1312[[#This Row],[Numer kontraktu]])</f>
        <v>0</v>
      </c>
      <c r="E30" s="10">
        <f>SUMIFS(Tabela8[m2 podłogi],Tabela8[Data Montaż]:Tabela8[Data Montaż],DATE(MID(E$2,7,4),MID(E$2,4,2),MID(E$2,1,2)),Tabela8[Hala]:Tabela8[Hala],"CRAMO",Tabela8[Numer kontraktu]:Tabela8[Numer kontraktu],Tabela1312[[#This Row],[Numer kontraktu]])</f>
        <v>0</v>
      </c>
      <c r="F30" s="10">
        <f>SUMIFS(Tabela8[m2 podłogi],Tabela8[Data Montaż]:Tabela8[Data Montaż],DATE(MID(F$2,7,4),MID(F$2,4,2),MID(F$2,1,2)),Tabela8[Hala]:Tabela8[Hala],"CRAMO",Tabela8[Numer kontraktu]:Tabela8[Numer kontraktu],Tabela1312[[#This Row],[Numer kontraktu]])</f>
        <v>0</v>
      </c>
      <c r="G30" s="10">
        <f>SUMIFS(Tabela8[m2 podłogi],Tabela8[Data Montaż]:Tabela8[Data Montaż],DATE(MID(G$2,7,4),MID(G$2,4,2),MID(G$2,1,2)),Tabela8[Hala]:Tabela8[Hala],"CRAMO",Tabela8[Numer kontraktu]:Tabela8[Numer kontraktu],Tabela1312[[#This Row],[Numer kontraktu]])</f>
        <v>0</v>
      </c>
      <c r="H30" s="10">
        <f>SUMIFS(Tabela8[m2 podłogi],Tabela8[Data Montaż]:Tabela8[Data Montaż],DATE(MID(H$2,7,4),MID(H$2,4,2),MID(H$2,1,2)),Tabela8[Hala]:Tabela8[Hala],"CRAMO",Tabela8[Numer kontraktu]:Tabela8[Numer kontraktu],Tabela1312[[#This Row],[Numer kontraktu]])</f>
        <v>0</v>
      </c>
      <c r="I30" s="10">
        <f>SUMIFS(Tabela8[m2 podłogi],Tabela8[Data Montaż]:Tabela8[Data Montaż],DATE(MID(I$2,7,4),MID(I$2,4,2),MID(I$2,1,2)),Tabela8[Hala]:Tabela8[Hala],"CRAMO",Tabela8[Numer kontraktu]:Tabela8[Numer kontraktu],Tabela1312[[#This Row],[Numer kontraktu]])</f>
        <v>0</v>
      </c>
      <c r="J30" s="10">
        <f>SUMIFS(Tabela8[m2 podłogi],Tabela8[Data Montaż]:Tabela8[Data Montaż],DATE(MID(J$2,7,4),MID(J$2,4,2),MID(J$2,1,2)),Tabela8[Hala]:Tabela8[Hala],"CRAMO",Tabela8[Numer kontraktu]:Tabela8[Numer kontraktu],Tabela1312[[#This Row],[Numer kontraktu]])</f>
        <v>0</v>
      </c>
      <c r="K30" s="10">
        <f>SUMIFS(Tabela8[m2 podłogi],Tabela8[Data Montaż]:Tabela8[Data Montaż],DATE(MID(K$2,7,4),MID(K$2,4,2),MID(K$2,1,2)),Tabela8[Hala]:Tabela8[Hala],"CRAMO",Tabela8[Numer kontraktu]:Tabela8[Numer kontraktu],Tabela1312[[#This Row],[Numer kontraktu]])</f>
        <v>0</v>
      </c>
      <c r="L30" s="10">
        <f>SUMIFS(Tabela8[m2 podłogi],Tabela8[Data Montaż]:Tabela8[Data Montaż],DATE(MID(L$2,7,4),MID(L$2,4,2),MID(L$2,1,2)),Tabela8[Hala]:Tabela8[Hala],"CRAMO",Tabela8[Numer kontraktu]:Tabela8[Numer kontraktu],Tabela1312[[#This Row],[Numer kontraktu]])</f>
        <v>0</v>
      </c>
      <c r="M30" s="10">
        <f>SUMIFS(Tabela8[m2 podłogi],Tabela8[Data Montaż]:Tabela8[Data Montaż],DATE(MID(M$2,7,4),MID(M$2,4,2),MID(M$2,1,2)),Tabela8[Hala]:Tabela8[Hala],"CRAMO",Tabela8[Numer kontraktu]:Tabela8[Numer kontraktu],Tabela1312[[#This Row],[Numer kontraktu]])</f>
        <v>0</v>
      </c>
      <c r="N30" s="10">
        <f>SUMIFS(Tabela8[m2 podłogi],Tabela8[Data Montaż]:Tabela8[Data Montaż],DATE(MID(N$2,7,4),MID(N$2,4,2),MID(N$2,1,2)),Tabela8[Hala]:Tabela8[Hala],"CRAMO",Tabela8[Numer kontraktu]:Tabela8[Numer kontraktu],Tabela1312[[#This Row],[Numer kontraktu]])</f>
        <v>0</v>
      </c>
      <c r="O30" s="10">
        <f>SUMIFS(Tabela8[m2 podłogi],Tabela8[Data Montaż]:Tabela8[Data Montaż],DATE(MID(O$2,7,4),MID(O$2,4,2),MID(O$2,1,2)),Tabela8[Hala]:Tabela8[Hala],"CRAMO",Tabela8[Numer kontraktu]:Tabela8[Numer kontraktu],Tabela1312[[#This Row],[Numer kontraktu]])</f>
        <v>0</v>
      </c>
      <c r="P30" s="10">
        <f>SUMIFS(Tabela8[m2 podłogi],Tabela8[Data Montaż]:Tabela8[Data Montaż],DATE(MID(P$2,7,4),MID(P$2,4,2),MID(P$2,1,2)),Tabela8[Hala]:Tabela8[Hala],"CRAMO",Tabela8[Numer kontraktu]:Tabela8[Numer kontraktu],Tabela1312[[#This Row],[Numer kontraktu]])</f>
        <v>0</v>
      </c>
      <c r="Q30" s="10">
        <f>SUMIFS(Tabela8[m2 podłogi],Tabela8[Data Montaż]:Tabela8[Data Montaż],DATE(MID(Q$2,7,4),MID(Q$2,4,2),MID(Q$2,1,2)),Tabela8[Hala]:Tabela8[Hala],"CRAMO",Tabela8[Numer kontraktu]:Tabela8[Numer kontraktu],Tabela1312[[#This Row],[Numer kontraktu]])</f>
        <v>0</v>
      </c>
      <c r="R30" s="10">
        <f>SUMIFS(Tabela8[m2 podłogi],Tabela8[Data Montaż]:Tabela8[Data Montaż],DATE(MID(R$2,7,4),MID(R$2,4,2),MID(R$2,1,2)),Tabela8[Hala]:Tabela8[Hala],"CRAMO",Tabela8[Numer kontraktu]:Tabela8[Numer kontraktu],Tabela1312[[#This Row],[Numer kontraktu]])</f>
        <v>0</v>
      </c>
      <c r="S30" s="10">
        <f>SUMIFS(Tabela8[m2 podłogi],Tabela8[Data Montaż]:Tabela8[Data Montaż],DATE(MID(S$2,7,4),MID(S$2,4,2),MID(S$2,1,2)),Tabela8[Hala]:Tabela8[Hala],"CRAMO",Tabela8[Numer kontraktu]:Tabela8[Numer kontraktu],Tabela1312[[#This Row],[Numer kontraktu]])</f>
        <v>0</v>
      </c>
      <c r="T30" s="10">
        <f>SUMIFS(Tabela8[m2 podłogi],Tabela8[Data Montaż]:Tabela8[Data Montaż],DATE(MID(T$2,7,4),MID(T$2,4,2),MID(T$2,1,2)),Tabela8[Hala]:Tabela8[Hala],"CRAMO",Tabela8[Numer kontraktu]:Tabela8[Numer kontraktu],Tabela1312[[#This Row],[Numer kontraktu]])</f>
        <v>0</v>
      </c>
      <c r="U30" s="10">
        <f>SUMIFS(Tabela8[m2 podłogi],Tabela8[Data Montaż]:Tabela8[Data Montaż],DATE(MID(U$2,7,4),MID(U$2,4,2),MID(U$2,1,2)),Tabela8[Hala]:Tabela8[Hala],"CRAMO",Tabela8[Numer kontraktu]:Tabela8[Numer kontraktu],Tabela1312[[#This Row],[Numer kontraktu]])</f>
        <v>0</v>
      </c>
      <c r="V30" s="10">
        <f>SUMIFS(Tabela8[m2 podłogi],Tabela8[Data Montaż]:Tabela8[Data Montaż],DATE(MID(V$2,7,4),MID(V$2,4,2),MID(V$2,1,2)),Tabela8[Hala]:Tabela8[Hala],"CRAMO",Tabela8[Numer kontraktu]:Tabela8[Numer kontraktu],Tabela1312[[#This Row],[Numer kontraktu]])</f>
        <v>0</v>
      </c>
      <c r="W30" s="10">
        <f>SUMIFS(Tabela8[m2 podłogi],Tabela8[Data Montaż]:Tabela8[Data Montaż],DATE(MID(W$2,7,4),MID(W$2,4,2),MID(W$2,1,2)),Tabela8[Hala]:Tabela8[Hala],"CRAMO",Tabela8[Numer kontraktu]:Tabela8[Numer kontraktu],Tabela1312[[#This Row],[Numer kontraktu]])</f>
        <v>0</v>
      </c>
      <c r="X30" s="10">
        <f>SUMIFS(Tabela8[m2 podłogi],Tabela8[Data Montaż]:Tabela8[Data Montaż],DATE(MID(X$2,7,4),MID(X$2,4,2),MID(X$2,1,2)),Tabela8[Hala]:Tabela8[Hala],"CRAMO",Tabela8[Numer kontraktu]:Tabela8[Numer kontraktu],Tabela1312[[#This Row],[Numer kontraktu]])</f>
        <v>0</v>
      </c>
      <c r="Y30" s="10">
        <f>SUMIFS(Tabela8[m2 podłogi],Tabela8[Data Montaż]:Tabela8[Data Montaż],DATE(MID(Y$2,7,4),MID(Y$2,4,2),MID(Y$2,1,2)),Tabela8[Hala]:Tabela8[Hala],"CRAMO",Tabela8[Numer kontraktu]:Tabela8[Numer kontraktu],Tabela1312[[#This Row],[Numer kontraktu]])</f>
        <v>0</v>
      </c>
      <c r="Z30" s="10">
        <f>SUMIFS(Tabela8[m2 podłogi],Tabela8[Data Montaż]:Tabela8[Data Montaż],DATE(MID(Z$2,7,4),MID(Z$2,4,2),MID(Z$2,1,2)),Tabela8[Hala]:Tabela8[Hala],"CRAMO",Tabela8[Numer kontraktu]:Tabela8[Numer kontraktu],Tabela1312[[#This Row],[Numer kontraktu]])</f>
        <v>0</v>
      </c>
      <c r="AA30" s="10">
        <f>SUMIFS(Tabela8[m2 podłogi],Tabela8[Data Montaż]:Tabela8[Data Montaż],DATE(MID(AA$2,7,4),MID(AA$2,4,2),MID(AA$2,1,2)),Tabela8[Hala]:Tabela8[Hala],"CRAMO",Tabela8[Numer kontraktu]:Tabela8[Numer kontraktu],Tabela1312[[#This Row],[Numer kontraktu]])</f>
        <v>0</v>
      </c>
      <c r="AB30" s="10">
        <f>SUMIFS(Tabela8[m2 podłogi],Tabela8[Data Montaż]:Tabela8[Data Montaż],DATE(MID(AB$2,7,4),MID(AB$2,4,2),MID(AB$2,1,2)),Tabela8[Hala]:Tabela8[Hala],"CRAMO",Tabela8[Numer kontraktu]:Tabela8[Numer kontraktu],Tabela1312[[#This Row],[Numer kontraktu]])</f>
        <v>0</v>
      </c>
      <c r="AC30" s="10">
        <f>SUMIFS(Tabela8[m2 podłogi],Tabela8[Data Montaż]:Tabela8[Data Montaż],DATE(MID(AC$2,7,4),MID(AC$2,4,2),MID(AC$2,1,2)),Tabela8[Hala]:Tabela8[Hala],"CRAMO",Tabela8[Numer kontraktu]:Tabela8[Numer kontraktu],Tabela1312[[#This Row],[Numer kontraktu]])</f>
        <v>0</v>
      </c>
      <c r="AD30" s="10">
        <f>SUMIFS(Tabela8[m2 podłogi],Tabela8[Data Montaż]:Tabela8[Data Montaż],DATE(MID(AD$2,7,4),MID(AD$2,4,2),MID(AD$2,1,2)),Tabela8[Hala]:Tabela8[Hala],"CRAMO",Tabela8[Numer kontraktu]:Tabela8[Numer kontraktu],Tabela1312[[#This Row],[Numer kontraktu]])</f>
        <v>0</v>
      </c>
      <c r="AE30" s="10">
        <f>SUMIFS(Tabela8[m2 podłogi],Tabela8[Data Montaż]:Tabela8[Data Montaż],DATE(MID(AE$2,7,4),MID(AE$2,4,2),MID(AE$2,1,2)),Tabela8[Hala]:Tabela8[Hala],"CRAMO",Tabela8[Numer kontraktu]:Tabela8[Numer kontraktu],Tabela1312[[#This Row],[Numer kontraktu]])</f>
        <v>0</v>
      </c>
      <c r="AH30" s="5"/>
    </row>
    <row r="31" spans="1:34" s="30" customFormat="1">
      <c r="A31" s="4"/>
      <c r="B31" s="2"/>
      <c r="C31" s="2"/>
      <c r="D31" s="29">
        <f>SUMIFS(Tabela8[m2 podłogi],Tabela8[Data Montaż]:Tabela8[Data Montaż],DATE(MID(D$2,7,4),MID(D$2,4,2),MID(D$2,1,2)),Tabela8[Hala]:Tabela8[Hala],"CRAMO",Tabela8[Numer kontraktu]:Tabela8[Numer kontraktu],Tabela1312[[#This Row],[Numer kontraktu]])</f>
        <v>0</v>
      </c>
      <c r="E31" s="29">
        <f>SUMIFS(Tabela8[m2 podłogi],Tabela8[Data Montaż]:Tabela8[Data Montaż],DATE(MID(E$2,7,4),MID(E$2,4,2),MID(E$2,1,2)),Tabela8[Hala]:Tabela8[Hala],"CRAMO",Tabela8[Numer kontraktu]:Tabela8[Numer kontraktu],Tabela1312[[#This Row],[Numer kontraktu]])</f>
        <v>0</v>
      </c>
      <c r="F31" s="29">
        <f>SUMIFS(Tabela8[m2 podłogi],Tabela8[Data Montaż]:Tabela8[Data Montaż],DATE(MID(F$2,7,4),MID(F$2,4,2),MID(F$2,1,2)),Tabela8[Hala]:Tabela8[Hala],"CRAMO",Tabela8[Numer kontraktu]:Tabela8[Numer kontraktu],Tabela1312[[#This Row],[Numer kontraktu]])</f>
        <v>0</v>
      </c>
      <c r="G31" s="29">
        <f>SUMIFS(Tabela8[m2 podłogi],Tabela8[Data Montaż]:Tabela8[Data Montaż],DATE(MID(G$2,7,4),MID(G$2,4,2),MID(G$2,1,2)),Tabela8[Hala]:Tabela8[Hala],"CRAMO",Tabela8[Numer kontraktu]:Tabela8[Numer kontraktu],Tabela1312[[#This Row],[Numer kontraktu]])</f>
        <v>0</v>
      </c>
      <c r="H31" s="29">
        <f>SUMIFS(Tabela8[m2 podłogi],Tabela8[Data Montaż]:Tabela8[Data Montaż],DATE(MID(H$2,7,4),MID(H$2,4,2),MID(H$2,1,2)),Tabela8[Hala]:Tabela8[Hala],"CRAMO",Tabela8[Numer kontraktu]:Tabela8[Numer kontraktu],Tabela1312[[#This Row],[Numer kontraktu]])</f>
        <v>0</v>
      </c>
      <c r="I31" s="29">
        <f>SUMIFS(Tabela8[m2 podłogi],Tabela8[Data Montaż]:Tabela8[Data Montaż],DATE(MID(I$2,7,4),MID(I$2,4,2),MID(I$2,1,2)),Tabela8[Hala]:Tabela8[Hala],"CRAMO",Tabela8[Numer kontraktu]:Tabela8[Numer kontraktu],Tabela1312[[#This Row],[Numer kontraktu]])</f>
        <v>0</v>
      </c>
      <c r="J31" s="29">
        <f>SUMIFS(Tabela8[m2 podłogi],Tabela8[Data Montaż]:Tabela8[Data Montaż],DATE(MID(J$2,7,4),MID(J$2,4,2),MID(J$2,1,2)),Tabela8[Hala]:Tabela8[Hala],"CRAMO",Tabela8[Numer kontraktu]:Tabela8[Numer kontraktu],Tabela1312[[#This Row],[Numer kontraktu]])</f>
        <v>0</v>
      </c>
      <c r="K31" s="29">
        <f>SUMIFS(Tabela8[m2 podłogi],Tabela8[Data Montaż]:Tabela8[Data Montaż],DATE(MID(K$2,7,4),MID(K$2,4,2),MID(K$2,1,2)),Tabela8[Hala]:Tabela8[Hala],"CRAMO",Tabela8[Numer kontraktu]:Tabela8[Numer kontraktu],Tabela1312[[#This Row],[Numer kontraktu]])</f>
        <v>0</v>
      </c>
      <c r="L31" s="29">
        <f>SUMIFS(Tabela8[m2 podłogi],Tabela8[Data Montaż]:Tabela8[Data Montaż],DATE(MID(L$2,7,4),MID(L$2,4,2),MID(L$2,1,2)),Tabela8[Hala]:Tabela8[Hala],"CRAMO",Tabela8[Numer kontraktu]:Tabela8[Numer kontraktu],Tabela1312[[#This Row],[Numer kontraktu]])</f>
        <v>0</v>
      </c>
      <c r="M31" s="29">
        <f>SUMIFS(Tabela8[m2 podłogi],Tabela8[Data Montaż]:Tabela8[Data Montaż],DATE(MID(M$2,7,4),MID(M$2,4,2),MID(M$2,1,2)),Tabela8[Hala]:Tabela8[Hala],"CRAMO",Tabela8[Numer kontraktu]:Tabela8[Numer kontraktu],Tabela1312[[#This Row],[Numer kontraktu]])</f>
        <v>0</v>
      </c>
      <c r="N31" s="29">
        <f>SUMIFS(Tabela8[m2 podłogi],Tabela8[Data Montaż]:Tabela8[Data Montaż],DATE(MID(N$2,7,4),MID(N$2,4,2),MID(N$2,1,2)),Tabela8[Hala]:Tabela8[Hala],"CRAMO",Tabela8[Numer kontraktu]:Tabela8[Numer kontraktu],Tabela1312[[#This Row],[Numer kontraktu]])</f>
        <v>0</v>
      </c>
      <c r="O31" s="29">
        <f>SUMIFS(Tabela8[m2 podłogi],Tabela8[Data Montaż]:Tabela8[Data Montaż],DATE(MID(O$2,7,4),MID(O$2,4,2),MID(O$2,1,2)),Tabela8[Hala]:Tabela8[Hala],"CRAMO",Tabela8[Numer kontraktu]:Tabela8[Numer kontraktu],Tabela1312[[#This Row],[Numer kontraktu]])</f>
        <v>0</v>
      </c>
      <c r="P31" s="29">
        <f>SUMIFS(Tabela8[m2 podłogi],Tabela8[Data Montaż]:Tabela8[Data Montaż],DATE(MID(P$2,7,4),MID(P$2,4,2),MID(P$2,1,2)),Tabela8[Hala]:Tabela8[Hala],"CRAMO",Tabela8[Numer kontraktu]:Tabela8[Numer kontraktu],Tabela1312[[#This Row],[Numer kontraktu]])</f>
        <v>0</v>
      </c>
      <c r="Q31" s="29">
        <f>SUMIFS(Tabela8[m2 podłogi],Tabela8[Data Montaż]:Tabela8[Data Montaż],DATE(MID(Q$2,7,4),MID(Q$2,4,2),MID(Q$2,1,2)),Tabela8[Hala]:Tabela8[Hala],"CRAMO",Tabela8[Numer kontraktu]:Tabela8[Numer kontraktu],Tabela1312[[#This Row],[Numer kontraktu]])</f>
        <v>0</v>
      </c>
      <c r="R31" s="29">
        <f>SUMIFS(Tabela8[m2 podłogi],Tabela8[Data Montaż]:Tabela8[Data Montaż],DATE(MID(R$2,7,4),MID(R$2,4,2),MID(R$2,1,2)),Tabela8[Hala]:Tabela8[Hala],"CRAMO",Tabela8[Numer kontraktu]:Tabela8[Numer kontraktu],Tabela1312[[#This Row],[Numer kontraktu]])</f>
        <v>0</v>
      </c>
      <c r="S31" s="29">
        <f>SUMIFS(Tabela8[m2 podłogi],Tabela8[Data Montaż]:Tabela8[Data Montaż],DATE(MID(S$2,7,4),MID(S$2,4,2),MID(S$2,1,2)),Tabela8[Hala]:Tabela8[Hala],"CRAMO",Tabela8[Numer kontraktu]:Tabela8[Numer kontraktu],Tabela1312[[#This Row],[Numer kontraktu]])</f>
        <v>0</v>
      </c>
      <c r="T31" s="29">
        <f>SUMIFS(Tabela8[m2 podłogi],Tabela8[Data Montaż]:Tabela8[Data Montaż],DATE(MID(T$2,7,4),MID(T$2,4,2),MID(T$2,1,2)),Tabela8[Hala]:Tabela8[Hala],"CRAMO",Tabela8[Numer kontraktu]:Tabela8[Numer kontraktu],Tabela1312[[#This Row],[Numer kontraktu]])</f>
        <v>0</v>
      </c>
      <c r="U31" s="29">
        <f>SUMIFS(Tabela8[m2 podłogi],Tabela8[Data Montaż]:Tabela8[Data Montaż],DATE(MID(U$2,7,4),MID(U$2,4,2),MID(U$2,1,2)),Tabela8[Hala]:Tabela8[Hala],"CRAMO",Tabela8[Numer kontraktu]:Tabela8[Numer kontraktu],Tabela1312[[#This Row],[Numer kontraktu]])</f>
        <v>0</v>
      </c>
      <c r="V31" s="29">
        <f>SUMIFS(Tabela8[m2 podłogi],Tabela8[Data Montaż]:Tabela8[Data Montaż],DATE(MID(V$2,7,4),MID(V$2,4,2),MID(V$2,1,2)),Tabela8[Hala]:Tabela8[Hala],"CRAMO",Tabela8[Numer kontraktu]:Tabela8[Numer kontraktu],Tabela1312[[#This Row],[Numer kontraktu]])</f>
        <v>0</v>
      </c>
      <c r="W31" s="29">
        <f>SUMIFS(Tabela8[m2 podłogi],Tabela8[Data Montaż]:Tabela8[Data Montaż],DATE(MID(W$2,7,4),MID(W$2,4,2),MID(W$2,1,2)),Tabela8[Hala]:Tabela8[Hala],"CRAMO",Tabela8[Numer kontraktu]:Tabela8[Numer kontraktu],Tabela1312[[#This Row],[Numer kontraktu]])</f>
        <v>0</v>
      </c>
      <c r="X31" s="29">
        <f>SUMIFS(Tabela8[m2 podłogi],Tabela8[Data Montaż]:Tabela8[Data Montaż],DATE(MID(X$2,7,4),MID(X$2,4,2),MID(X$2,1,2)),Tabela8[Hala]:Tabela8[Hala],"CRAMO",Tabela8[Numer kontraktu]:Tabela8[Numer kontraktu],Tabela1312[[#This Row],[Numer kontraktu]])</f>
        <v>0</v>
      </c>
      <c r="Y31" s="29">
        <f>SUMIFS(Tabela8[m2 podłogi],Tabela8[Data Montaż]:Tabela8[Data Montaż],DATE(MID(Y$2,7,4),MID(Y$2,4,2),MID(Y$2,1,2)),Tabela8[Hala]:Tabela8[Hala],"CRAMO",Tabela8[Numer kontraktu]:Tabela8[Numer kontraktu],Tabela1312[[#This Row],[Numer kontraktu]])</f>
        <v>0</v>
      </c>
      <c r="Z31" s="29">
        <f>SUMIFS(Tabela8[m2 podłogi],Tabela8[Data Montaż]:Tabela8[Data Montaż],DATE(MID(Z$2,7,4),MID(Z$2,4,2),MID(Z$2,1,2)),Tabela8[Hala]:Tabela8[Hala],"CRAMO",Tabela8[Numer kontraktu]:Tabela8[Numer kontraktu],Tabela1312[[#This Row],[Numer kontraktu]])</f>
        <v>0</v>
      </c>
      <c r="AA31" s="29">
        <f>SUMIFS(Tabela8[m2 podłogi],Tabela8[Data Montaż]:Tabela8[Data Montaż],DATE(MID(AA$2,7,4),MID(AA$2,4,2),MID(AA$2,1,2)),Tabela8[Hala]:Tabela8[Hala],"CRAMO",Tabela8[Numer kontraktu]:Tabela8[Numer kontraktu],Tabela1312[[#This Row],[Numer kontraktu]])</f>
        <v>0</v>
      </c>
      <c r="AB31" s="29">
        <f>SUMIFS(Tabela8[m2 podłogi],Tabela8[Data Montaż]:Tabela8[Data Montaż],DATE(MID(AB$2,7,4),MID(AB$2,4,2),MID(AB$2,1,2)),Tabela8[Hala]:Tabela8[Hala],"CRAMO",Tabela8[Numer kontraktu]:Tabela8[Numer kontraktu],Tabela1312[[#This Row],[Numer kontraktu]])</f>
        <v>0</v>
      </c>
      <c r="AC31" s="29">
        <f>SUMIFS(Tabela8[m2 podłogi],Tabela8[Data Montaż]:Tabela8[Data Montaż],DATE(MID(AC$2,7,4),MID(AC$2,4,2),MID(AC$2,1,2)),Tabela8[Hala]:Tabela8[Hala],"CRAMO",Tabela8[Numer kontraktu]:Tabela8[Numer kontraktu],Tabela1312[[#This Row],[Numer kontraktu]])</f>
        <v>0</v>
      </c>
      <c r="AD31" s="29">
        <f>SUMIFS(Tabela8[m2 podłogi],Tabela8[Data Montaż]:Tabela8[Data Montaż],DATE(MID(AD$2,7,4),MID(AD$2,4,2),MID(AD$2,1,2)),Tabela8[Hala]:Tabela8[Hala],"CRAMO",Tabela8[Numer kontraktu]:Tabela8[Numer kontraktu],Tabela1312[[#This Row],[Numer kontraktu]])</f>
        <v>0</v>
      </c>
      <c r="AE31" s="29">
        <f>SUMIFS(Tabela8[m2 podłogi],Tabela8[Data Montaż]:Tabela8[Data Montaż],DATE(MID(AE$2,7,4),MID(AE$2,4,2),MID(AE$2,1,2)),Tabela8[Hala]:Tabela8[Hala],"CRAMO",Tabela8[Numer kontraktu]:Tabela8[Numer kontraktu],Tabela1312[[#This Row],[Numer kontraktu]])</f>
        <v>0</v>
      </c>
      <c r="AF31" s="31"/>
      <c r="AG31" s="31"/>
      <c r="AH31" s="31"/>
    </row>
    <row r="33" spans="1:34" ht="18.75">
      <c r="A33" s="6" t="s">
        <v>0</v>
      </c>
      <c r="B33" s="7" t="s">
        <v>40</v>
      </c>
      <c r="C33" t="s">
        <v>42</v>
      </c>
    </row>
    <row r="34" spans="1:34" s="19" customFormat="1" ht="30.75" thickBot="1">
      <c r="A34" s="17" t="s">
        <v>3</v>
      </c>
      <c r="B34" s="18" t="s">
        <v>4</v>
      </c>
      <c r="C34" s="18" t="s">
        <v>5</v>
      </c>
      <c r="D34" s="15" t="s">
        <v>6</v>
      </c>
      <c r="E34" s="15" t="s">
        <v>7</v>
      </c>
      <c r="F34" s="15" t="s">
        <v>8</v>
      </c>
      <c r="G34" s="15" t="s">
        <v>9</v>
      </c>
      <c r="H34" s="15" t="s">
        <v>10</v>
      </c>
      <c r="I34" s="15" t="s">
        <v>11</v>
      </c>
      <c r="J34" s="15" t="s">
        <v>12</v>
      </c>
      <c r="K34" s="15" t="s">
        <v>13</v>
      </c>
      <c r="L34" s="15" t="s">
        <v>14</v>
      </c>
      <c r="M34" s="15" t="s">
        <v>15</v>
      </c>
      <c r="N34" s="15" t="s">
        <v>16</v>
      </c>
      <c r="O34" s="15" t="s">
        <v>17</v>
      </c>
      <c r="P34" s="15" t="s">
        <v>18</v>
      </c>
      <c r="Q34" s="15" t="s">
        <v>19</v>
      </c>
      <c r="R34" s="15" t="s">
        <v>20</v>
      </c>
      <c r="S34" s="15" t="s">
        <v>21</v>
      </c>
      <c r="T34" s="15" t="s">
        <v>22</v>
      </c>
      <c r="U34" s="15" t="s">
        <v>23</v>
      </c>
      <c r="V34" s="15" t="s">
        <v>24</v>
      </c>
      <c r="W34" s="15" t="s">
        <v>25</v>
      </c>
      <c r="X34" s="15" t="s">
        <v>26</v>
      </c>
      <c r="Y34" s="15" t="s">
        <v>27</v>
      </c>
      <c r="Z34" s="15" t="s">
        <v>28</v>
      </c>
      <c r="AA34" s="15" t="s">
        <v>29</v>
      </c>
      <c r="AB34" s="15" t="s">
        <v>30</v>
      </c>
      <c r="AC34" s="15" t="s">
        <v>31</v>
      </c>
      <c r="AD34" s="15" t="s">
        <v>32</v>
      </c>
      <c r="AE34" s="15" t="s">
        <v>33</v>
      </c>
      <c r="AF34" s="14" t="s">
        <v>34</v>
      </c>
      <c r="AG34" s="14" t="s">
        <v>35</v>
      </c>
      <c r="AH34" s="14" t="s">
        <v>36</v>
      </c>
    </row>
    <row r="35" spans="1:34">
      <c r="A35" s="4">
        <v>232</v>
      </c>
      <c r="B35" s="2" t="s">
        <v>37</v>
      </c>
      <c r="C35" s="2" t="s">
        <v>38</v>
      </c>
      <c r="D35" s="11">
        <f>SUMIFS(Tabela8[m2 SD],Tabela8[Data Montaż]:Tabela8[Data Montaż],DATE(MID(D$2,7,4),MID(D$2,4,2),MID(D$2,1,2)),Tabela8[Hala]:Tabela8[Hala],"CRAMO",Tabela8[Numer kontraktu]:Tabela8[Numer kontraktu],Tabela13813[[#This Row],[Numer kontraktu]])+SUMIFS(Tabela8[m2 SM],Tabela8[Data Montaż]:Tabela8[Data Montaż],DATE(MID(D$2,7,4),MID(D$2,4,2),MID(D$2,1,2)),Tabela8[Hala]:Tabela8[Hala],"CRAMO",Tabela8[Numer kontraktu]:Tabela8[Numer kontraktu],Tabela13813[[#This Row],[Numer kontraktu]])+SUMIFS(Tabela8[m2 SZ],Tabela8[Data Montaż]:Tabela8[Data Montaż],DATE(MID(D$2,7,4),MID(D$2,4,2),MID(D$2,1,2)),Tabela8[Hala]:Tabela8[Hala],"CRAMO",Tabela8[Numer kontraktu]:Tabela8[Numer kontraktu],Tabela13813[[#This Row],[Numer kontraktu]])</f>
        <v>0</v>
      </c>
      <c r="E35" s="11">
        <f>SUMIFS(Tabela8[m2 SD],Tabela8[Data Montaż]:Tabela8[Data Montaż],DATE(MID(E$2,7,4),MID(E$2,4,2),MID(E$2,1,2)),Tabela8[Hala]:Tabela8[Hala],"CRAMO",Tabela8[Numer kontraktu]:Tabela8[Numer kontraktu],Tabela13813[[#This Row],[Numer kontraktu]])+SUMIFS(Tabela8[m2 SM],Tabela8[Data Montaż]:Tabela8[Data Montaż],DATE(MID(E$2,7,4),MID(E$2,4,2),MID(E$2,1,2)),Tabela8[Hala]:Tabela8[Hala],"CRAMO",Tabela8[Numer kontraktu]:Tabela8[Numer kontraktu],Tabela13813[[#This Row],[Numer kontraktu]])+SUMIFS(Tabela8[m2 SZ],Tabela8[Data Montaż]:Tabela8[Data Montaż],DATE(MID(E$2,7,4),MID(E$2,4,2),MID(E$2,1,2)),Tabela8[Hala]:Tabela8[Hala],"CRAMO",Tabela8[Numer kontraktu]:Tabela8[Numer kontraktu],Tabela13813[[#This Row],[Numer kontraktu]])</f>
        <v>0</v>
      </c>
      <c r="F35" s="11">
        <f>SUMIFS(Tabela8[m2 SD],Tabela8[Data Montaż]:Tabela8[Data Montaż],DATE(MID(F$2,7,4),MID(F$2,4,2),MID(F$2,1,2)),Tabela8[Hala]:Tabela8[Hala],"CRAMO",Tabela8[Numer kontraktu]:Tabela8[Numer kontraktu],Tabela13813[[#This Row],[Numer kontraktu]])+SUMIFS(Tabela8[m2 SM],Tabela8[Data Montaż]:Tabela8[Data Montaż],DATE(MID(F$2,7,4),MID(F$2,4,2),MID(F$2,1,2)),Tabela8[Hala]:Tabela8[Hala],"CRAMO",Tabela8[Numer kontraktu]:Tabela8[Numer kontraktu],Tabela13813[[#This Row],[Numer kontraktu]])+SUMIFS(Tabela8[m2 SZ],Tabela8[Data Montaż]:Tabela8[Data Montaż],DATE(MID(F$2,7,4),MID(F$2,4,2),MID(F$2,1,2)),Tabela8[Hala]:Tabela8[Hala],"CRAMO",Tabela8[Numer kontraktu]:Tabela8[Numer kontraktu],Tabela13813[[#This Row],[Numer kontraktu]])</f>
        <v>0</v>
      </c>
      <c r="G35" s="11">
        <f>SUMIFS(Tabela8[m2 SD],Tabela8[Data Montaż]:Tabela8[Data Montaż],DATE(MID(G$2,7,4),MID(G$2,4,2),MID(G$2,1,2)),Tabela8[Hala]:Tabela8[Hala],"CRAMO",Tabela8[Numer kontraktu]:Tabela8[Numer kontraktu],Tabela13813[[#This Row],[Numer kontraktu]])+SUMIFS(Tabela8[m2 SM],Tabela8[Data Montaż]:Tabela8[Data Montaż],DATE(MID(G$2,7,4),MID(G$2,4,2),MID(G$2,1,2)),Tabela8[Hala]:Tabela8[Hala],"CRAMO",Tabela8[Numer kontraktu]:Tabela8[Numer kontraktu],Tabela13813[[#This Row],[Numer kontraktu]])+SUMIFS(Tabela8[m2 SZ],Tabela8[Data Montaż]:Tabela8[Data Montaż],DATE(MID(G$2,7,4),MID(G$2,4,2),MID(G$2,1,2)),Tabela8[Hala]:Tabela8[Hala],"CRAMO",Tabela8[Numer kontraktu]:Tabela8[Numer kontraktu],Tabela13813[[#This Row],[Numer kontraktu]])</f>
        <v>0</v>
      </c>
      <c r="H35" s="11">
        <f>SUMIFS(Tabela8[m2 SD],Tabela8[Data Montaż]:Tabela8[Data Montaż],DATE(MID(H$2,7,4),MID(H$2,4,2),MID(H$2,1,2)),Tabela8[Hala]:Tabela8[Hala],"CRAMO",Tabela8[Numer kontraktu]:Tabela8[Numer kontraktu],Tabela13813[[#This Row],[Numer kontraktu]])+SUMIFS(Tabela8[m2 SM],Tabela8[Data Montaż]:Tabela8[Data Montaż],DATE(MID(H$2,7,4),MID(H$2,4,2),MID(H$2,1,2)),Tabela8[Hala]:Tabela8[Hala],"CRAMO",Tabela8[Numer kontraktu]:Tabela8[Numer kontraktu],Tabela13813[[#This Row],[Numer kontraktu]])+SUMIFS(Tabela8[m2 SZ],Tabela8[Data Montaż]:Tabela8[Data Montaż],DATE(MID(H$2,7,4),MID(H$2,4,2),MID(H$2,1,2)),Tabela8[Hala]:Tabela8[Hala],"CRAMO",Tabela8[Numer kontraktu]:Tabela8[Numer kontraktu],Tabela13813[[#This Row],[Numer kontraktu]])</f>
        <v>0</v>
      </c>
      <c r="I35" s="11">
        <f>SUMIFS(Tabela8[m2 SD],Tabela8[Data Montaż]:Tabela8[Data Montaż],DATE(MID(I$2,7,4),MID(I$2,4,2),MID(I$2,1,2)),Tabela8[Hala]:Tabela8[Hala],"CRAMO",Tabela8[Numer kontraktu]:Tabela8[Numer kontraktu],Tabela13813[[#This Row],[Numer kontraktu]])+SUMIFS(Tabela8[m2 SM],Tabela8[Data Montaż]:Tabela8[Data Montaż],DATE(MID(I$2,7,4),MID(I$2,4,2),MID(I$2,1,2)),Tabela8[Hala]:Tabela8[Hala],"CRAMO",Tabela8[Numer kontraktu]:Tabela8[Numer kontraktu],Tabela13813[[#This Row],[Numer kontraktu]])+SUMIFS(Tabela8[m2 SZ],Tabela8[Data Montaż]:Tabela8[Data Montaż],DATE(MID(I$2,7,4),MID(I$2,4,2),MID(I$2,1,2)),Tabela8[Hala]:Tabela8[Hala],"CRAMO",Tabela8[Numer kontraktu]:Tabela8[Numer kontraktu],Tabela13813[[#This Row],[Numer kontraktu]])</f>
        <v>0</v>
      </c>
      <c r="J35" s="11">
        <f>SUMIFS(Tabela8[m2 SD],Tabela8[Data Montaż]:Tabela8[Data Montaż],DATE(MID(J$2,7,4),MID(J$2,4,2),MID(J$2,1,2)),Tabela8[Hala]:Tabela8[Hala],"CRAMO",Tabela8[Numer kontraktu]:Tabela8[Numer kontraktu],Tabela13813[[#This Row],[Numer kontraktu]])+SUMIFS(Tabela8[m2 SM],Tabela8[Data Montaż]:Tabela8[Data Montaż],DATE(MID(J$2,7,4),MID(J$2,4,2),MID(J$2,1,2)),Tabela8[Hala]:Tabela8[Hala],"CRAMO",Tabela8[Numer kontraktu]:Tabela8[Numer kontraktu],Tabela13813[[#This Row],[Numer kontraktu]])+SUMIFS(Tabela8[m2 SZ],Tabela8[Data Montaż]:Tabela8[Data Montaż],DATE(MID(J$2,7,4),MID(J$2,4,2),MID(J$2,1,2)),Tabela8[Hala]:Tabela8[Hala],"CRAMO",Tabela8[Numer kontraktu]:Tabela8[Numer kontraktu],Tabela13813[[#This Row],[Numer kontraktu]])</f>
        <v>0</v>
      </c>
      <c r="K35" s="11">
        <f>SUMIFS(Tabela8[m2 SD],Tabela8[Data Montaż]:Tabela8[Data Montaż],DATE(MID(K$2,7,4),MID(K$2,4,2),MID(K$2,1,2)),Tabela8[Hala]:Tabela8[Hala],"CRAMO",Tabela8[Numer kontraktu]:Tabela8[Numer kontraktu],Tabela13813[[#This Row],[Numer kontraktu]])+SUMIFS(Tabela8[m2 SM],Tabela8[Data Montaż]:Tabela8[Data Montaż],DATE(MID(K$2,7,4),MID(K$2,4,2),MID(K$2,1,2)),Tabela8[Hala]:Tabela8[Hala],"CRAMO",Tabela8[Numer kontraktu]:Tabela8[Numer kontraktu],Tabela13813[[#This Row],[Numer kontraktu]])+SUMIFS(Tabela8[m2 SZ],Tabela8[Data Montaż]:Tabela8[Data Montaż],DATE(MID(K$2,7,4),MID(K$2,4,2),MID(K$2,1,2)),Tabela8[Hala]:Tabela8[Hala],"CRAMO",Tabela8[Numer kontraktu]:Tabela8[Numer kontraktu],Tabela13813[[#This Row],[Numer kontraktu]])</f>
        <v>0</v>
      </c>
      <c r="L35" s="11">
        <f>SUMIFS(Tabela8[m2 SD],Tabela8[Data Montaż]:Tabela8[Data Montaż],DATE(MID(L$2,7,4),MID(L$2,4,2),MID(L$2,1,2)),Tabela8[Hala]:Tabela8[Hala],"CRAMO",Tabela8[Numer kontraktu]:Tabela8[Numer kontraktu],Tabela13813[[#This Row],[Numer kontraktu]])+SUMIFS(Tabela8[m2 SM],Tabela8[Data Montaż]:Tabela8[Data Montaż],DATE(MID(L$2,7,4),MID(L$2,4,2),MID(L$2,1,2)),Tabela8[Hala]:Tabela8[Hala],"CRAMO",Tabela8[Numer kontraktu]:Tabela8[Numer kontraktu],Tabela13813[[#This Row],[Numer kontraktu]])+SUMIFS(Tabela8[m2 SZ],Tabela8[Data Montaż]:Tabela8[Data Montaż],DATE(MID(L$2,7,4),MID(L$2,4,2),MID(L$2,1,2)),Tabela8[Hala]:Tabela8[Hala],"CRAMO",Tabela8[Numer kontraktu]:Tabela8[Numer kontraktu],Tabela13813[[#This Row],[Numer kontraktu]])</f>
        <v>0</v>
      </c>
      <c r="M35" s="11">
        <f>SUMIFS(Tabela8[m2 SD],Tabela8[Data Montaż]:Tabela8[Data Montaż],DATE(MID(M$2,7,4),MID(M$2,4,2),MID(M$2,1,2)),Tabela8[Hala]:Tabela8[Hala],"CRAMO",Tabela8[Numer kontraktu]:Tabela8[Numer kontraktu],Tabela13813[[#This Row],[Numer kontraktu]])+SUMIFS(Tabela8[m2 SM],Tabela8[Data Montaż]:Tabela8[Data Montaż],DATE(MID(M$2,7,4),MID(M$2,4,2),MID(M$2,1,2)),Tabela8[Hala]:Tabela8[Hala],"CRAMO",Tabela8[Numer kontraktu]:Tabela8[Numer kontraktu],Tabela13813[[#This Row],[Numer kontraktu]])+SUMIFS(Tabela8[m2 SZ],Tabela8[Data Montaż]:Tabela8[Data Montaż],DATE(MID(M$2,7,4),MID(M$2,4,2),MID(M$2,1,2)),Tabela8[Hala]:Tabela8[Hala],"CRAMO",Tabela8[Numer kontraktu]:Tabela8[Numer kontraktu],Tabela13813[[#This Row],[Numer kontraktu]])</f>
        <v>0</v>
      </c>
      <c r="N35" s="11">
        <f>SUMIFS(Tabela8[m2 SD],Tabela8[Data Montaż]:Tabela8[Data Montaż],DATE(MID(N$2,7,4),MID(N$2,4,2),MID(N$2,1,2)),Tabela8[Hala]:Tabela8[Hala],"CRAMO",Tabela8[Numer kontraktu]:Tabela8[Numer kontraktu],Tabela13813[[#This Row],[Numer kontraktu]])+SUMIFS(Tabela8[m2 SM],Tabela8[Data Montaż]:Tabela8[Data Montaż],DATE(MID(N$2,7,4),MID(N$2,4,2),MID(N$2,1,2)),Tabela8[Hala]:Tabela8[Hala],"CRAMO",Tabela8[Numer kontraktu]:Tabela8[Numer kontraktu],Tabela13813[[#This Row],[Numer kontraktu]])+SUMIFS(Tabela8[m2 SZ],Tabela8[Data Montaż]:Tabela8[Data Montaż],DATE(MID(N$2,7,4),MID(N$2,4,2),MID(N$2,1,2)),Tabela8[Hala]:Tabela8[Hala],"CRAMO",Tabela8[Numer kontraktu]:Tabela8[Numer kontraktu],Tabela13813[[#This Row],[Numer kontraktu]])</f>
        <v>0</v>
      </c>
      <c r="O35" s="11">
        <f>SUMIFS(Tabela8[m2 SD],Tabela8[Data Montaż]:Tabela8[Data Montaż],DATE(MID(O$2,7,4),MID(O$2,4,2),MID(O$2,1,2)),Tabela8[Hala]:Tabela8[Hala],"CRAMO",Tabela8[Numer kontraktu]:Tabela8[Numer kontraktu],Tabela13813[[#This Row],[Numer kontraktu]])+SUMIFS(Tabela8[m2 SM],Tabela8[Data Montaż]:Tabela8[Data Montaż],DATE(MID(O$2,7,4),MID(O$2,4,2),MID(O$2,1,2)),Tabela8[Hala]:Tabela8[Hala],"CRAMO",Tabela8[Numer kontraktu]:Tabela8[Numer kontraktu],Tabela13813[[#This Row],[Numer kontraktu]])+SUMIFS(Tabela8[m2 SZ],Tabela8[Data Montaż]:Tabela8[Data Montaż],DATE(MID(O$2,7,4),MID(O$2,4,2),MID(O$2,1,2)),Tabela8[Hala]:Tabela8[Hala],"CRAMO",Tabela8[Numer kontraktu]:Tabela8[Numer kontraktu],Tabela13813[[#This Row],[Numer kontraktu]])</f>
        <v>0</v>
      </c>
      <c r="P35" s="11">
        <f>SUMIFS(Tabela8[m2 SD],Tabela8[Data Montaż]:Tabela8[Data Montaż],DATE(MID(P$2,7,4),MID(P$2,4,2),MID(P$2,1,2)),Tabela8[Hala]:Tabela8[Hala],"CRAMO",Tabela8[Numer kontraktu]:Tabela8[Numer kontraktu],Tabela13813[[#This Row],[Numer kontraktu]])+SUMIFS(Tabela8[m2 SM],Tabela8[Data Montaż]:Tabela8[Data Montaż],DATE(MID(P$2,7,4),MID(P$2,4,2),MID(P$2,1,2)),Tabela8[Hala]:Tabela8[Hala],"CRAMO",Tabela8[Numer kontraktu]:Tabela8[Numer kontraktu],Tabela13813[[#This Row],[Numer kontraktu]])+SUMIFS(Tabela8[m2 SZ],Tabela8[Data Montaż]:Tabela8[Data Montaż],DATE(MID(P$2,7,4),MID(P$2,4,2),MID(P$2,1,2)),Tabela8[Hala]:Tabela8[Hala],"CRAMO",Tabela8[Numer kontraktu]:Tabela8[Numer kontraktu],Tabela13813[[#This Row],[Numer kontraktu]])</f>
        <v>0</v>
      </c>
      <c r="Q35" s="11">
        <f>SUMIFS(Tabela8[m2 SD],Tabela8[Data Montaż]:Tabela8[Data Montaż],DATE(MID(Q$2,7,4),MID(Q$2,4,2),MID(Q$2,1,2)),Tabela8[Hala]:Tabela8[Hala],"CRAMO",Tabela8[Numer kontraktu]:Tabela8[Numer kontraktu],Tabela13813[[#This Row],[Numer kontraktu]])+SUMIFS(Tabela8[m2 SM],Tabela8[Data Montaż]:Tabela8[Data Montaż],DATE(MID(Q$2,7,4),MID(Q$2,4,2),MID(Q$2,1,2)),Tabela8[Hala]:Tabela8[Hala],"CRAMO",Tabela8[Numer kontraktu]:Tabela8[Numer kontraktu],Tabela13813[[#This Row],[Numer kontraktu]])+SUMIFS(Tabela8[m2 SZ],Tabela8[Data Montaż]:Tabela8[Data Montaż],DATE(MID(Q$2,7,4),MID(Q$2,4,2),MID(Q$2,1,2)),Tabela8[Hala]:Tabela8[Hala],"CRAMO",Tabela8[Numer kontraktu]:Tabela8[Numer kontraktu],Tabela13813[[#This Row],[Numer kontraktu]])</f>
        <v>0</v>
      </c>
      <c r="R35" s="11">
        <f>SUMIFS(Tabela8[m2 SD],Tabela8[Data Montaż]:Tabela8[Data Montaż],DATE(MID(R$2,7,4),MID(R$2,4,2),MID(R$2,1,2)),Tabela8[Hala]:Tabela8[Hala],"CRAMO",Tabela8[Numer kontraktu]:Tabela8[Numer kontraktu],Tabela13813[[#This Row],[Numer kontraktu]])+SUMIFS(Tabela8[m2 SM],Tabela8[Data Montaż]:Tabela8[Data Montaż],DATE(MID(R$2,7,4),MID(R$2,4,2),MID(R$2,1,2)),Tabela8[Hala]:Tabela8[Hala],"CRAMO",Tabela8[Numer kontraktu]:Tabela8[Numer kontraktu],Tabela13813[[#This Row],[Numer kontraktu]])+SUMIFS(Tabela8[m2 SZ],Tabela8[Data Montaż]:Tabela8[Data Montaż],DATE(MID(R$2,7,4),MID(R$2,4,2),MID(R$2,1,2)),Tabela8[Hala]:Tabela8[Hala],"CRAMO",Tabela8[Numer kontraktu]:Tabela8[Numer kontraktu],Tabela13813[[#This Row],[Numer kontraktu]])</f>
        <v>0</v>
      </c>
      <c r="S35" s="11">
        <f>SUMIFS(Tabela8[m2 SD],Tabela8[Data Montaż]:Tabela8[Data Montaż],DATE(MID(S$2,7,4),MID(S$2,4,2),MID(S$2,1,2)),Tabela8[Hala]:Tabela8[Hala],"CRAMO",Tabela8[Numer kontraktu]:Tabela8[Numer kontraktu],Tabela13813[[#This Row],[Numer kontraktu]])+SUMIFS(Tabela8[m2 SM],Tabela8[Data Montaż]:Tabela8[Data Montaż],DATE(MID(S$2,7,4),MID(S$2,4,2),MID(S$2,1,2)),Tabela8[Hala]:Tabela8[Hala],"CRAMO",Tabela8[Numer kontraktu]:Tabela8[Numer kontraktu],Tabela13813[[#This Row],[Numer kontraktu]])+SUMIFS(Tabela8[m2 SZ],Tabela8[Data Montaż]:Tabela8[Data Montaż],DATE(MID(S$2,7,4),MID(S$2,4,2),MID(S$2,1,2)),Tabela8[Hala]:Tabela8[Hala],"CRAMO",Tabela8[Numer kontraktu]:Tabela8[Numer kontraktu],Tabela13813[[#This Row],[Numer kontraktu]])</f>
        <v>0</v>
      </c>
      <c r="T35" s="11">
        <f>SUMIFS(Tabela8[m2 SD],Tabela8[Data Montaż]:Tabela8[Data Montaż],DATE(MID(T$2,7,4),MID(T$2,4,2),MID(T$2,1,2)),Tabela8[Hala]:Tabela8[Hala],"CRAMO",Tabela8[Numer kontraktu]:Tabela8[Numer kontraktu],Tabela13813[[#This Row],[Numer kontraktu]])+SUMIFS(Tabela8[m2 SM],Tabela8[Data Montaż]:Tabela8[Data Montaż],DATE(MID(T$2,7,4),MID(T$2,4,2),MID(T$2,1,2)),Tabela8[Hala]:Tabela8[Hala],"CRAMO",Tabela8[Numer kontraktu]:Tabela8[Numer kontraktu],Tabela13813[[#This Row],[Numer kontraktu]])+SUMIFS(Tabela8[m2 SZ],Tabela8[Data Montaż]:Tabela8[Data Montaż],DATE(MID(T$2,7,4),MID(T$2,4,2),MID(T$2,1,2)),Tabela8[Hala]:Tabela8[Hala],"CRAMO",Tabela8[Numer kontraktu]:Tabela8[Numer kontraktu],Tabela13813[[#This Row],[Numer kontraktu]])</f>
        <v>0</v>
      </c>
      <c r="U35" s="11">
        <f>SUMIFS(Tabela8[m2 SD],Tabela8[Data Montaż]:Tabela8[Data Montaż],DATE(MID(U$2,7,4),MID(U$2,4,2),MID(U$2,1,2)),Tabela8[Hala]:Tabela8[Hala],"CRAMO",Tabela8[Numer kontraktu]:Tabela8[Numer kontraktu],Tabela13813[[#This Row],[Numer kontraktu]])+SUMIFS(Tabela8[m2 SM],Tabela8[Data Montaż]:Tabela8[Data Montaż],DATE(MID(U$2,7,4),MID(U$2,4,2),MID(U$2,1,2)),Tabela8[Hala]:Tabela8[Hala],"CRAMO",Tabela8[Numer kontraktu]:Tabela8[Numer kontraktu],Tabela13813[[#This Row],[Numer kontraktu]])+SUMIFS(Tabela8[m2 SZ],Tabela8[Data Montaż]:Tabela8[Data Montaż],DATE(MID(U$2,7,4),MID(U$2,4,2),MID(U$2,1,2)),Tabela8[Hala]:Tabela8[Hala],"CRAMO",Tabela8[Numer kontraktu]:Tabela8[Numer kontraktu],Tabela13813[[#This Row],[Numer kontraktu]])</f>
        <v>0</v>
      </c>
      <c r="V35" s="11">
        <f>SUMIFS(Tabela8[m2 SD],Tabela8[Data Montaż]:Tabela8[Data Montaż],DATE(MID(V$2,7,4),MID(V$2,4,2),MID(V$2,1,2)),Tabela8[Hala]:Tabela8[Hala],"CRAMO",Tabela8[Numer kontraktu]:Tabela8[Numer kontraktu],Tabela13813[[#This Row],[Numer kontraktu]])+SUMIFS(Tabela8[m2 SM],Tabela8[Data Montaż]:Tabela8[Data Montaż],DATE(MID(V$2,7,4),MID(V$2,4,2),MID(V$2,1,2)),Tabela8[Hala]:Tabela8[Hala],"CRAMO",Tabela8[Numer kontraktu]:Tabela8[Numer kontraktu],Tabela13813[[#This Row],[Numer kontraktu]])+SUMIFS(Tabela8[m2 SZ],Tabela8[Data Montaż]:Tabela8[Data Montaż],DATE(MID(V$2,7,4),MID(V$2,4,2),MID(V$2,1,2)),Tabela8[Hala]:Tabela8[Hala],"CRAMO",Tabela8[Numer kontraktu]:Tabela8[Numer kontraktu],Tabela13813[[#This Row],[Numer kontraktu]])</f>
        <v>0</v>
      </c>
      <c r="W35" s="11">
        <f>SUMIFS(Tabela8[m2 SD],Tabela8[Data Montaż]:Tabela8[Data Montaż],DATE(MID(W$2,7,4),MID(W$2,4,2),MID(W$2,1,2)),Tabela8[Hala]:Tabela8[Hala],"CRAMO",Tabela8[Numer kontraktu]:Tabela8[Numer kontraktu],Tabela13813[[#This Row],[Numer kontraktu]])+SUMIFS(Tabela8[m2 SM],Tabela8[Data Montaż]:Tabela8[Data Montaż],DATE(MID(W$2,7,4),MID(W$2,4,2),MID(W$2,1,2)),Tabela8[Hala]:Tabela8[Hala],"CRAMO",Tabela8[Numer kontraktu]:Tabela8[Numer kontraktu],Tabela13813[[#This Row],[Numer kontraktu]])+SUMIFS(Tabela8[m2 SZ],Tabela8[Data Montaż]:Tabela8[Data Montaż],DATE(MID(W$2,7,4),MID(W$2,4,2),MID(W$2,1,2)),Tabela8[Hala]:Tabela8[Hala],"CRAMO",Tabela8[Numer kontraktu]:Tabela8[Numer kontraktu],Tabela13813[[#This Row],[Numer kontraktu]])</f>
        <v>0</v>
      </c>
      <c r="X35" s="11">
        <f>SUMIFS(Tabela8[m2 SD],Tabela8[Data Montaż]:Tabela8[Data Montaż],DATE(MID(X$2,7,4),MID(X$2,4,2),MID(X$2,1,2)),Tabela8[Hala]:Tabela8[Hala],"CRAMO",Tabela8[Numer kontraktu]:Tabela8[Numer kontraktu],Tabela13813[[#This Row],[Numer kontraktu]])+SUMIFS(Tabela8[m2 SM],Tabela8[Data Montaż]:Tabela8[Data Montaż],DATE(MID(X$2,7,4),MID(X$2,4,2),MID(X$2,1,2)),Tabela8[Hala]:Tabela8[Hala],"CRAMO",Tabela8[Numer kontraktu]:Tabela8[Numer kontraktu],Tabela13813[[#This Row],[Numer kontraktu]])+SUMIFS(Tabela8[m2 SZ],Tabela8[Data Montaż]:Tabela8[Data Montaż],DATE(MID(X$2,7,4),MID(X$2,4,2),MID(X$2,1,2)),Tabela8[Hala]:Tabela8[Hala],"CRAMO",Tabela8[Numer kontraktu]:Tabela8[Numer kontraktu],Tabela13813[[#This Row],[Numer kontraktu]])</f>
        <v>0</v>
      </c>
      <c r="Y35" s="11">
        <f>SUMIFS(Tabela8[m2 SD],Tabela8[Data Montaż]:Tabela8[Data Montaż],DATE(MID(Y$2,7,4),MID(Y$2,4,2),MID(Y$2,1,2)),Tabela8[Hala]:Tabela8[Hala],"CRAMO",Tabela8[Numer kontraktu]:Tabela8[Numer kontraktu],Tabela13813[[#This Row],[Numer kontraktu]])+SUMIFS(Tabela8[m2 SM],Tabela8[Data Montaż]:Tabela8[Data Montaż],DATE(MID(Y$2,7,4),MID(Y$2,4,2),MID(Y$2,1,2)),Tabela8[Hala]:Tabela8[Hala],"CRAMO",Tabela8[Numer kontraktu]:Tabela8[Numer kontraktu],Tabela13813[[#This Row],[Numer kontraktu]])+SUMIFS(Tabela8[m2 SZ],Tabela8[Data Montaż]:Tabela8[Data Montaż],DATE(MID(Y$2,7,4),MID(Y$2,4,2),MID(Y$2,1,2)),Tabela8[Hala]:Tabela8[Hala],"CRAMO",Tabela8[Numer kontraktu]:Tabela8[Numer kontraktu],Tabela13813[[#This Row],[Numer kontraktu]])</f>
        <v>0</v>
      </c>
      <c r="Z35" s="11">
        <f>SUMIFS(Tabela8[m2 SD],Tabela8[Data Montaż]:Tabela8[Data Montaż],DATE(MID(Z$2,7,4),MID(Z$2,4,2),MID(Z$2,1,2)),Tabela8[Hala]:Tabela8[Hala],"CRAMO",Tabela8[Numer kontraktu]:Tabela8[Numer kontraktu],Tabela13813[[#This Row],[Numer kontraktu]])+SUMIFS(Tabela8[m2 SM],Tabela8[Data Montaż]:Tabela8[Data Montaż],DATE(MID(Z$2,7,4),MID(Z$2,4,2),MID(Z$2,1,2)),Tabela8[Hala]:Tabela8[Hala],"CRAMO",Tabela8[Numer kontraktu]:Tabela8[Numer kontraktu],Tabela13813[[#This Row],[Numer kontraktu]])+SUMIFS(Tabela8[m2 SZ],Tabela8[Data Montaż]:Tabela8[Data Montaż],DATE(MID(Z$2,7,4),MID(Z$2,4,2),MID(Z$2,1,2)),Tabela8[Hala]:Tabela8[Hala],"CRAMO",Tabela8[Numer kontraktu]:Tabela8[Numer kontraktu],Tabela13813[[#This Row],[Numer kontraktu]])</f>
        <v>0</v>
      </c>
      <c r="AA35" s="11">
        <f>SUMIFS(Tabela8[m2 SD],Tabela8[Data Montaż]:Tabela8[Data Montaż],DATE(MID(AA$2,7,4),MID(AA$2,4,2),MID(AA$2,1,2)),Tabela8[Hala]:Tabela8[Hala],"CRAMO",Tabela8[Numer kontraktu]:Tabela8[Numer kontraktu],Tabela13813[[#This Row],[Numer kontraktu]])+SUMIFS(Tabela8[m2 SM],Tabela8[Data Montaż]:Tabela8[Data Montaż],DATE(MID(AA$2,7,4),MID(AA$2,4,2),MID(AA$2,1,2)),Tabela8[Hala]:Tabela8[Hala],"CRAMO",Tabela8[Numer kontraktu]:Tabela8[Numer kontraktu],Tabela13813[[#This Row],[Numer kontraktu]])+SUMIFS(Tabela8[m2 SZ],Tabela8[Data Montaż]:Tabela8[Data Montaż],DATE(MID(AA$2,7,4),MID(AA$2,4,2),MID(AA$2,1,2)),Tabela8[Hala]:Tabela8[Hala],"CRAMO",Tabela8[Numer kontraktu]:Tabela8[Numer kontraktu],Tabela13813[[#This Row],[Numer kontraktu]])</f>
        <v>0</v>
      </c>
      <c r="AB35" s="11">
        <f>SUMIFS(Tabela8[m2 SD],Tabela8[Data Montaż]:Tabela8[Data Montaż],DATE(MID(AB$2,7,4),MID(AB$2,4,2),MID(AB$2,1,2)),Tabela8[Hala]:Tabela8[Hala],"CRAMO",Tabela8[Numer kontraktu]:Tabela8[Numer kontraktu],Tabela13813[[#This Row],[Numer kontraktu]])+SUMIFS(Tabela8[m2 SM],Tabela8[Data Montaż]:Tabela8[Data Montaż],DATE(MID(AB$2,7,4),MID(AB$2,4,2),MID(AB$2,1,2)),Tabela8[Hala]:Tabela8[Hala],"CRAMO",Tabela8[Numer kontraktu]:Tabela8[Numer kontraktu],Tabela13813[[#This Row],[Numer kontraktu]])+SUMIFS(Tabela8[m2 SZ],Tabela8[Data Montaż]:Tabela8[Data Montaż],DATE(MID(AB$2,7,4),MID(AB$2,4,2),MID(AB$2,1,2)),Tabela8[Hala]:Tabela8[Hala],"CRAMO",Tabela8[Numer kontraktu]:Tabela8[Numer kontraktu],Tabela13813[[#This Row],[Numer kontraktu]])</f>
        <v>0</v>
      </c>
      <c r="AC35" s="11">
        <f>SUMIFS(Tabela8[m2 SD],Tabela8[Data Montaż]:Tabela8[Data Montaż],DATE(MID(AC$2,7,4),MID(AC$2,4,2),MID(AC$2,1,2)),Tabela8[Hala]:Tabela8[Hala],"CRAMO",Tabela8[Numer kontraktu]:Tabela8[Numer kontraktu],Tabela13813[[#This Row],[Numer kontraktu]])+SUMIFS(Tabela8[m2 SM],Tabela8[Data Montaż]:Tabela8[Data Montaż],DATE(MID(AC$2,7,4),MID(AC$2,4,2),MID(AC$2,1,2)),Tabela8[Hala]:Tabela8[Hala],"CRAMO",Tabela8[Numer kontraktu]:Tabela8[Numer kontraktu],Tabela13813[[#This Row],[Numer kontraktu]])+SUMIFS(Tabela8[m2 SZ],Tabela8[Data Montaż]:Tabela8[Data Montaż],DATE(MID(AC$2,7,4),MID(AC$2,4,2),MID(AC$2,1,2)),Tabela8[Hala]:Tabela8[Hala],"CRAMO",Tabela8[Numer kontraktu]:Tabela8[Numer kontraktu],Tabela13813[[#This Row],[Numer kontraktu]])</f>
        <v>0</v>
      </c>
      <c r="AD35" s="11">
        <f>SUMIFS(Tabela8[m2 SD],Tabela8[Data Montaż]:Tabela8[Data Montaż],DATE(MID(AD$2,7,4),MID(AD$2,4,2),MID(AD$2,1,2)),Tabela8[Hala]:Tabela8[Hala],"CRAMO",Tabela8[Numer kontraktu]:Tabela8[Numer kontraktu],Tabela13813[[#This Row],[Numer kontraktu]])+SUMIFS(Tabela8[m2 SM],Tabela8[Data Montaż]:Tabela8[Data Montaż],DATE(MID(AD$2,7,4),MID(AD$2,4,2),MID(AD$2,1,2)),Tabela8[Hala]:Tabela8[Hala],"CRAMO",Tabela8[Numer kontraktu]:Tabela8[Numer kontraktu],Tabela13813[[#This Row],[Numer kontraktu]])+SUMIFS(Tabela8[m2 SZ],Tabela8[Data Montaż]:Tabela8[Data Montaż],DATE(MID(AD$2,7,4),MID(AD$2,4,2),MID(AD$2,1,2)),Tabela8[Hala]:Tabela8[Hala],"CRAMO",Tabela8[Numer kontraktu]:Tabela8[Numer kontraktu],Tabela13813[[#This Row],[Numer kontraktu]])</f>
        <v>0</v>
      </c>
      <c r="AE35" s="11">
        <f>SUMIFS(Tabela8[m2 SD],Tabela8[Data Montaż]:Tabela8[Data Montaż],DATE(MID(AE$2,7,4),MID(AE$2,4,2),MID(AE$2,1,2)),Tabela8[Hala]:Tabela8[Hala],"CRAMO",Tabela8[Numer kontraktu]:Tabela8[Numer kontraktu],Tabela13813[[#This Row],[Numer kontraktu]])+SUMIFS(Tabela8[m2 SM],Tabela8[Data Montaż]:Tabela8[Data Montaż],DATE(MID(AE$2,7,4),MID(AE$2,4,2),MID(AE$2,1,2)),Tabela8[Hala]:Tabela8[Hala],"CRAMO",Tabela8[Numer kontraktu]:Tabela8[Numer kontraktu],Tabela13813[[#This Row],[Numer kontraktu]])+SUMIFS(Tabela8[m2 SZ],Tabela8[Data Montaż]:Tabela8[Data Montaż],DATE(MID(AE$2,7,4),MID(AE$2,4,2),MID(AE$2,1,2)),Tabela8[Hala]:Tabela8[Hala],"CRAMO",Tabela8[Numer kontraktu]:Tabela8[Numer kontraktu],Tabela13813[[#This Row],[Numer kontraktu]])</f>
        <v>0</v>
      </c>
      <c r="AH35" s="5"/>
    </row>
    <row r="36" spans="1:34" s="30" customFormat="1">
      <c r="A36" s="4"/>
      <c r="B36" s="2"/>
      <c r="C36" s="2"/>
      <c r="D36" s="29">
        <f>SUMIFS(Tabela8[m2 SD],Tabela8[Data Montaż]:Tabela8[Data Montaż],DATE(MID(D$2,7,4),MID(D$2,4,2),MID(D$2,1,2)),Tabela8[Hala]:Tabela8[Hala],"CRAMO",Tabela8[Numer kontraktu]:Tabela8[Numer kontraktu],Tabela13813[[#This Row],[Numer kontraktu]])+SUMIFS(Tabela8[m2 SM],Tabela8[Data Montaż]:Tabela8[Data Montaż],DATE(MID(D$2,7,4),MID(D$2,4,2),MID(D$2,1,2)),Tabela8[Hala]:Tabela8[Hala],"CRAMO",Tabela8[Numer kontraktu]:Tabela8[Numer kontraktu],Tabela13813[[#This Row],[Numer kontraktu]])+SUMIFS(Tabela8[m2 SZ],Tabela8[Data Montaż]:Tabela8[Data Montaż],DATE(MID(D$2,7,4),MID(D$2,4,2),MID(D$2,1,2)),Tabela8[Hala]:Tabela8[Hala],"CRAMO",Tabela8[Numer kontraktu]:Tabela8[Numer kontraktu],Tabela13813[[#This Row],[Numer kontraktu]])</f>
        <v>0</v>
      </c>
      <c r="E36" s="29">
        <f>SUMIFS(Tabela8[m2 SD],Tabela8[Data Montaż]:Tabela8[Data Montaż],DATE(MID(E$2,7,4),MID(E$2,4,2),MID(E$2,1,2)),Tabela8[Hala]:Tabela8[Hala],"CRAMO",Tabela8[Numer kontraktu]:Tabela8[Numer kontraktu],Tabela13813[[#This Row],[Numer kontraktu]])+SUMIFS(Tabela8[m2 SM],Tabela8[Data Montaż]:Tabela8[Data Montaż],DATE(MID(E$2,7,4),MID(E$2,4,2),MID(E$2,1,2)),Tabela8[Hala]:Tabela8[Hala],"CRAMO",Tabela8[Numer kontraktu]:Tabela8[Numer kontraktu],Tabela13813[[#This Row],[Numer kontraktu]])+SUMIFS(Tabela8[m2 SZ],Tabela8[Data Montaż]:Tabela8[Data Montaż],DATE(MID(E$2,7,4),MID(E$2,4,2),MID(E$2,1,2)),Tabela8[Hala]:Tabela8[Hala],"CRAMO",Tabela8[Numer kontraktu]:Tabela8[Numer kontraktu],Tabela13813[[#This Row],[Numer kontraktu]])</f>
        <v>0</v>
      </c>
      <c r="F36" s="29">
        <f>SUMIFS(Tabela8[m2 SD],Tabela8[Data Montaż]:Tabela8[Data Montaż],DATE(MID(F$2,7,4),MID(F$2,4,2),MID(F$2,1,2)),Tabela8[Hala]:Tabela8[Hala],"CRAMO",Tabela8[Numer kontraktu]:Tabela8[Numer kontraktu],Tabela13813[[#This Row],[Numer kontraktu]])+SUMIFS(Tabela8[m2 SM],Tabela8[Data Montaż]:Tabela8[Data Montaż],DATE(MID(F$2,7,4),MID(F$2,4,2),MID(F$2,1,2)),Tabela8[Hala]:Tabela8[Hala],"CRAMO",Tabela8[Numer kontraktu]:Tabela8[Numer kontraktu],Tabela13813[[#This Row],[Numer kontraktu]])+SUMIFS(Tabela8[m2 SZ],Tabela8[Data Montaż]:Tabela8[Data Montaż],DATE(MID(F$2,7,4),MID(F$2,4,2),MID(F$2,1,2)),Tabela8[Hala]:Tabela8[Hala],"CRAMO",Tabela8[Numer kontraktu]:Tabela8[Numer kontraktu],Tabela13813[[#This Row],[Numer kontraktu]])</f>
        <v>0</v>
      </c>
      <c r="G36" s="29">
        <f>SUMIFS(Tabela8[m2 SD],Tabela8[Data Montaż]:Tabela8[Data Montaż],DATE(MID(G$2,7,4),MID(G$2,4,2),MID(G$2,1,2)),Tabela8[Hala]:Tabela8[Hala],"CRAMO",Tabela8[Numer kontraktu]:Tabela8[Numer kontraktu],Tabela13813[[#This Row],[Numer kontraktu]])+SUMIFS(Tabela8[m2 SM],Tabela8[Data Montaż]:Tabela8[Data Montaż],DATE(MID(G$2,7,4),MID(G$2,4,2),MID(G$2,1,2)),Tabela8[Hala]:Tabela8[Hala],"CRAMO",Tabela8[Numer kontraktu]:Tabela8[Numer kontraktu],Tabela13813[[#This Row],[Numer kontraktu]])+SUMIFS(Tabela8[m2 SZ],Tabela8[Data Montaż]:Tabela8[Data Montaż],DATE(MID(G$2,7,4),MID(G$2,4,2),MID(G$2,1,2)),Tabela8[Hala]:Tabela8[Hala],"CRAMO",Tabela8[Numer kontraktu]:Tabela8[Numer kontraktu],Tabela13813[[#This Row],[Numer kontraktu]])</f>
        <v>0</v>
      </c>
      <c r="H36" s="29">
        <f>SUMIFS(Tabela8[m2 SD],Tabela8[Data Montaż]:Tabela8[Data Montaż],DATE(MID(H$2,7,4),MID(H$2,4,2),MID(H$2,1,2)),Tabela8[Hala]:Tabela8[Hala],"CRAMO",Tabela8[Numer kontraktu]:Tabela8[Numer kontraktu],Tabela13813[[#This Row],[Numer kontraktu]])+SUMIFS(Tabela8[m2 SM],Tabela8[Data Montaż]:Tabela8[Data Montaż],DATE(MID(H$2,7,4),MID(H$2,4,2),MID(H$2,1,2)),Tabela8[Hala]:Tabela8[Hala],"CRAMO",Tabela8[Numer kontraktu]:Tabela8[Numer kontraktu],Tabela13813[[#This Row],[Numer kontraktu]])+SUMIFS(Tabela8[m2 SZ],Tabela8[Data Montaż]:Tabela8[Data Montaż],DATE(MID(H$2,7,4),MID(H$2,4,2),MID(H$2,1,2)),Tabela8[Hala]:Tabela8[Hala],"CRAMO",Tabela8[Numer kontraktu]:Tabela8[Numer kontraktu],Tabela13813[[#This Row],[Numer kontraktu]])</f>
        <v>0</v>
      </c>
      <c r="I36" s="29">
        <f>SUMIFS(Tabela8[m2 SD],Tabela8[Data Montaż]:Tabela8[Data Montaż],DATE(MID(I$2,7,4),MID(I$2,4,2),MID(I$2,1,2)),Tabela8[Hala]:Tabela8[Hala],"CRAMO",Tabela8[Numer kontraktu]:Tabela8[Numer kontraktu],Tabela13813[[#This Row],[Numer kontraktu]])+SUMIFS(Tabela8[m2 SM],Tabela8[Data Montaż]:Tabela8[Data Montaż],DATE(MID(I$2,7,4),MID(I$2,4,2),MID(I$2,1,2)),Tabela8[Hala]:Tabela8[Hala],"CRAMO",Tabela8[Numer kontraktu]:Tabela8[Numer kontraktu],Tabela13813[[#This Row],[Numer kontraktu]])+SUMIFS(Tabela8[m2 SZ],Tabela8[Data Montaż]:Tabela8[Data Montaż],DATE(MID(I$2,7,4),MID(I$2,4,2),MID(I$2,1,2)),Tabela8[Hala]:Tabela8[Hala],"CRAMO",Tabela8[Numer kontraktu]:Tabela8[Numer kontraktu],Tabela13813[[#This Row],[Numer kontraktu]])</f>
        <v>0</v>
      </c>
      <c r="J36" s="29">
        <f>SUMIFS(Tabela8[m2 SD],Tabela8[Data Montaż]:Tabela8[Data Montaż],DATE(MID(J$2,7,4),MID(J$2,4,2),MID(J$2,1,2)),Tabela8[Hala]:Tabela8[Hala],"CRAMO",Tabela8[Numer kontraktu]:Tabela8[Numer kontraktu],Tabela13813[[#This Row],[Numer kontraktu]])+SUMIFS(Tabela8[m2 SM],Tabela8[Data Montaż]:Tabela8[Data Montaż],DATE(MID(J$2,7,4),MID(J$2,4,2),MID(J$2,1,2)),Tabela8[Hala]:Tabela8[Hala],"CRAMO",Tabela8[Numer kontraktu]:Tabela8[Numer kontraktu],Tabela13813[[#This Row],[Numer kontraktu]])+SUMIFS(Tabela8[m2 SZ],Tabela8[Data Montaż]:Tabela8[Data Montaż],DATE(MID(J$2,7,4),MID(J$2,4,2),MID(J$2,1,2)),Tabela8[Hala]:Tabela8[Hala],"CRAMO",Tabela8[Numer kontraktu]:Tabela8[Numer kontraktu],Tabela13813[[#This Row],[Numer kontraktu]])</f>
        <v>0</v>
      </c>
      <c r="K36" s="29">
        <f>SUMIFS(Tabela8[m2 SD],Tabela8[Data Montaż]:Tabela8[Data Montaż],DATE(MID(K$2,7,4),MID(K$2,4,2),MID(K$2,1,2)),Tabela8[Hala]:Tabela8[Hala],"CRAMO",Tabela8[Numer kontraktu]:Tabela8[Numer kontraktu],Tabela13813[[#This Row],[Numer kontraktu]])+SUMIFS(Tabela8[m2 SM],Tabela8[Data Montaż]:Tabela8[Data Montaż],DATE(MID(K$2,7,4),MID(K$2,4,2),MID(K$2,1,2)),Tabela8[Hala]:Tabela8[Hala],"CRAMO",Tabela8[Numer kontraktu]:Tabela8[Numer kontraktu],Tabela13813[[#This Row],[Numer kontraktu]])+SUMIFS(Tabela8[m2 SZ],Tabela8[Data Montaż]:Tabela8[Data Montaż],DATE(MID(K$2,7,4),MID(K$2,4,2),MID(K$2,1,2)),Tabela8[Hala]:Tabela8[Hala],"CRAMO",Tabela8[Numer kontraktu]:Tabela8[Numer kontraktu],Tabela13813[[#This Row],[Numer kontraktu]])</f>
        <v>0</v>
      </c>
      <c r="L36" s="29">
        <f>SUMIFS(Tabela8[m2 SD],Tabela8[Data Montaż]:Tabela8[Data Montaż],DATE(MID(L$2,7,4),MID(L$2,4,2),MID(L$2,1,2)),Tabela8[Hala]:Tabela8[Hala],"CRAMO",Tabela8[Numer kontraktu]:Tabela8[Numer kontraktu],Tabela13813[[#This Row],[Numer kontraktu]])+SUMIFS(Tabela8[m2 SM],Tabela8[Data Montaż]:Tabela8[Data Montaż],DATE(MID(L$2,7,4),MID(L$2,4,2),MID(L$2,1,2)),Tabela8[Hala]:Tabela8[Hala],"CRAMO",Tabela8[Numer kontraktu]:Tabela8[Numer kontraktu],Tabela13813[[#This Row],[Numer kontraktu]])+SUMIFS(Tabela8[m2 SZ],Tabela8[Data Montaż]:Tabela8[Data Montaż],DATE(MID(L$2,7,4),MID(L$2,4,2),MID(L$2,1,2)),Tabela8[Hala]:Tabela8[Hala],"CRAMO",Tabela8[Numer kontraktu]:Tabela8[Numer kontraktu],Tabela13813[[#This Row],[Numer kontraktu]])</f>
        <v>0</v>
      </c>
      <c r="M36" s="29">
        <f>SUMIFS(Tabela8[m2 SD],Tabela8[Data Montaż]:Tabela8[Data Montaż],DATE(MID(M$2,7,4),MID(M$2,4,2),MID(M$2,1,2)),Tabela8[Hala]:Tabela8[Hala],"CRAMO",Tabela8[Numer kontraktu]:Tabela8[Numer kontraktu],Tabela13813[[#This Row],[Numer kontraktu]])+SUMIFS(Tabela8[m2 SM],Tabela8[Data Montaż]:Tabela8[Data Montaż],DATE(MID(M$2,7,4),MID(M$2,4,2),MID(M$2,1,2)),Tabela8[Hala]:Tabela8[Hala],"CRAMO",Tabela8[Numer kontraktu]:Tabela8[Numer kontraktu],Tabela13813[[#This Row],[Numer kontraktu]])+SUMIFS(Tabela8[m2 SZ],Tabela8[Data Montaż]:Tabela8[Data Montaż],DATE(MID(M$2,7,4),MID(M$2,4,2),MID(M$2,1,2)),Tabela8[Hala]:Tabela8[Hala],"CRAMO",Tabela8[Numer kontraktu]:Tabela8[Numer kontraktu],Tabela13813[[#This Row],[Numer kontraktu]])</f>
        <v>0</v>
      </c>
      <c r="N36" s="29">
        <f>SUMIFS(Tabela8[m2 SD],Tabela8[Data Montaż]:Tabela8[Data Montaż],DATE(MID(N$2,7,4),MID(N$2,4,2),MID(N$2,1,2)),Tabela8[Hala]:Tabela8[Hala],"CRAMO",Tabela8[Numer kontraktu]:Tabela8[Numer kontraktu],Tabela13813[[#This Row],[Numer kontraktu]])+SUMIFS(Tabela8[m2 SM],Tabela8[Data Montaż]:Tabela8[Data Montaż],DATE(MID(N$2,7,4),MID(N$2,4,2),MID(N$2,1,2)),Tabela8[Hala]:Tabela8[Hala],"CRAMO",Tabela8[Numer kontraktu]:Tabela8[Numer kontraktu],Tabela13813[[#This Row],[Numer kontraktu]])+SUMIFS(Tabela8[m2 SZ],Tabela8[Data Montaż]:Tabela8[Data Montaż],DATE(MID(N$2,7,4),MID(N$2,4,2),MID(N$2,1,2)),Tabela8[Hala]:Tabela8[Hala],"CRAMO",Tabela8[Numer kontraktu]:Tabela8[Numer kontraktu],Tabela13813[[#This Row],[Numer kontraktu]])</f>
        <v>0</v>
      </c>
      <c r="O36" s="29">
        <f>SUMIFS(Tabela8[m2 SD],Tabela8[Data Montaż]:Tabela8[Data Montaż],DATE(MID(O$2,7,4),MID(O$2,4,2),MID(O$2,1,2)),Tabela8[Hala]:Tabela8[Hala],"CRAMO",Tabela8[Numer kontraktu]:Tabela8[Numer kontraktu],Tabela13813[[#This Row],[Numer kontraktu]])+SUMIFS(Tabela8[m2 SM],Tabela8[Data Montaż]:Tabela8[Data Montaż],DATE(MID(O$2,7,4),MID(O$2,4,2),MID(O$2,1,2)),Tabela8[Hala]:Tabela8[Hala],"CRAMO",Tabela8[Numer kontraktu]:Tabela8[Numer kontraktu],Tabela13813[[#This Row],[Numer kontraktu]])+SUMIFS(Tabela8[m2 SZ],Tabela8[Data Montaż]:Tabela8[Data Montaż],DATE(MID(O$2,7,4),MID(O$2,4,2),MID(O$2,1,2)),Tabela8[Hala]:Tabela8[Hala],"CRAMO",Tabela8[Numer kontraktu]:Tabela8[Numer kontraktu],Tabela13813[[#This Row],[Numer kontraktu]])</f>
        <v>0</v>
      </c>
      <c r="P36" s="29">
        <f>SUMIFS(Tabela8[m2 SD],Tabela8[Data Montaż]:Tabela8[Data Montaż],DATE(MID(P$2,7,4),MID(P$2,4,2),MID(P$2,1,2)),Tabela8[Hala]:Tabela8[Hala],"CRAMO",Tabela8[Numer kontraktu]:Tabela8[Numer kontraktu],Tabela13813[[#This Row],[Numer kontraktu]])+SUMIFS(Tabela8[m2 SM],Tabela8[Data Montaż]:Tabela8[Data Montaż],DATE(MID(P$2,7,4),MID(P$2,4,2),MID(P$2,1,2)),Tabela8[Hala]:Tabela8[Hala],"CRAMO",Tabela8[Numer kontraktu]:Tabela8[Numer kontraktu],Tabela13813[[#This Row],[Numer kontraktu]])+SUMIFS(Tabela8[m2 SZ],Tabela8[Data Montaż]:Tabela8[Data Montaż],DATE(MID(P$2,7,4),MID(P$2,4,2),MID(P$2,1,2)),Tabela8[Hala]:Tabela8[Hala],"CRAMO",Tabela8[Numer kontraktu]:Tabela8[Numer kontraktu],Tabela13813[[#This Row],[Numer kontraktu]])</f>
        <v>0</v>
      </c>
      <c r="Q36" s="29">
        <f>SUMIFS(Tabela8[m2 SD],Tabela8[Data Montaż]:Tabela8[Data Montaż],DATE(MID(Q$2,7,4),MID(Q$2,4,2),MID(Q$2,1,2)),Tabela8[Hala]:Tabela8[Hala],"CRAMO",Tabela8[Numer kontraktu]:Tabela8[Numer kontraktu],Tabela13813[[#This Row],[Numer kontraktu]])+SUMIFS(Tabela8[m2 SM],Tabela8[Data Montaż]:Tabela8[Data Montaż],DATE(MID(Q$2,7,4),MID(Q$2,4,2),MID(Q$2,1,2)),Tabela8[Hala]:Tabela8[Hala],"CRAMO",Tabela8[Numer kontraktu]:Tabela8[Numer kontraktu],Tabela13813[[#This Row],[Numer kontraktu]])+SUMIFS(Tabela8[m2 SZ],Tabela8[Data Montaż]:Tabela8[Data Montaż],DATE(MID(Q$2,7,4),MID(Q$2,4,2),MID(Q$2,1,2)),Tabela8[Hala]:Tabela8[Hala],"CRAMO",Tabela8[Numer kontraktu]:Tabela8[Numer kontraktu],Tabela13813[[#This Row],[Numer kontraktu]])</f>
        <v>0</v>
      </c>
      <c r="R36" s="29">
        <f>SUMIFS(Tabela8[m2 SD],Tabela8[Data Montaż]:Tabela8[Data Montaż],DATE(MID(R$2,7,4),MID(R$2,4,2),MID(R$2,1,2)),Tabela8[Hala]:Tabela8[Hala],"CRAMO",Tabela8[Numer kontraktu]:Tabela8[Numer kontraktu],Tabela13813[[#This Row],[Numer kontraktu]])+SUMIFS(Tabela8[m2 SM],Tabela8[Data Montaż]:Tabela8[Data Montaż],DATE(MID(R$2,7,4),MID(R$2,4,2),MID(R$2,1,2)),Tabela8[Hala]:Tabela8[Hala],"CRAMO",Tabela8[Numer kontraktu]:Tabela8[Numer kontraktu],Tabela13813[[#This Row],[Numer kontraktu]])+SUMIFS(Tabela8[m2 SZ],Tabela8[Data Montaż]:Tabela8[Data Montaż],DATE(MID(R$2,7,4),MID(R$2,4,2),MID(R$2,1,2)),Tabela8[Hala]:Tabela8[Hala],"CRAMO",Tabela8[Numer kontraktu]:Tabela8[Numer kontraktu],Tabela13813[[#This Row],[Numer kontraktu]])</f>
        <v>0</v>
      </c>
      <c r="S36" s="29">
        <f>SUMIFS(Tabela8[m2 SD],Tabela8[Data Montaż]:Tabela8[Data Montaż],DATE(MID(S$2,7,4),MID(S$2,4,2),MID(S$2,1,2)),Tabela8[Hala]:Tabela8[Hala],"CRAMO",Tabela8[Numer kontraktu]:Tabela8[Numer kontraktu],Tabela13813[[#This Row],[Numer kontraktu]])+SUMIFS(Tabela8[m2 SM],Tabela8[Data Montaż]:Tabela8[Data Montaż],DATE(MID(S$2,7,4),MID(S$2,4,2),MID(S$2,1,2)),Tabela8[Hala]:Tabela8[Hala],"CRAMO",Tabela8[Numer kontraktu]:Tabela8[Numer kontraktu],Tabela13813[[#This Row],[Numer kontraktu]])+SUMIFS(Tabela8[m2 SZ],Tabela8[Data Montaż]:Tabela8[Data Montaż],DATE(MID(S$2,7,4),MID(S$2,4,2),MID(S$2,1,2)),Tabela8[Hala]:Tabela8[Hala],"CRAMO",Tabela8[Numer kontraktu]:Tabela8[Numer kontraktu],Tabela13813[[#This Row],[Numer kontraktu]])</f>
        <v>0</v>
      </c>
      <c r="T36" s="29">
        <f>SUMIFS(Tabela8[m2 SD],Tabela8[Data Montaż]:Tabela8[Data Montaż],DATE(MID(T$2,7,4),MID(T$2,4,2),MID(T$2,1,2)),Tabela8[Hala]:Tabela8[Hala],"CRAMO",Tabela8[Numer kontraktu]:Tabela8[Numer kontraktu],Tabela13813[[#This Row],[Numer kontraktu]])+SUMIFS(Tabela8[m2 SM],Tabela8[Data Montaż]:Tabela8[Data Montaż],DATE(MID(T$2,7,4),MID(T$2,4,2),MID(T$2,1,2)),Tabela8[Hala]:Tabela8[Hala],"CRAMO",Tabela8[Numer kontraktu]:Tabela8[Numer kontraktu],Tabela13813[[#This Row],[Numer kontraktu]])+SUMIFS(Tabela8[m2 SZ],Tabela8[Data Montaż]:Tabela8[Data Montaż],DATE(MID(T$2,7,4),MID(T$2,4,2),MID(T$2,1,2)),Tabela8[Hala]:Tabela8[Hala],"CRAMO",Tabela8[Numer kontraktu]:Tabela8[Numer kontraktu],Tabela13813[[#This Row],[Numer kontraktu]])</f>
        <v>0</v>
      </c>
      <c r="U36" s="29">
        <f>SUMIFS(Tabela8[m2 SD],Tabela8[Data Montaż]:Tabela8[Data Montaż],DATE(MID(U$2,7,4),MID(U$2,4,2),MID(U$2,1,2)),Tabela8[Hala]:Tabela8[Hala],"CRAMO",Tabela8[Numer kontraktu]:Tabela8[Numer kontraktu],Tabela13813[[#This Row],[Numer kontraktu]])+SUMIFS(Tabela8[m2 SM],Tabela8[Data Montaż]:Tabela8[Data Montaż],DATE(MID(U$2,7,4),MID(U$2,4,2),MID(U$2,1,2)),Tabela8[Hala]:Tabela8[Hala],"CRAMO",Tabela8[Numer kontraktu]:Tabela8[Numer kontraktu],Tabela13813[[#This Row],[Numer kontraktu]])+SUMIFS(Tabela8[m2 SZ],Tabela8[Data Montaż]:Tabela8[Data Montaż],DATE(MID(U$2,7,4),MID(U$2,4,2),MID(U$2,1,2)),Tabela8[Hala]:Tabela8[Hala],"CRAMO",Tabela8[Numer kontraktu]:Tabela8[Numer kontraktu],Tabela13813[[#This Row],[Numer kontraktu]])</f>
        <v>0</v>
      </c>
      <c r="V36" s="29">
        <f>SUMIFS(Tabela8[m2 SD],Tabela8[Data Montaż]:Tabela8[Data Montaż],DATE(MID(V$2,7,4),MID(V$2,4,2),MID(V$2,1,2)),Tabela8[Hala]:Tabela8[Hala],"CRAMO",Tabela8[Numer kontraktu]:Tabela8[Numer kontraktu],Tabela13813[[#This Row],[Numer kontraktu]])+SUMIFS(Tabela8[m2 SM],Tabela8[Data Montaż]:Tabela8[Data Montaż],DATE(MID(V$2,7,4),MID(V$2,4,2),MID(V$2,1,2)),Tabela8[Hala]:Tabela8[Hala],"CRAMO",Tabela8[Numer kontraktu]:Tabela8[Numer kontraktu],Tabela13813[[#This Row],[Numer kontraktu]])+SUMIFS(Tabela8[m2 SZ],Tabela8[Data Montaż]:Tabela8[Data Montaż],DATE(MID(V$2,7,4),MID(V$2,4,2),MID(V$2,1,2)),Tabela8[Hala]:Tabela8[Hala],"CRAMO",Tabela8[Numer kontraktu]:Tabela8[Numer kontraktu],Tabela13813[[#This Row],[Numer kontraktu]])</f>
        <v>0</v>
      </c>
      <c r="W36" s="29">
        <f>SUMIFS(Tabela8[m2 SD],Tabela8[Data Montaż]:Tabela8[Data Montaż],DATE(MID(W$2,7,4),MID(W$2,4,2),MID(W$2,1,2)),Tabela8[Hala]:Tabela8[Hala],"CRAMO",Tabela8[Numer kontraktu]:Tabela8[Numer kontraktu],Tabela13813[[#This Row],[Numer kontraktu]])+SUMIFS(Tabela8[m2 SM],Tabela8[Data Montaż]:Tabela8[Data Montaż],DATE(MID(W$2,7,4),MID(W$2,4,2),MID(W$2,1,2)),Tabela8[Hala]:Tabela8[Hala],"CRAMO",Tabela8[Numer kontraktu]:Tabela8[Numer kontraktu],Tabela13813[[#This Row],[Numer kontraktu]])+SUMIFS(Tabela8[m2 SZ],Tabela8[Data Montaż]:Tabela8[Data Montaż],DATE(MID(W$2,7,4),MID(W$2,4,2),MID(W$2,1,2)),Tabela8[Hala]:Tabela8[Hala],"CRAMO",Tabela8[Numer kontraktu]:Tabela8[Numer kontraktu],Tabela13813[[#This Row],[Numer kontraktu]])</f>
        <v>0</v>
      </c>
      <c r="X36" s="29">
        <f>SUMIFS(Tabela8[m2 SD],Tabela8[Data Montaż]:Tabela8[Data Montaż],DATE(MID(X$2,7,4),MID(X$2,4,2),MID(X$2,1,2)),Tabela8[Hala]:Tabela8[Hala],"CRAMO",Tabela8[Numer kontraktu]:Tabela8[Numer kontraktu],Tabela13813[[#This Row],[Numer kontraktu]])+SUMIFS(Tabela8[m2 SM],Tabela8[Data Montaż]:Tabela8[Data Montaż],DATE(MID(X$2,7,4),MID(X$2,4,2),MID(X$2,1,2)),Tabela8[Hala]:Tabela8[Hala],"CRAMO",Tabela8[Numer kontraktu]:Tabela8[Numer kontraktu],Tabela13813[[#This Row],[Numer kontraktu]])+SUMIFS(Tabela8[m2 SZ],Tabela8[Data Montaż]:Tabela8[Data Montaż],DATE(MID(X$2,7,4),MID(X$2,4,2),MID(X$2,1,2)),Tabela8[Hala]:Tabela8[Hala],"CRAMO",Tabela8[Numer kontraktu]:Tabela8[Numer kontraktu],Tabela13813[[#This Row],[Numer kontraktu]])</f>
        <v>0</v>
      </c>
      <c r="Y36" s="29">
        <f>SUMIFS(Tabela8[m2 SD],Tabela8[Data Montaż]:Tabela8[Data Montaż],DATE(MID(Y$2,7,4),MID(Y$2,4,2),MID(Y$2,1,2)),Tabela8[Hala]:Tabela8[Hala],"CRAMO",Tabela8[Numer kontraktu]:Tabela8[Numer kontraktu],Tabela13813[[#This Row],[Numer kontraktu]])+SUMIFS(Tabela8[m2 SM],Tabela8[Data Montaż]:Tabela8[Data Montaż],DATE(MID(Y$2,7,4),MID(Y$2,4,2),MID(Y$2,1,2)),Tabela8[Hala]:Tabela8[Hala],"CRAMO",Tabela8[Numer kontraktu]:Tabela8[Numer kontraktu],Tabela13813[[#This Row],[Numer kontraktu]])+SUMIFS(Tabela8[m2 SZ],Tabela8[Data Montaż]:Tabela8[Data Montaż],DATE(MID(Y$2,7,4),MID(Y$2,4,2),MID(Y$2,1,2)),Tabela8[Hala]:Tabela8[Hala],"CRAMO",Tabela8[Numer kontraktu]:Tabela8[Numer kontraktu],Tabela13813[[#This Row],[Numer kontraktu]])</f>
        <v>0</v>
      </c>
      <c r="Z36" s="29">
        <f>SUMIFS(Tabela8[m2 SD],Tabela8[Data Montaż]:Tabela8[Data Montaż],DATE(MID(Z$2,7,4),MID(Z$2,4,2),MID(Z$2,1,2)),Tabela8[Hala]:Tabela8[Hala],"CRAMO",Tabela8[Numer kontraktu]:Tabela8[Numer kontraktu],Tabela13813[[#This Row],[Numer kontraktu]])+SUMIFS(Tabela8[m2 SM],Tabela8[Data Montaż]:Tabela8[Data Montaż],DATE(MID(Z$2,7,4),MID(Z$2,4,2),MID(Z$2,1,2)),Tabela8[Hala]:Tabela8[Hala],"CRAMO",Tabela8[Numer kontraktu]:Tabela8[Numer kontraktu],Tabela13813[[#This Row],[Numer kontraktu]])+SUMIFS(Tabela8[m2 SZ],Tabela8[Data Montaż]:Tabela8[Data Montaż],DATE(MID(Z$2,7,4),MID(Z$2,4,2),MID(Z$2,1,2)),Tabela8[Hala]:Tabela8[Hala],"CRAMO",Tabela8[Numer kontraktu]:Tabela8[Numer kontraktu],Tabela13813[[#This Row],[Numer kontraktu]])</f>
        <v>0</v>
      </c>
      <c r="AA36" s="29">
        <f>SUMIFS(Tabela8[m2 SD],Tabela8[Data Montaż]:Tabela8[Data Montaż],DATE(MID(AA$2,7,4),MID(AA$2,4,2),MID(AA$2,1,2)),Tabela8[Hala]:Tabela8[Hala],"CRAMO",Tabela8[Numer kontraktu]:Tabela8[Numer kontraktu],Tabela13813[[#This Row],[Numer kontraktu]])+SUMIFS(Tabela8[m2 SM],Tabela8[Data Montaż]:Tabela8[Data Montaż],DATE(MID(AA$2,7,4),MID(AA$2,4,2),MID(AA$2,1,2)),Tabela8[Hala]:Tabela8[Hala],"CRAMO",Tabela8[Numer kontraktu]:Tabela8[Numer kontraktu],Tabela13813[[#This Row],[Numer kontraktu]])+SUMIFS(Tabela8[m2 SZ],Tabela8[Data Montaż]:Tabela8[Data Montaż],DATE(MID(AA$2,7,4),MID(AA$2,4,2),MID(AA$2,1,2)),Tabela8[Hala]:Tabela8[Hala],"CRAMO",Tabela8[Numer kontraktu]:Tabela8[Numer kontraktu],Tabela13813[[#This Row],[Numer kontraktu]])</f>
        <v>0</v>
      </c>
      <c r="AB36" s="29">
        <f>SUMIFS(Tabela8[m2 SD],Tabela8[Data Montaż]:Tabela8[Data Montaż],DATE(MID(AB$2,7,4),MID(AB$2,4,2),MID(AB$2,1,2)),Tabela8[Hala]:Tabela8[Hala],"CRAMO",Tabela8[Numer kontraktu]:Tabela8[Numer kontraktu],Tabela13813[[#This Row],[Numer kontraktu]])+SUMIFS(Tabela8[m2 SM],Tabela8[Data Montaż]:Tabela8[Data Montaż],DATE(MID(AB$2,7,4),MID(AB$2,4,2),MID(AB$2,1,2)),Tabela8[Hala]:Tabela8[Hala],"CRAMO",Tabela8[Numer kontraktu]:Tabela8[Numer kontraktu],Tabela13813[[#This Row],[Numer kontraktu]])+SUMIFS(Tabela8[m2 SZ],Tabela8[Data Montaż]:Tabela8[Data Montaż],DATE(MID(AB$2,7,4),MID(AB$2,4,2),MID(AB$2,1,2)),Tabela8[Hala]:Tabela8[Hala],"CRAMO",Tabela8[Numer kontraktu]:Tabela8[Numer kontraktu],Tabela13813[[#This Row],[Numer kontraktu]])</f>
        <v>0</v>
      </c>
      <c r="AC36" s="29">
        <f>SUMIFS(Tabela8[m2 SD],Tabela8[Data Montaż]:Tabela8[Data Montaż],DATE(MID(AC$2,7,4),MID(AC$2,4,2),MID(AC$2,1,2)),Tabela8[Hala]:Tabela8[Hala],"CRAMO",Tabela8[Numer kontraktu]:Tabela8[Numer kontraktu],Tabela13813[[#This Row],[Numer kontraktu]])+SUMIFS(Tabela8[m2 SM],Tabela8[Data Montaż]:Tabela8[Data Montaż],DATE(MID(AC$2,7,4),MID(AC$2,4,2),MID(AC$2,1,2)),Tabela8[Hala]:Tabela8[Hala],"CRAMO",Tabela8[Numer kontraktu]:Tabela8[Numer kontraktu],Tabela13813[[#This Row],[Numer kontraktu]])+SUMIFS(Tabela8[m2 SZ],Tabela8[Data Montaż]:Tabela8[Data Montaż],DATE(MID(AC$2,7,4),MID(AC$2,4,2),MID(AC$2,1,2)),Tabela8[Hala]:Tabela8[Hala],"CRAMO",Tabela8[Numer kontraktu]:Tabela8[Numer kontraktu],Tabela13813[[#This Row],[Numer kontraktu]])</f>
        <v>0</v>
      </c>
      <c r="AD36" s="29">
        <f>SUMIFS(Tabela8[m2 SD],Tabela8[Data Montaż]:Tabela8[Data Montaż],DATE(MID(AD$2,7,4),MID(AD$2,4,2),MID(AD$2,1,2)),Tabela8[Hala]:Tabela8[Hala],"CRAMO",Tabela8[Numer kontraktu]:Tabela8[Numer kontraktu],Tabela13813[[#This Row],[Numer kontraktu]])+SUMIFS(Tabela8[m2 SM],Tabela8[Data Montaż]:Tabela8[Data Montaż],DATE(MID(AD$2,7,4),MID(AD$2,4,2),MID(AD$2,1,2)),Tabela8[Hala]:Tabela8[Hala],"CRAMO",Tabela8[Numer kontraktu]:Tabela8[Numer kontraktu],Tabela13813[[#This Row],[Numer kontraktu]])+SUMIFS(Tabela8[m2 SZ],Tabela8[Data Montaż]:Tabela8[Data Montaż],DATE(MID(AD$2,7,4),MID(AD$2,4,2),MID(AD$2,1,2)),Tabela8[Hala]:Tabela8[Hala],"CRAMO",Tabela8[Numer kontraktu]:Tabela8[Numer kontraktu],Tabela13813[[#This Row],[Numer kontraktu]])</f>
        <v>0</v>
      </c>
      <c r="AE36" s="29">
        <f>SUMIFS(Tabela8[m2 SD],Tabela8[Data Montaż]:Tabela8[Data Montaż],DATE(MID(AE$2,7,4),MID(AE$2,4,2),MID(AE$2,1,2)),Tabela8[Hala]:Tabela8[Hala],"CRAMO",Tabela8[Numer kontraktu]:Tabela8[Numer kontraktu],Tabela13813[[#This Row],[Numer kontraktu]])+SUMIFS(Tabela8[m2 SM],Tabela8[Data Montaż]:Tabela8[Data Montaż],DATE(MID(AE$2,7,4),MID(AE$2,4,2),MID(AE$2,1,2)),Tabela8[Hala]:Tabela8[Hala],"CRAMO",Tabela8[Numer kontraktu]:Tabela8[Numer kontraktu],Tabela13813[[#This Row],[Numer kontraktu]])+SUMIFS(Tabela8[m2 SZ],Tabela8[Data Montaż]:Tabela8[Data Montaż],DATE(MID(AE$2,7,4),MID(AE$2,4,2),MID(AE$2,1,2)),Tabela8[Hala]:Tabela8[Hala],"CRAMO",Tabela8[Numer kontraktu]:Tabela8[Numer kontraktu],Tabela13813[[#This Row],[Numer kontraktu]])</f>
        <v>0</v>
      </c>
      <c r="AF36" s="31"/>
      <c r="AG36" s="31"/>
      <c r="AH36" s="31"/>
    </row>
    <row r="38" spans="1:34" ht="18.75">
      <c r="A38" s="6" t="s">
        <v>0</v>
      </c>
      <c r="B38" s="7" t="s">
        <v>41</v>
      </c>
      <c r="C38" t="s">
        <v>42</v>
      </c>
    </row>
    <row r="39" spans="1:34" s="19" customFormat="1" ht="30.75" thickBot="1">
      <c r="A39" s="17" t="s">
        <v>3</v>
      </c>
      <c r="B39" s="18" t="s">
        <v>4</v>
      </c>
      <c r="C39" s="18" t="s">
        <v>5</v>
      </c>
      <c r="D39" s="15" t="s">
        <v>6</v>
      </c>
      <c r="E39" s="15" t="s">
        <v>7</v>
      </c>
      <c r="F39" s="15" t="s">
        <v>8</v>
      </c>
      <c r="G39" s="15" t="s">
        <v>9</v>
      </c>
      <c r="H39" s="15" t="s">
        <v>10</v>
      </c>
      <c r="I39" s="15" t="s">
        <v>11</v>
      </c>
      <c r="J39" s="15" t="s">
        <v>12</v>
      </c>
      <c r="K39" s="15" t="s">
        <v>13</v>
      </c>
      <c r="L39" s="15" t="s">
        <v>14</v>
      </c>
      <c r="M39" s="15" t="s">
        <v>15</v>
      </c>
      <c r="N39" s="15" t="s">
        <v>16</v>
      </c>
      <c r="O39" s="15" t="s">
        <v>17</v>
      </c>
      <c r="P39" s="15" t="s">
        <v>18</v>
      </c>
      <c r="Q39" s="15" t="s">
        <v>19</v>
      </c>
      <c r="R39" s="15" t="s">
        <v>20</v>
      </c>
      <c r="S39" s="15" t="s">
        <v>21</v>
      </c>
      <c r="T39" s="15" t="s">
        <v>22</v>
      </c>
      <c r="U39" s="15" t="s">
        <v>23</v>
      </c>
      <c r="V39" s="15" t="s">
        <v>24</v>
      </c>
      <c r="W39" s="15" t="s">
        <v>25</v>
      </c>
      <c r="X39" s="15" t="s">
        <v>26</v>
      </c>
      <c r="Y39" s="15" t="s">
        <v>27</v>
      </c>
      <c r="Z39" s="15" t="s">
        <v>28</v>
      </c>
      <c r="AA39" s="15" t="s">
        <v>29</v>
      </c>
      <c r="AB39" s="15" t="s">
        <v>30</v>
      </c>
      <c r="AC39" s="15" t="s">
        <v>31</v>
      </c>
      <c r="AD39" s="15" t="s">
        <v>32</v>
      </c>
      <c r="AE39" s="15" t="s">
        <v>33</v>
      </c>
      <c r="AF39" s="14" t="s">
        <v>34</v>
      </c>
      <c r="AG39" s="14" t="s">
        <v>35</v>
      </c>
      <c r="AH39" s="14" t="s">
        <v>36</v>
      </c>
    </row>
    <row r="40" spans="1:34">
      <c r="A40" s="4">
        <v>232</v>
      </c>
      <c r="B40" s="2" t="s">
        <v>37</v>
      </c>
      <c r="C40" s="2" t="s">
        <v>38</v>
      </c>
      <c r="D40" s="10"/>
      <c r="AH40" s="5"/>
    </row>
    <row r="41" spans="1:34" s="30" customFormat="1">
      <c r="A41" s="4"/>
      <c r="B41" s="2"/>
      <c r="C41" s="2"/>
      <c r="D41" s="29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</row>
    <row r="43" spans="1:34" ht="18.75">
      <c r="A43" s="6" t="s">
        <v>0</v>
      </c>
      <c r="B43" s="7" t="s">
        <v>1</v>
      </c>
      <c r="C43" t="s">
        <v>43</v>
      </c>
    </row>
    <row r="44" spans="1:34" s="16" customFormat="1" ht="30.75" thickBot="1">
      <c r="A44" s="13" t="s">
        <v>3</v>
      </c>
      <c r="B44" s="14" t="s">
        <v>4</v>
      </c>
      <c r="C44" s="14" t="s">
        <v>5</v>
      </c>
      <c r="D44" s="15" t="s">
        <v>6</v>
      </c>
      <c r="E44" s="15" t="s">
        <v>7</v>
      </c>
      <c r="F44" s="15" t="s">
        <v>8</v>
      </c>
      <c r="G44" s="15" t="s">
        <v>9</v>
      </c>
      <c r="H44" s="15" t="s">
        <v>10</v>
      </c>
      <c r="I44" s="15" t="s">
        <v>11</v>
      </c>
      <c r="J44" s="15" t="s">
        <v>12</v>
      </c>
      <c r="K44" s="15" t="s">
        <v>13</v>
      </c>
      <c r="L44" s="15" t="s">
        <v>14</v>
      </c>
      <c r="M44" s="15" t="s">
        <v>15</v>
      </c>
      <c r="N44" s="15" t="s">
        <v>16</v>
      </c>
      <c r="O44" s="15" t="s">
        <v>17</v>
      </c>
      <c r="P44" s="15" t="s">
        <v>18</v>
      </c>
      <c r="Q44" s="15" t="s">
        <v>19</v>
      </c>
      <c r="R44" s="15" t="s">
        <v>20</v>
      </c>
      <c r="S44" s="15" t="s">
        <v>21</v>
      </c>
      <c r="T44" s="15" t="s">
        <v>22</v>
      </c>
      <c r="U44" s="15" t="s">
        <v>23</v>
      </c>
      <c r="V44" s="15" t="s">
        <v>24</v>
      </c>
      <c r="W44" s="15" t="s">
        <v>25</v>
      </c>
      <c r="X44" s="15" t="s">
        <v>26</v>
      </c>
      <c r="Y44" s="15" t="s">
        <v>27</v>
      </c>
      <c r="Z44" s="15" t="s">
        <v>28</v>
      </c>
      <c r="AA44" s="15" t="s">
        <v>29</v>
      </c>
      <c r="AB44" s="15" t="s">
        <v>30</v>
      </c>
      <c r="AC44" s="15" t="s">
        <v>31</v>
      </c>
      <c r="AD44" s="15" t="s">
        <v>32</v>
      </c>
      <c r="AE44" s="15" t="s">
        <v>33</v>
      </c>
      <c r="AF44" s="14" t="s">
        <v>34</v>
      </c>
      <c r="AG44" s="14" t="s">
        <v>35</v>
      </c>
      <c r="AH44" s="14" t="s">
        <v>36</v>
      </c>
    </row>
    <row r="45" spans="1:34">
      <c r="A45" s="4">
        <v>232</v>
      </c>
      <c r="B45" s="2" t="s">
        <v>37</v>
      </c>
      <c r="C45" s="2" t="s">
        <v>38</v>
      </c>
      <c r="D45" s="29">
        <f>D3</f>
        <v>0</v>
      </c>
      <c r="E45" s="29">
        <f t="shared" ref="E45:AE46" si="0">E3</f>
        <v>0</v>
      </c>
      <c r="F45" s="29">
        <f t="shared" si="0"/>
        <v>0</v>
      </c>
      <c r="G45" s="29">
        <f t="shared" si="0"/>
        <v>0</v>
      </c>
      <c r="H45" s="29">
        <f t="shared" si="0"/>
        <v>0</v>
      </c>
      <c r="I45" s="29">
        <f t="shared" si="0"/>
        <v>0</v>
      </c>
      <c r="J45" s="29">
        <f t="shared" si="0"/>
        <v>0</v>
      </c>
      <c r="K45" s="29">
        <f t="shared" si="0"/>
        <v>0</v>
      </c>
      <c r="L45" s="29">
        <f t="shared" si="0"/>
        <v>0</v>
      </c>
      <c r="M45" s="29">
        <f t="shared" si="0"/>
        <v>0</v>
      </c>
      <c r="N45" s="29">
        <f t="shared" si="0"/>
        <v>0</v>
      </c>
      <c r="O45" s="29">
        <f t="shared" si="0"/>
        <v>0</v>
      </c>
      <c r="P45" s="29">
        <f t="shared" si="0"/>
        <v>0</v>
      </c>
      <c r="Q45" s="29">
        <f t="shared" si="0"/>
        <v>0</v>
      </c>
      <c r="R45" s="29">
        <f t="shared" si="0"/>
        <v>0</v>
      </c>
      <c r="S45" s="29">
        <f t="shared" si="0"/>
        <v>0</v>
      </c>
      <c r="T45" s="29">
        <f t="shared" si="0"/>
        <v>0</v>
      </c>
      <c r="U45" s="29">
        <f t="shared" si="0"/>
        <v>0</v>
      </c>
      <c r="V45" s="29">
        <f t="shared" si="0"/>
        <v>0</v>
      </c>
      <c r="W45" s="29">
        <f t="shared" si="0"/>
        <v>0</v>
      </c>
      <c r="X45" s="29">
        <f t="shared" si="0"/>
        <v>0</v>
      </c>
      <c r="Y45" s="29">
        <f t="shared" si="0"/>
        <v>0</v>
      </c>
      <c r="Z45" s="29">
        <f t="shared" si="0"/>
        <v>0</v>
      </c>
      <c r="AA45" s="29">
        <f t="shared" si="0"/>
        <v>0</v>
      </c>
      <c r="AB45" s="29">
        <f t="shared" si="0"/>
        <v>0</v>
      </c>
      <c r="AC45" s="29">
        <f t="shared" si="0"/>
        <v>0</v>
      </c>
      <c r="AD45" s="29">
        <f t="shared" si="0"/>
        <v>0</v>
      </c>
      <c r="AE45" s="29">
        <f t="shared" si="0"/>
        <v>0</v>
      </c>
      <c r="AH45" s="5"/>
    </row>
    <row r="46" spans="1:34">
      <c r="A46" s="4"/>
      <c r="B46" s="2"/>
      <c r="C46" s="2"/>
      <c r="D46" s="29">
        <f t="shared" ref="D46:S46" si="1">D4</f>
        <v>0</v>
      </c>
      <c r="E46" s="29">
        <f t="shared" si="1"/>
        <v>0</v>
      </c>
      <c r="F46" s="29">
        <f t="shared" si="1"/>
        <v>0</v>
      </c>
      <c r="G46" s="29">
        <f t="shared" si="1"/>
        <v>0</v>
      </c>
      <c r="H46" s="29">
        <f t="shared" si="1"/>
        <v>0</v>
      </c>
      <c r="I46" s="29">
        <f t="shared" si="1"/>
        <v>0</v>
      </c>
      <c r="J46" s="29">
        <f t="shared" si="1"/>
        <v>0</v>
      </c>
      <c r="K46" s="29">
        <f t="shared" si="1"/>
        <v>0</v>
      </c>
      <c r="L46" s="29">
        <f t="shared" si="1"/>
        <v>0</v>
      </c>
      <c r="M46" s="29">
        <f t="shared" si="1"/>
        <v>0</v>
      </c>
      <c r="N46" s="29">
        <f t="shared" si="1"/>
        <v>0</v>
      </c>
      <c r="O46" s="29">
        <f t="shared" si="1"/>
        <v>0</v>
      </c>
      <c r="P46" s="29">
        <f t="shared" si="1"/>
        <v>0</v>
      </c>
      <c r="Q46" s="29">
        <f t="shared" si="1"/>
        <v>0</v>
      </c>
      <c r="R46" s="29">
        <f t="shared" si="1"/>
        <v>0</v>
      </c>
      <c r="S46" s="29">
        <f t="shared" si="1"/>
        <v>0</v>
      </c>
      <c r="T46" s="29">
        <f t="shared" si="0"/>
        <v>0</v>
      </c>
      <c r="U46" s="29">
        <f t="shared" si="0"/>
        <v>0</v>
      </c>
      <c r="V46" s="29">
        <f t="shared" si="0"/>
        <v>0</v>
      </c>
      <c r="W46" s="29">
        <f t="shared" si="0"/>
        <v>0</v>
      </c>
      <c r="X46" s="29">
        <f t="shared" si="0"/>
        <v>0</v>
      </c>
      <c r="Y46" s="29">
        <f t="shared" si="0"/>
        <v>0</v>
      </c>
      <c r="Z46" s="29">
        <f t="shared" si="0"/>
        <v>0</v>
      </c>
      <c r="AA46" s="29">
        <f t="shared" si="0"/>
        <v>0</v>
      </c>
      <c r="AB46" s="29">
        <f t="shared" si="0"/>
        <v>0</v>
      </c>
      <c r="AC46" s="29">
        <f t="shared" si="0"/>
        <v>0</v>
      </c>
      <c r="AD46" s="29">
        <f t="shared" si="0"/>
        <v>0</v>
      </c>
      <c r="AE46" s="29">
        <f t="shared" si="0"/>
        <v>0</v>
      </c>
      <c r="AH46" s="5"/>
    </row>
    <row r="47" spans="1:34">
      <c r="A47" s="4"/>
      <c r="B47" s="1"/>
      <c r="C47" s="1"/>
      <c r="D47" s="29">
        <f>D25</f>
        <v>0</v>
      </c>
      <c r="E47" s="29">
        <f t="shared" ref="E47:AE47" si="2">E25</f>
        <v>0</v>
      </c>
      <c r="F47" s="29">
        <f t="shared" si="2"/>
        <v>0</v>
      </c>
      <c r="G47" s="29">
        <f t="shared" si="2"/>
        <v>0</v>
      </c>
      <c r="H47" s="29">
        <f t="shared" si="2"/>
        <v>0</v>
      </c>
      <c r="I47" s="29">
        <f t="shared" si="2"/>
        <v>0</v>
      </c>
      <c r="J47" s="29">
        <f t="shared" si="2"/>
        <v>0</v>
      </c>
      <c r="K47" s="29">
        <f t="shared" si="2"/>
        <v>0</v>
      </c>
      <c r="L47" s="29">
        <f t="shared" si="2"/>
        <v>0</v>
      </c>
      <c r="M47" s="29">
        <f t="shared" si="2"/>
        <v>0</v>
      </c>
      <c r="N47" s="29">
        <f t="shared" si="2"/>
        <v>0</v>
      </c>
      <c r="O47" s="29">
        <f t="shared" si="2"/>
        <v>0</v>
      </c>
      <c r="P47" s="29">
        <f t="shared" si="2"/>
        <v>0</v>
      </c>
      <c r="Q47" s="29">
        <f t="shared" si="2"/>
        <v>0</v>
      </c>
      <c r="R47" s="29">
        <f t="shared" si="2"/>
        <v>0</v>
      </c>
      <c r="S47" s="29">
        <f t="shared" si="2"/>
        <v>0</v>
      </c>
      <c r="T47" s="29">
        <f t="shared" si="2"/>
        <v>0</v>
      </c>
      <c r="U47" s="29">
        <f t="shared" si="2"/>
        <v>0</v>
      </c>
      <c r="V47" s="29">
        <f t="shared" si="2"/>
        <v>0</v>
      </c>
      <c r="W47" s="29">
        <f t="shared" si="2"/>
        <v>0</v>
      </c>
      <c r="X47" s="29">
        <f t="shared" si="2"/>
        <v>0</v>
      </c>
      <c r="Y47" s="29">
        <f t="shared" si="2"/>
        <v>0</v>
      </c>
      <c r="Z47" s="29">
        <f t="shared" si="2"/>
        <v>0</v>
      </c>
      <c r="AA47" s="29">
        <f t="shared" si="2"/>
        <v>0</v>
      </c>
      <c r="AB47" s="29">
        <f t="shared" si="2"/>
        <v>0</v>
      </c>
      <c r="AC47" s="29">
        <f t="shared" si="2"/>
        <v>0</v>
      </c>
      <c r="AD47" s="29">
        <f t="shared" si="2"/>
        <v>0</v>
      </c>
      <c r="AE47" s="29">
        <f t="shared" si="2"/>
        <v>0</v>
      </c>
      <c r="AH47" s="5"/>
    </row>
    <row r="48" spans="1:34">
      <c r="A48" s="4"/>
      <c r="B48" s="2"/>
      <c r="C48" s="2"/>
      <c r="D48" s="29">
        <f>D26</f>
        <v>0</v>
      </c>
      <c r="E48" s="29">
        <f t="shared" ref="E48:AE48" si="3">E26</f>
        <v>0</v>
      </c>
      <c r="F48" s="29">
        <f t="shared" si="3"/>
        <v>0</v>
      </c>
      <c r="G48" s="29">
        <f t="shared" si="3"/>
        <v>0</v>
      </c>
      <c r="H48" s="29">
        <f t="shared" si="3"/>
        <v>0</v>
      </c>
      <c r="I48" s="29">
        <f t="shared" si="3"/>
        <v>0</v>
      </c>
      <c r="J48" s="29">
        <f t="shared" si="3"/>
        <v>0</v>
      </c>
      <c r="K48" s="29">
        <f t="shared" si="3"/>
        <v>0</v>
      </c>
      <c r="L48" s="29">
        <f t="shared" si="3"/>
        <v>0</v>
      </c>
      <c r="M48" s="29">
        <f t="shared" si="3"/>
        <v>0</v>
      </c>
      <c r="N48" s="29">
        <f t="shared" si="3"/>
        <v>0</v>
      </c>
      <c r="O48" s="29">
        <f t="shared" si="3"/>
        <v>0</v>
      </c>
      <c r="P48" s="29">
        <f t="shared" si="3"/>
        <v>0</v>
      </c>
      <c r="Q48" s="29">
        <f t="shared" si="3"/>
        <v>0</v>
      </c>
      <c r="R48" s="29">
        <f t="shared" si="3"/>
        <v>0</v>
      </c>
      <c r="S48" s="29">
        <f t="shared" si="3"/>
        <v>0</v>
      </c>
      <c r="T48" s="29">
        <f t="shared" si="3"/>
        <v>0</v>
      </c>
      <c r="U48" s="29">
        <f t="shared" si="3"/>
        <v>0</v>
      </c>
      <c r="V48" s="29">
        <f t="shared" si="3"/>
        <v>0</v>
      </c>
      <c r="W48" s="29">
        <f t="shared" si="3"/>
        <v>0</v>
      </c>
      <c r="X48" s="29">
        <f t="shared" si="3"/>
        <v>0</v>
      </c>
      <c r="Y48" s="29">
        <f t="shared" si="3"/>
        <v>0</v>
      </c>
      <c r="Z48" s="29">
        <f t="shared" si="3"/>
        <v>0</v>
      </c>
      <c r="AA48" s="29">
        <f t="shared" si="3"/>
        <v>0</v>
      </c>
      <c r="AB48" s="29">
        <f t="shared" si="3"/>
        <v>0</v>
      </c>
      <c r="AC48" s="29">
        <f t="shared" si="3"/>
        <v>0</v>
      </c>
      <c r="AD48" s="29">
        <f t="shared" si="3"/>
        <v>0</v>
      </c>
      <c r="AE48" s="29">
        <f t="shared" si="3"/>
        <v>0</v>
      </c>
      <c r="AH48" s="5"/>
    </row>
    <row r="49" spans="1:34">
      <c r="A49" s="26"/>
      <c r="B49" s="27"/>
      <c r="C49" s="27" t="s">
        <v>44</v>
      </c>
      <c r="D49" s="28">
        <f t="shared" ref="D49:AE49" si="4">SUM(D45:D48)</f>
        <v>0</v>
      </c>
      <c r="E49" s="28">
        <f t="shared" si="4"/>
        <v>0</v>
      </c>
      <c r="F49" s="28">
        <f t="shared" si="4"/>
        <v>0</v>
      </c>
      <c r="G49" s="28">
        <f t="shared" si="4"/>
        <v>0</v>
      </c>
      <c r="H49" s="28">
        <f t="shared" si="4"/>
        <v>0</v>
      </c>
      <c r="I49" s="28">
        <f t="shared" si="4"/>
        <v>0</v>
      </c>
      <c r="J49" s="28">
        <f t="shared" si="4"/>
        <v>0</v>
      </c>
      <c r="K49" s="28">
        <f t="shared" si="4"/>
        <v>0</v>
      </c>
      <c r="L49" s="28">
        <f t="shared" si="4"/>
        <v>0</v>
      </c>
      <c r="M49" s="28">
        <f t="shared" si="4"/>
        <v>0</v>
      </c>
      <c r="N49" s="28">
        <f t="shared" si="4"/>
        <v>0</v>
      </c>
      <c r="O49" s="28">
        <f t="shared" si="4"/>
        <v>0</v>
      </c>
      <c r="P49" s="28">
        <f t="shared" si="4"/>
        <v>0</v>
      </c>
      <c r="Q49" s="28">
        <f t="shared" si="4"/>
        <v>0</v>
      </c>
      <c r="R49" s="28">
        <f t="shared" si="4"/>
        <v>0</v>
      </c>
      <c r="S49" s="28">
        <f t="shared" si="4"/>
        <v>0</v>
      </c>
      <c r="T49" s="28">
        <f t="shared" si="4"/>
        <v>0</v>
      </c>
      <c r="U49" s="28">
        <f t="shared" si="4"/>
        <v>0</v>
      </c>
      <c r="V49" s="28">
        <f t="shared" si="4"/>
        <v>0</v>
      </c>
      <c r="W49" s="28">
        <f t="shared" si="4"/>
        <v>0</v>
      </c>
      <c r="X49" s="28">
        <f t="shared" si="4"/>
        <v>0</v>
      </c>
      <c r="Y49" s="28">
        <f t="shared" si="4"/>
        <v>0</v>
      </c>
      <c r="Z49" s="28">
        <f t="shared" si="4"/>
        <v>0</v>
      </c>
      <c r="AA49" s="28">
        <f t="shared" si="4"/>
        <v>0</v>
      </c>
      <c r="AB49" s="28">
        <f t="shared" si="4"/>
        <v>0</v>
      </c>
      <c r="AC49" s="28">
        <f t="shared" si="4"/>
        <v>0</v>
      </c>
      <c r="AD49" s="28">
        <f t="shared" si="4"/>
        <v>0</v>
      </c>
      <c r="AE49" s="28">
        <f t="shared" si="4"/>
        <v>0</v>
      </c>
      <c r="AH49" s="5"/>
    </row>
    <row r="51" spans="1:34" ht="18.75">
      <c r="A51" s="6" t="s">
        <v>0</v>
      </c>
      <c r="B51" s="7" t="s">
        <v>39</v>
      </c>
      <c r="C51" t="s">
        <v>43</v>
      </c>
    </row>
    <row r="52" spans="1:34" s="19" customFormat="1" ht="30.75" thickBot="1">
      <c r="A52" s="17" t="s">
        <v>3</v>
      </c>
      <c r="B52" s="18" t="s">
        <v>4</v>
      </c>
      <c r="C52" s="18" t="s">
        <v>5</v>
      </c>
      <c r="D52" s="15" t="s">
        <v>6</v>
      </c>
      <c r="E52" s="15" t="s">
        <v>7</v>
      </c>
      <c r="F52" s="15" t="s">
        <v>8</v>
      </c>
      <c r="G52" s="15" t="s">
        <v>9</v>
      </c>
      <c r="H52" s="15" t="s">
        <v>10</v>
      </c>
      <c r="I52" s="15" t="s">
        <v>11</v>
      </c>
      <c r="J52" s="15" t="s">
        <v>12</v>
      </c>
      <c r="K52" s="15" t="s">
        <v>13</v>
      </c>
      <c r="L52" s="15" t="s">
        <v>14</v>
      </c>
      <c r="M52" s="15" t="s">
        <v>15</v>
      </c>
      <c r="N52" s="15" t="s">
        <v>16</v>
      </c>
      <c r="O52" s="15" t="s">
        <v>17</v>
      </c>
      <c r="P52" s="15" t="s">
        <v>18</v>
      </c>
      <c r="Q52" s="15" t="s">
        <v>19</v>
      </c>
      <c r="R52" s="15" t="s">
        <v>20</v>
      </c>
      <c r="S52" s="15" t="s">
        <v>21</v>
      </c>
      <c r="T52" s="15" t="s">
        <v>22</v>
      </c>
      <c r="U52" s="15" t="s">
        <v>23</v>
      </c>
      <c r="V52" s="15" t="s">
        <v>24</v>
      </c>
      <c r="W52" s="15" t="s">
        <v>25</v>
      </c>
      <c r="X52" s="15" t="s">
        <v>26</v>
      </c>
      <c r="Y52" s="15" t="s">
        <v>27</v>
      </c>
      <c r="Z52" s="15" t="s">
        <v>28</v>
      </c>
      <c r="AA52" s="15" t="s">
        <v>29</v>
      </c>
      <c r="AB52" s="15" t="s">
        <v>30</v>
      </c>
      <c r="AC52" s="15" t="s">
        <v>31</v>
      </c>
      <c r="AD52" s="15" t="s">
        <v>32</v>
      </c>
      <c r="AE52" s="15" t="s">
        <v>33</v>
      </c>
      <c r="AF52" s="14" t="s">
        <v>34</v>
      </c>
      <c r="AG52" s="14" t="s">
        <v>35</v>
      </c>
      <c r="AH52" s="14" t="s">
        <v>36</v>
      </c>
    </row>
    <row r="53" spans="1:34">
      <c r="A53" s="4">
        <v>232</v>
      </c>
      <c r="B53" s="2" t="s">
        <v>37</v>
      </c>
      <c r="C53" s="2" t="s">
        <v>38</v>
      </c>
      <c r="D53" s="10">
        <f>D8</f>
        <v>0</v>
      </c>
      <c r="E53" s="10">
        <f t="shared" ref="E53:AE53" si="5">E8</f>
        <v>0</v>
      </c>
      <c r="F53" s="10">
        <f t="shared" si="5"/>
        <v>0</v>
      </c>
      <c r="G53" s="10">
        <f t="shared" si="5"/>
        <v>0</v>
      </c>
      <c r="H53" s="10">
        <f t="shared" si="5"/>
        <v>0</v>
      </c>
      <c r="I53" s="10">
        <f t="shared" si="5"/>
        <v>0</v>
      </c>
      <c r="J53" s="10">
        <f t="shared" si="5"/>
        <v>0</v>
      </c>
      <c r="K53" s="10">
        <f t="shared" si="5"/>
        <v>0</v>
      </c>
      <c r="L53" s="10">
        <f t="shared" si="5"/>
        <v>0</v>
      </c>
      <c r="M53" s="10">
        <f t="shared" si="5"/>
        <v>0</v>
      </c>
      <c r="N53" s="10">
        <f t="shared" si="5"/>
        <v>0</v>
      </c>
      <c r="O53" s="10">
        <f t="shared" si="5"/>
        <v>0</v>
      </c>
      <c r="P53" s="10">
        <f t="shared" si="5"/>
        <v>0</v>
      </c>
      <c r="Q53" s="10">
        <f t="shared" si="5"/>
        <v>0</v>
      </c>
      <c r="R53" s="10">
        <f t="shared" si="5"/>
        <v>0</v>
      </c>
      <c r="S53" s="10">
        <f t="shared" si="5"/>
        <v>0</v>
      </c>
      <c r="T53" s="10">
        <f t="shared" si="5"/>
        <v>0</v>
      </c>
      <c r="U53" s="10">
        <f t="shared" si="5"/>
        <v>0</v>
      </c>
      <c r="V53" s="10">
        <f t="shared" si="5"/>
        <v>0</v>
      </c>
      <c r="W53" s="10">
        <f t="shared" si="5"/>
        <v>0</v>
      </c>
      <c r="X53" s="10">
        <f t="shared" si="5"/>
        <v>0</v>
      </c>
      <c r="Y53" s="10">
        <f t="shared" si="5"/>
        <v>0</v>
      </c>
      <c r="Z53" s="10">
        <f t="shared" si="5"/>
        <v>0</v>
      </c>
      <c r="AA53" s="10">
        <f t="shared" si="5"/>
        <v>0</v>
      </c>
      <c r="AB53" s="10">
        <f t="shared" si="5"/>
        <v>0</v>
      </c>
      <c r="AC53" s="10">
        <f t="shared" si="5"/>
        <v>0</v>
      </c>
      <c r="AD53" s="10">
        <f t="shared" si="5"/>
        <v>0</v>
      </c>
      <c r="AE53" s="10">
        <f t="shared" si="5"/>
        <v>0</v>
      </c>
      <c r="AH53" s="5"/>
    </row>
    <row r="54" spans="1:34">
      <c r="A54" s="4"/>
      <c r="B54" s="2"/>
      <c r="C54" s="2"/>
      <c r="D54" s="11">
        <f>D9</f>
        <v>0</v>
      </c>
      <c r="E54" s="11">
        <f t="shared" ref="E54:AE54" si="6">E9</f>
        <v>0</v>
      </c>
      <c r="F54" s="11">
        <f t="shared" si="6"/>
        <v>0</v>
      </c>
      <c r="G54" s="11">
        <f t="shared" si="6"/>
        <v>0</v>
      </c>
      <c r="H54" s="11">
        <f t="shared" si="6"/>
        <v>0</v>
      </c>
      <c r="I54" s="11">
        <f t="shared" si="6"/>
        <v>0</v>
      </c>
      <c r="J54" s="11">
        <f t="shared" si="6"/>
        <v>0</v>
      </c>
      <c r="K54" s="11">
        <f t="shared" si="6"/>
        <v>0</v>
      </c>
      <c r="L54" s="11">
        <f t="shared" si="6"/>
        <v>0</v>
      </c>
      <c r="M54" s="11">
        <f t="shared" si="6"/>
        <v>0</v>
      </c>
      <c r="N54" s="11">
        <f t="shared" si="6"/>
        <v>0</v>
      </c>
      <c r="O54" s="11">
        <f t="shared" si="6"/>
        <v>0</v>
      </c>
      <c r="P54" s="11">
        <f t="shared" si="6"/>
        <v>0</v>
      </c>
      <c r="Q54" s="11">
        <f t="shared" si="6"/>
        <v>0</v>
      </c>
      <c r="R54" s="11">
        <f t="shared" si="6"/>
        <v>0</v>
      </c>
      <c r="S54" s="11">
        <f t="shared" si="6"/>
        <v>0</v>
      </c>
      <c r="T54" s="11">
        <f t="shared" si="6"/>
        <v>0</v>
      </c>
      <c r="U54" s="11">
        <f t="shared" si="6"/>
        <v>0</v>
      </c>
      <c r="V54" s="11">
        <f t="shared" si="6"/>
        <v>0</v>
      </c>
      <c r="W54" s="11">
        <f t="shared" si="6"/>
        <v>0</v>
      </c>
      <c r="X54" s="11">
        <f t="shared" si="6"/>
        <v>0</v>
      </c>
      <c r="Y54" s="11">
        <f t="shared" si="6"/>
        <v>0</v>
      </c>
      <c r="Z54" s="11">
        <f t="shared" si="6"/>
        <v>0</v>
      </c>
      <c r="AA54" s="11">
        <f t="shared" si="6"/>
        <v>0</v>
      </c>
      <c r="AB54" s="11">
        <f t="shared" si="6"/>
        <v>0</v>
      </c>
      <c r="AC54" s="11">
        <f t="shared" si="6"/>
        <v>0</v>
      </c>
      <c r="AD54" s="11">
        <f t="shared" si="6"/>
        <v>0</v>
      </c>
      <c r="AE54" s="11">
        <f t="shared" si="6"/>
        <v>0</v>
      </c>
      <c r="AH54" s="5"/>
    </row>
    <row r="55" spans="1:34">
      <c r="A55" s="4"/>
      <c r="B55" s="1"/>
      <c r="C55" s="1"/>
      <c r="D55" s="11">
        <f>D30</f>
        <v>0</v>
      </c>
      <c r="E55" s="11">
        <f t="shared" ref="E55:AE55" si="7">E30</f>
        <v>0</v>
      </c>
      <c r="F55" s="11">
        <f t="shared" si="7"/>
        <v>0</v>
      </c>
      <c r="G55" s="11">
        <f t="shared" si="7"/>
        <v>0</v>
      </c>
      <c r="H55" s="11">
        <f t="shared" si="7"/>
        <v>0</v>
      </c>
      <c r="I55" s="11">
        <f t="shared" si="7"/>
        <v>0</v>
      </c>
      <c r="J55" s="11">
        <f t="shared" si="7"/>
        <v>0</v>
      </c>
      <c r="K55" s="11">
        <f t="shared" si="7"/>
        <v>0</v>
      </c>
      <c r="L55" s="11">
        <f t="shared" si="7"/>
        <v>0</v>
      </c>
      <c r="M55" s="11">
        <f t="shared" si="7"/>
        <v>0</v>
      </c>
      <c r="N55" s="11">
        <f t="shared" si="7"/>
        <v>0</v>
      </c>
      <c r="O55" s="11">
        <f t="shared" si="7"/>
        <v>0</v>
      </c>
      <c r="P55" s="11">
        <f t="shared" si="7"/>
        <v>0</v>
      </c>
      <c r="Q55" s="11">
        <f t="shared" si="7"/>
        <v>0</v>
      </c>
      <c r="R55" s="11">
        <f t="shared" si="7"/>
        <v>0</v>
      </c>
      <c r="S55" s="11">
        <f t="shared" si="7"/>
        <v>0</v>
      </c>
      <c r="T55" s="11">
        <f t="shared" si="7"/>
        <v>0</v>
      </c>
      <c r="U55" s="11">
        <f t="shared" si="7"/>
        <v>0</v>
      </c>
      <c r="V55" s="11">
        <f t="shared" si="7"/>
        <v>0</v>
      </c>
      <c r="W55" s="11">
        <f t="shared" si="7"/>
        <v>0</v>
      </c>
      <c r="X55" s="11">
        <f t="shared" si="7"/>
        <v>0</v>
      </c>
      <c r="Y55" s="11">
        <f t="shared" si="7"/>
        <v>0</v>
      </c>
      <c r="Z55" s="11">
        <f t="shared" si="7"/>
        <v>0</v>
      </c>
      <c r="AA55" s="11">
        <f t="shared" si="7"/>
        <v>0</v>
      </c>
      <c r="AB55" s="11">
        <f t="shared" si="7"/>
        <v>0</v>
      </c>
      <c r="AC55" s="11">
        <f t="shared" si="7"/>
        <v>0</v>
      </c>
      <c r="AD55" s="11">
        <f t="shared" si="7"/>
        <v>0</v>
      </c>
      <c r="AE55" s="11">
        <f t="shared" si="7"/>
        <v>0</v>
      </c>
      <c r="AH55" s="5"/>
    </row>
    <row r="56" spans="1:34">
      <c r="A56" s="4"/>
      <c r="B56" s="2"/>
      <c r="C56" s="2"/>
      <c r="D56" s="11">
        <f>D31</f>
        <v>0</v>
      </c>
      <c r="E56" s="11">
        <f t="shared" ref="E56:AE56" si="8">E31</f>
        <v>0</v>
      </c>
      <c r="F56" s="11">
        <f t="shared" si="8"/>
        <v>0</v>
      </c>
      <c r="G56" s="11">
        <f t="shared" si="8"/>
        <v>0</v>
      </c>
      <c r="H56" s="11">
        <f t="shared" si="8"/>
        <v>0</v>
      </c>
      <c r="I56" s="11">
        <f t="shared" si="8"/>
        <v>0</v>
      </c>
      <c r="J56" s="11">
        <f t="shared" si="8"/>
        <v>0</v>
      </c>
      <c r="K56" s="11">
        <f t="shared" si="8"/>
        <v>0</v>
      </c>
      <c r="L56" s="11">
        <f t="shared" si="8"/>
        <v>0</v>
      </c>
      <c r="M56" s="11">
        <f t="shared" si="8"/>
        <v>0</v>
      </c>
      <c r="N56" s="11">
        <f t="shared" si="8"/>
        <v>0</v>
      </c>
      <c r="O56" s="11">
        <f t="shared" si="8"/>
        <v>0</v>
      </c>
      <c r="P56" s="11">
        <f t="shared" si="8"/>
        <v>0</v>
      </c>
      <c r="Q56" s="11">
        <f t="shared" si="8"/>
        <v>0</v>
      </c>
      <c r="R56" s="11">
        <f t="shared" si="8"/>
        <v>0</v>
      </c>
      <c r="S56" s="11">
        <f t="shared" si="8"/>
        <v>0</v>
      </c>
      <c r="T56" s="11">
        <f t="shared" si="8"/>
        <v>0</v>
      </c>
      <c r="U56" s="11">
        <f t="shared" si="8"/>
        <v>0</v>
      </c>
      <c r="V56" s="11">
        <f t="shared" si="8"/>
        <v>0</v>
      </c>
      <c r="W56" s="11">
        <f t="shared" si="8"/>
        <v>0</v>
      </c>
      <c r="X56" s="11">
        <f t="shared" si="8"/>
        <v>0</v>
      </c>
      <c r="Y56" s="11">
        <f t="shared" si="8"/>
        <v>0</v>
      </c>
      <c r="Z56" s="11">
        <f t="shared" si="8"/>
        <v>0</v>
      </c>
      <c r="AA56" s="11">
        <f t="shared" si="8"/>
        <v>0</v>
      </c>
      <c r="AB56" s="11">
        <f t="shared" si="8"/>
        <v>0</v>
      </c>
      <c r="AC56" s="11">
        <f t="shared" si="8"/>
        <v>0</v>
      </c>
      <c r="AD56" s="11">
        <f t="shared" si="8"/>
        <v>0</v>
      </c>
      <c r="AE56" s="11">
        <f t="shared" si="8"/>
        <v>0</v>
      </c>
      <c r="AH56" s="5"/>
    </row>
    <row r="57" spans="1:34">
      <c r="A57" s="26"/>
      <c r="B57" s="27"/>
      <c r="C57" s="27" t="s">
        <v>45</v>
      </c>
      <c r="D57" s="28">
        <f t="shared" ref="D57:AE57" si="9">SUM(D53:D56)</f>
        <v>0</v>
      </c>
      <c r="E57" s="28">
        <f t="shared" si="9"/>
        <v>0</v>
      </c>
      <c r="F57" s="28">
        <f t="shared" si="9"/>
        <v>0</v>
      </c>
      <c r="G57" s="28">
        <f t="shared" si="9"/>
        <v>0</v>
      </c>
      <c r="H57" s="28">
        <f t="shared" si="9"/>
        <v>0</v>
      </c>
      <c r="I57" s="28">
        <f t="shared" si="9"/>
        <v>0</v>
      </c>
      <c r="J57" s="28">
        <f t="shared" si="9"/>
        <v>0</v>
      </c>
      <c r="K57" s="28">
        <f t="shared" si="9"/>
        <v>0</v>
      </c>
      <c r="L57" s="28">
        <f t="shared" si="9"/>
        <v>0</v>
      </c>
      <c r="M57" s="28">
        <f t="shared" si="9"/>
        <v>0</v>
      </c>
      <c r="N57" s="28">
        <f t="shared" si="9"/>
        <v>0</v>
      </c>
      <c r="O57" s="28">
        <f t="shared" si="9"/>
        <v>0</v>
      </c>
      <c r="P57" s="28">
        <f t="shared" si="9"/>
        <v>0</v>
      </c>
      <c r="Q57" s="28">
        <f t="shared" si="9"/>
        <v>0</v>
      </c>
      <c r="R57" s="28">
        <f t="shared" si="9"/>
        <v>0</v>
      </c>
      <c r="S57" s="28">
        <f t="shared" si="9"/>
        <v>0</v>
      </c>
      <c r="T57" s="28">
        <f t="shared" si="9"/>
        <v>0</v>
      </c>
      <c r="U57" s="28">
        <f t="shared" si="9"/>
        <v>0</v>
      </c>
      <c r="V57" s="28">
        <f t="shared" si="9"/>
        <v>0</v>
      </c>
      <c r="W57" s="28">
        <f t="shared" si="9"/>
        <v>0</v>
      </c>
      <c r="X57" s="28">
        <f t="shared" si="9"/>
        <v>0</v>
      </c>
      <c r="Y57" s="28">
        <f t="shared" si="9"/>
        <v>0</v>
      </c>
      <c r="Z57" s="28">
        <f t="shared" si="9"/>
        <v>0</v>
      </c>
      <c r="AA57" s="28">
        <f t="shared" si="9"/>
        <v>0</v>
      </c>
      <c r="AB57" s="28">
        <f t="shared" si="9"/>
        <v>0</v>
      </c>
      <c r="AC57" s="28">
        <f t="shared" si="9"/>
        <v>0</v>
      </c>
      <c r="AD57" s="28">
        <f t="shared" si="9"/>
        <v>0</v>
      </c>
      <c r="AE57" s="28">
        <f t="shared" si="9"/>
        <v>0</v>
      </c>
      <c r="AH57" s="5"/>
    </row>
    <row r="59" spans="1:34" ht="18.75">
      <c r="A59" s="6" t="s">
        <v>0</v>
      </c>
      <c r="B59" s="7" t="s">
        <v>40</v>
      </c>
      <c r="C59" t="s">
        <v>43</v>
      </c>
    </row>
    <row r="60" spans="1:34" s="19" customFormat="1" ht="30.75" thickBot="1">
      <c r="A60" s="17" t="s">
        <v>3</v>
      </c>
      <c r="B60" s="18" t="s">
        <v>4</v>
      </c>
      <c r="C60" s="18" t="s">
        <v>5</v>
      </c>
      <c r="D60" s="15" t="s">
        <v>6</v>
      </c>
      <c r="E60" s="15" t="s">
        <v>7</v>
      </c>
      <c r="F60" s="15" t="s">
        <v>8</v>
      </c>
      <c r="G60" s="15" t="s">
        <v>9</v>
      </c>
      <c r="H60" s="15" t="s">
        <v>10</v>
      </c>
      <c r="I60" s="15" t="s">
        <v>11</v>
      </c>
      <c r="J60" s="15" t="s">
        <v>12</v>
      </c>
      <c r="K60" s="15" t="s">
        <v>13</v>
      </c>
      <c r="L60" s="15" t="s">
        <v>14</v>
      </c>
      <c r="M60" s="15" t="s">
        <v>15</v>
      </c>
      <c r="N60" s="15" t="s">
        <v>16</v>
      </c>
      <c r="O60" s="15" t="s">
        <v>17</v>
      </c>
      <c r="P60" s="15" t="s">
        <v>18</v>
      </c>
      <c r="Q60" s="15" t="s">
        <v>19</v>
      </c>
      <c r="R60" s="15" t="s">
        <v>20</v>
      </c>
      <c r="S60" s="15" t="s">
        <v>21</v>
      </c>
      <c r="T60" s="15" t="s">
        <v>22</v>
      </c>
      <c r="U60" s="15" t="s">
        <v>23</v>
      </c>
      <c r="V60" s="15" t="s">
        <v>24</v>
      </c>
      <c r="W60" s="15" t="s">
        <v>25</v>
      </c>
      <c r="X60" s="15" t="s">
        <v>26</v>
      </c>
      <c r="Y60" s="15" t="s">
        <v>27</v>
      </c>
      <c r="Z60" s="15" t="s">
        <v>28</v>
      </c>
      <c r="AA60" s="15" t="s">
        <v>29</v>
      </c>
      <c r="AB60" s="15" t="s">
        <v>30</v>
      </c>
      <c r="AC60" s="15" t="s">
        <v>31</v>
      </c>
      <c r="AD60" s="15" t="s">
        <v>32</v>
      </c>
      <c r="AE60" s="15" t="s">
        <v>33</v>
      </c>
      <c r="AF60" s="14" t="s">
        <v>34</v>
      </c>
      <c r="AG60" s="14" t="s">
        <v>35</v>
      </c>
      <c r="AH60" s="14" t="s">
        <v>36</v>
      </c>
    </row>
    <row r="61" spans="1:34">
      <c r="A61" s="4">
        <v>232</v>
      </c>
      <c r="B61" s="2" t="s">
        <v>37</v>
      </c>
      <c r="C61" s="2" t="s">
        <v>38</v>
      </c>
      <c r="D61" s="10">
        <f>D13</f>
        <v>0</v>
      </c>
      <c r="E61" s="10">
        <f t="shared" ref="E61:AE61" si="10">E13</f>
        <v>0</v>
      </c>
      <c r="F61" s="10">
        <f t="shared" si="10"/>
        <v>0</v>
      </c>
      <c r="G61" s="10">
        <f t="shared" si="10"/>
        <v>0</v>
      </c>
      <c r="H61" s="10">
        <f t="shared" si="10"/>
        <v>0</v>
      </c>
      <c r="I61" s="10">
        <f t="shared" si="10"/>
        <v>0</v>
      </c>
      <c r="J61" s="10">
        <f t="shared" si="10"/>
        <v>0</v>
      </c>
      <c r="K61" s="10">
        <f t="shared" si="10"/>
        <v>0</v>
      </c>
      <c r="L61" s="10">
        <f t="shared" si="10"/>
        <v>0</v>
      </c>
      <c r="M61" s="10">
        <f t="shared" si="10"/>
        <v>0</v>
      </c>
      <c r="N61" s="10">
        <f t="shared" si="10"/>
        <v>0</v>
      </c>
      <c r="O61" s="10">
        <f t="shared" si="10"/>
        <v>0</v>
      </c>
      <c r="P61" s="10">
        <f t="shared" si="10"/>
        <v>0</v>
      </c>
      <c r="Q61" s="10">
        <f t="shared" si="10"/>
        <v>0</v>
      </c>
      <c r="R61" s="10">
        <f t="shared" si="10"/>
        <v>0</v>
      </c>
      <c r="S61" s="10">
        <f t="shared" si="10"/>
        <v>0</v>
      </c>
      <c r="T61" s="10">
        <f t="shared" si="10"/>
        <v>0</v>
      </c>
      <c r="U61" s="10">
        <f t="shared" si="10"/>
        <v>0</v>
      </c>
      <c r="V61" s="10">
        <f t="shared" si="10"/>
        <v>0</v>
      </c>
      <c r="W61" s="10">
        <f t="shared" si="10"/>
        <v>0</v>
      </c>
      <c r="X61" s="10">
        <f t="shared" si="10"/>
        <v>0</v>
      </c>
      <c r="Y61" s="10">
        <f t="shared" si="10"/>
        <v>0</v>
      </c>
      <c r="Z61" s="10">
        <f t="shared" si="10"/>
        <v>0</v>
      </c>
      <c r="AA61" s="10">
        <f t="shared" si="10"/>
        <v>0</v>
      </c>
      <c r="AB61" s="10">
        <f t="shared" si="10"/>
        <v>0</v>
      </c>
      <c r="AC61" s="10">
        <f t="shared" si="10"/>
        <v>0</v>
      </c>
      <c r="AD61" s="10">
        <f t="shared" si="10"/>
        <v>0</v>
      </c>
      <c r="AE61" s="10">
        <f t="shared" si="10"/>
        <v>0</v>
      </c>
      <c r="AF61" s="42"/>
      <c r="AG61" s="42"/>
      <c r="AH61" s="42"/>
    </row>
    <row r="62" spans="1:34">
      <c r="A62" s="4"/>
      <c r="B62" s="2"/>
      <c r="C62" s="2"/>
      <c r="D62" s="11">
        <f>D14</f>
        <v>0</v>
      </c>
      <c r="E62" s="11">
        <f t="shared" ref="E62:AE62" si="11">E14</f>
        <v>0</v>
      </c>
      <c r="F62" s="11">
        <f t="shared" si="11"/>
        <v>0</v>
      </c>
      <c r="G62" s="11">
        <f t="shared" si="11"/>
        <v>0</v>
      </c>
      <c r="H62" s="11">
        <f t="shared" si="11"/>
        <v>0</v>
      </c>
      <c r="I62" s="11">
        <f t="shared" si="11"/>
        <v>0</v>
      </c>
      <c r="J62" s="11">
        <f t="shared" si="11"/>
        <v>0</v>
      </c>
      <c r="K62" s="11">
        <f t="shared" si="11"/>
        <v>0</v>
      </c>
      <c r="L62" s="11">
        <f t="shared" si="11"/>
        <v>0</v>
      </c>
      <c r="M62" s="11">
        <f t="shared" si="11"/>
        <v>0</v>
      </c>
      <c r="N62" s="11">
        <f t="shared" si="11"/>
        <v>0</v>
      </c>
      <c r="O62" s="11">
        <f t="shared" si="11"/>
        <v>0</v>
      </c>
      <c r="P62" s="11">
        <f t="shared" si="11"/>
        <v>0</v>
      </c>
      <c r="Q62" s="11">
        <f t="shared" si="11"/>
        <v>0</v>
      </c>
      <c r="R62" s="11">
        <f t="shared" si="11"/>
        <v>0</v>
      </c>
      <c r="S62" s="11">
        <f t="shared" si="11"/>
        <v>0</v>
      </c>
      <c r="T62" s="11">
        <f t="shared" si="11"/>
        <v>0</v>
      </c>
      <c r="U62" s="11">
        <f t="shared" si="11"/>
        <v>0</v>
      </c>
      <c r="V62" s="11">
        <f t="shared" si="11"/>
        <v>0</v>
      </c>
      <c r="W62" s="11">
        <f t="shared" si="11"/>
        <v>0</v>
      </c>
      <c r="X62" s="11">
        <f t="shared" si="11"/>
        <v>0</v>
      </c>
      <c r="Y62" s="11">
        <f t="shared" si="11"/>
        <v>0</v>
      </c>
      <c r="Z62" s="11">
        <f t="shared" si="11"/>
        <v>0</v>
      </c>
      <c r="AA62" s="11">
        <f t="shared" si="11"/>
        <v>0</v>
      </c>
      <c r="AB62" s="11">
        <f t="shared" si="11"/>
        <v>0</v>
      </c>
      <c r="AC62" s="11">
        <f t="shared" si="11"/>
        <v>0</v>
      </c>
      <c r="AD62" s="11">
        <f t="shared" si="11"/>
        <v>0</v>
      </c>
      <c r="AE62" s="11">
        <f t="shared" si="11"/>
        <v>0</v>
      </c>
      <c r="AF62" s="11"/>
      <c r="AG62" s="11"/>
      <c r="AH62" s="11"/>
    </row>
    <row r="63" spans="1:34">
      <c r="A63" s="4"/>
      <c r="B63" s="1"/>
      <c r="C63" s="1"/>
      <c r="D63" s="11">
        <f>D35</f>
        <v>0</v>
      </c>
      <c r="E63" s="11">
        <f t="shared" ref="E63:AE63" si="12">E35</f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1">
        <f t="shared" si="12"/>
        <v>0</v>
      </c>
      <c r="R63" s="11">
        <f t="shared" si="12"/>
        <v>0</v>
      </c>
      <c r="S63" s="11">
        <f t="shared" si="12"/>
        <v>0</v>
      </c>
      <c r="T63" s="11">
        <f t="shared" si="12"/>
        <v>0</v>
      </c>
      <c r="U63" s="11">
        <f t="shared" si="12"/>
        <v>0</v>
      </c>
      <c r="V63" s="11">
        <f t="shared" si="12"/>
        <v>0</v>
      </c>
      <c r="W63" s="11">
        <f t="shared" si="12"/>
        <v>0</v>
      </c>
      <c r="X63" s="11">
        <f t="shared" si="12"/>
        <v>0</v>
      </c>
      <c r="Y63" s="11">
        <f t="shared" si="12"/>
        <v>0</v>
      </c>
      <c r="Z63" s="11">
        <f t="shared" si="12"/>
        <v>0</v>
      </c>
      <c r="AA63" s="11">
        <f t="shared" si="12"/>
        <v>0</v>
      </c>
      <c r="AB63" s="11">
        <f t="shared" si="12"/>
        <v>0</v>
      </c>
      <c r="AC63" s="11">
        <f t="shared" si="12"/>
        <v>0</v>
      </c>
      <c r="AD63" s="11">
        <f t="shared" si="12"/>
        <v>0</v>
      </c>
      <c r="AE63" s="11">
        <f t="shared" si="12"/>
        <v>0</v>
      </c>
      <c r="AF63" s="11"/>
      <c r="AG63" s="11"/>
      <c r="AH63" s="11"/>
    </row>
    <row r="64" spans="1:34">
      <c r="A64" s="4"/>
      <c r="B64" s="2"/>
      <c r="C64" s="2"/>
      <c r="D64" s="11">
        <f>D36</f>
        <v>0</v>
      </c>
      <c r="E64" s="11">
        <f t="shared" ref="E64:AE64" si="13">E36</f>
        <v>0</v>
      </c>
      <c r="F64" s="11">
        <f t="shared" si="13"/>
        <v>0</v>
      </c>
      <c r="G64" s="11">
        <f t="shared" si="13"/>
        <v>0</v>
      </c>
      <c r="H64" s="11">
        <f t="shared" si="13"/>
        <v>0</v>
      </c>
      <c r="I64" s="11">
        <f t="shared" si="13"/>
        <v>0</v>
      </c>
      <c r="J64" s="11">
        <f t="shared" si="13"/>
        <v>0</v>
      </c>
      <c r="K64" s="11">
        <f t="shared" si="13"/>
        <v>0</v>
      </c>
      <c r="L64" s="11">
        <f t="shared" si="13"/>
        <v>0</v>
      </c>
      <c r="M64" s="11">
        <f t="shared" si="13"/>
        <v>0</v>
      </c>
      <c r="N64" s="11">
        <f t="shared" si="13"/>
        <v>0</v>
      </c>
      <c r="O64" s="11">
        <f t="shared" si="13"/>
        <v>0</v>
      </c>
      <c r="P64" s="11">
        <f t="shared" si="13"/>
        <v>0</v>
      </c>
      <c r="Q64" s="11">
        <f t="shared" si="13"/>
        <v>0</v>
      </c>
      <c r="R64" s="11">
        <f t="shared" si="13"/>
        <v>0</v>
      </c>
      <c r="S64" s="11">
        <f t="shared" si="13"/>
        <v>0</v>
      </c>
      <c r="T64" s="11">
        <f t="shared" si="13"/>
        <v>0</v>
      </c>
      <c r="U64" s="11">
        <f t="shared" si="13"/>
        <v>0</v>
      </c>
      <c r="V64" s="11">
        <f t="shared" si="13"/>
        <v>0</v>
      </c>
      <c r="W64" s="11">
        <f t="shared" si="13"/>
        <v>0</v>
      </c>
      <c r="X64" s="11">
        <f t="shared" si="13"/>
        <v>0</v>
      </c>
      <c r="Y64" s="11">
        <f t="shared" si="13"/>
        <v>0</v>
      </c>
      <c r="Z64" s="11">
        <f t="shared" si="13"/>
        <v>0</v>
      </c>
      <c r="AA64" s="11">
        <f t="shared" si="13"/>
        <v>0</v>
      </c>
      <c r="AB64" s="11">
        <f t="shared" si="13"/>
        <v>0</v>
      </c>
      <c r="AC64" s="11">
        <f t="shared" si="13"/>
        <v>0</v>
      </c>
      <c r="AD64" s="11">
        <f t="shared" si="13"/>
        <v>0</v>
      </c>
      <c r="AE64" s="11">
        <f t="shared" si="13"/>
        <v>0</v>
      </c>
      <c r="AF64" s="11"/>
      <c r="AG64" s="11"/>
      <c r="AH64" s="11"/>
    </row>
    <row r="65" spans="1:34">
      <c r="A65" s="26"/>
      <c r="B65" s="27"/>
      <c r="C65" s="27" t="s">
        <v>45</v>
      </c>
      <c r="D65" s="28">
        <f t="shared" ref="D65:AE65" si="14">SUM(D61:D64)</f>
        <v>0</v>
      </c>
      <c r="E65" s="28">
        <f t="shared" si="14"/>
        <v>0</v>
      </c>
      <c r="F65" s="28">
        <f t="shared" si="14"/>
        <v>0</v>
      </c>
      <c r="G65" s="28">
        <f t="shared" si="14"/>
        <v>0</v>
      </c>
      <c r="H65" s="28">
        <f t="shared" si="14"/>
        <v>0</v>
      </c>
      <c r="I65" s="28">
        <f t="shared" si="14"/>
        <v>0</v>
      </c>
      <c r="J65" s="28">
        <f t="shared" si="14"/>
        <v>0</v>
      </c>
      <c r="K65" s="28">
        <f t="shared" si="14"/>
        <v>0</v>
      </c>
      <c r="L65" s="28">
        <f t="shared" si="14"/>
        <v>0</v>
      </c>
      <c r="M65" s="28">
        <f t="shared" si="14"/>
        <v>0</v>
      </c>
      <c r="N65" s="28">
        <f t="shared" si="14"/>
        <v>0</v>
      </c>
      <c r="O65" s="28">
        <f t="shared" si="14"/>
        <v>0</v>
      </c>
      <c r="P65" s="28">
        <f t="shared" si="14"/>
        <v>0</v>
      </c>
      <c r="Q65" s="28">
        <f t="shared" si="14"/>
        <v>0</v>
      </c>
      <c r="R65" s="28">
        <f t="shared" si="14"/>
        <v>0</v>
      </c>
      <c r="S65" s="28">
        <f t="shared" si="14"/>
        <v>0</v>
      </c>
      <c r="T65" s="28">
        <f t="shared" si="14"/>
        <v>0</v>
      </c>
      <c r="U65" s="28">
        <f t="shared" si="14"/>
        <v>0</v>
      </c>
      <c r="V65" s="28">
        <f t="shared" si="14"/>
        <v>0</v>
      </c>
      <c r="W65" s="28">
        <f t="shared" si="14"/>
        <v>0</v>
      </c>
      <c r="X65" s="28">
        <f t="shared" si="14"/>
        <v>0</v>
      </c>
      <c r="Y65" s="28">
        <f t="shared" si="14"/>
        <v>0</v>
      </c>
      <c r="Z65" s="28">
        <f t="shared" si="14"/>
        <v>0</v>
      </c>
      <c r="AA65" s="28">
        <f t="shared" si="14"/>
        <v>0</v>
      </c>
      <c r="AB65" s="28">
        <f t="shared" si="14"/>
        <v>0</v>
      </c>
      <c r="AC65" s="28">
        <f t="shared" si="14"/>
        <v>0</v>
      </c>
      <c r="AD65" s="28">
        <f t="shared" si="14"/>
        <v>0</v>
      </c>
      <c r="AE65" s="28">
        <f t="shared" si="14"/>
        <v>0</v>
      </c>
      <c r="AF65" s="28"/>
      <c r="AG65" s="28"/>
      <c r="AH65" s="28"/>
    </row>
    <row r="67" spans="1:34" ht="18.75">
      <c r="A67" s="6" t="s">
        <v>0</v>
      </c>
      <c r="B67" s="7" t="s">
        <v>41</v>
      </c>
      <c r="C67" t="s">
        <v>43</v>
      </c>
    </row>
    <row r="68" spans="1:34" s="19" customFormat="1" ht="30.75" thickBot="1">
      <c r="A68" s="17" t="s">
        <v>3</v>
      </c>
      <c r="B68" s="18" t="s">
        <v>4</v>
      </c>
      <c r="C68" s="18" t="s">
        <v>5</v>
      </c>
      <c r="D68" s="15" t="s">
        <v>6</v>
      </c>
      <c r="E68" s="15" t="s">
        <v>7</v>
      </c>
      <c r="F68" s="15" t="s">
        <v>8</v>
      </c>
      <c r="G68" s="15" t="s">
        <v>9</v>
      </c>
      <c r="H68" s="15" t="s">
        <v>10</v>
      </c>
      <c r="I68" s="15" t="s">
        <v>11</v>
      </c>
      <c r="J68" s="15" t="s">
        <v>12</v>
      </c>
      <c r="K68" s="15" t="s">
        <v>13</v>
      </c>
      <c r="L68" s="15" t="s">
        <v>14</v>
      </c>
      <c r="M68" s="15" t="s">
        <v>15</v>
      </c>
      <c r="N68" s="15" t="s">
        <v>16</v>
      </c>
      <c r="O68" s="15" t="s">
        <v>17</v>
      </c>
      <c r="P68" s="15" t="s">
        <v>18</v>
      </c>
      <c r="Q68" s="15" t="s">
        <v>19</v>
      </c>
      <c r="R68" s="15" t="s">
        <v>20</v>
      </c>
      <c r="S68" s="15" t="s">
        <v>21</v>
      </c>
      <c r="T68" s="15" t="s">
        <v>22</v>
      </c>
      <c r="U68" s="15" t="s">
        <v>23</v>
      </c>
      <c r="V68" s="15" t="s">
        <v>24</v>
      </c>
      <c r="W68" s="15" t="s">
        <v>25</v>
      </c>
      <c r="X68" s="15" t="s">
        <v>26</v>
      </c>
      <c r="Y68" s="15" t="s">
        <v>27</v>
      </c>
      <c r="Z68" s="15" t="s">
        <v>28</v>
      </c>
      <c r="AA68" s="15" t="s">
        <v>29</v>
      </c>
      <c r="AB68" s="15" t="s">
        <v>30</v>
      </c>
      <c r="AC68" s="15" t="s">
        <v>31</v>
      </c>
      <c r="AD68" s="15" t="s">
        <v>32</v>
      </c>
      <c r="AE68" s="15" t="s">
        <v>33</v>
      </c>
      <c r="AF68" s="14" t="s">
        <v>34</v>
      </c>
      <c r="AG68" s="14" t="s">
        <v>35</v>
      </c>
      <c r="AH68" s="14" t="s">
        <v>36</v>
      </c>
    </row>
    <row r="69" spans="1:34">
      <c r="A69" s="4">
        <v>232</v>
      </c>
      <c r="B69" s="2" t="s">
        <v>37</v>
      </c>
      <c r="C69" s="2" t="s">
        <v>38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42"/>
      <c r="AG69" s="42"/>
      <c r="AH69" s="42"/>
    </row>
    <row r="70" spans="1:34">
      <c r="A70" s="4"/>
      <c r="B70" s="2"/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>
      <c r="A71" s="4"/>
      <c r="B71" s="1"/>
      <c r="C71" s="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>
      <c r="A72" s="4"/>
      <c r="B72" s="2"/>
      <c r="C72" s="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>
      <c r="A73" s="26"/>
      <c r="B73" s="27"/>
      <c r="C73" s="27" t="s">
        <v>45</v>
      </c>
      <c r="D73" s="28">
        <f t="shared" ref="D73:AE73" si="15">SUM(D69:D72)</f>
        <v>0</v>
      </c>
      <c r="E73" s="28">
        <f t="shared" si="15"/>
        <v>0</v>
      </c>
      <c r="F73" s="28">
        <f t="shared" si="15"/>
        <v>0</v>
      </c>
      <c r="G73" s="28">
        <f t="shared" si="15"/>
        <v>0</v>
      </c>
      <c r="H73" s="28">
        <f t="shared" si="15"/>
        <v>0</v>
      </c>
      <c r="I73" s="28">
        <f t="shared" si="15"/>
        <v>0</v>
      </c>
      <c r="J73" s="28">
        <f t="shared" si="15"/>
        <v>0</v>
      </c>
      <c r="K73" s="28">
        <f t="shared" si="15"/>
        <v>0</v>
      </c>
      <c r="L73" s="28">
        <f t="shared" si="15"/>
        <v>0</v>
      </c>
      <c r="M73" s="28">
        <f t="shared" si="15"/>
        <v>0</v>
      </c>
      <c r="N73" s="28">
        <f t="shared" si="15"/>
        <v>0</v>
      </c>
      <c r="O73" s="28">
        <f t="shared" si="15"/>
        <v>0</v>
      </c>
      <c r="P73" s="28">
        <f t="shared" si="15"/>
        <v>0</v>
      </c>
      <c r="Q73" s="28">
        <f t="shared" si="15"/>
        <v>0</v>
      </c>
      <c r="R73" s="28">
        <f t="shared" si="15"/>
        <v>0</v>
      </c>
      <c r="S73" s="28">
        <f t="shared" si="15"/>
        <v>0</v>
      </c>
      <c r="T73" s="28">
        <f t="shared" si="15"/>
        <v>0</v>
      </c>
      <c r="U73" s="28">
        <f t="shared" si="15"/>
        <v>0</v>
      </c>
      <c r="V73" s="28">
        <f t="shared" si="15"/>
        <v>0</v>
      </c>
      <c r="W73" s="28">
        <f t="shared" si="15"/>
        <v>0</v>
      </c>
      <c r="X73" s="28">
        <f t="shared" si="15"/>
        <v>0</v>
      </c>
      <c r="Y73" s="28">
        <f t="shared" si="15"/>
        <v>0</v>
      </c>
      <c r="Z73" s="28">
        <f t="shared" si="15"/>
        <v>0</v>
      </c>
      <c r="AA73" s="28">
        <f t="shared" si="15"/>
        <v>0</v>
      </c>
      <c r="AB73" s="28">
        <f t="shared" si="15"/>
        <v>0</v>
      </c>
      <c r="AC73" s="28">
        <f t="shared" si="15"/>
        <v>0</v>
      </c>
      <c r="AD73" s="28">
        <f t="shared" si="15"/>
        <v>0</v>
      </c>
      <c r="AE73" s="28">
        <f t="shared" si="15"/>
        <v>0</v>
      </c>
      <c r="AF73" s="28"/>
      <c r="AG73" s="28"/>
      <c r="AH73" s="28"/>
    </row>
    <row r="75" spans="1:34">
      <c r="A75" t="s">
        <v>46</v>
      </c>
    </row>
    <row r="77" spans="1:34">
      <c r="A77" t="s">
        <v>47</v>
      </c>
    </row>
    <row r="86" spans="4:4">
      <c r="D86" s="9">
        <v>44256</v>
      </c>
    </row>
    <row r="87" spans="4:4">
      <c r="D87" s="9">
        <v>44257</v>
      </c>
    </row>
    <row r="88" spans="4:4">
      <c r="D88" s="9">
        <v>44258</v>
      </c>
    </row>
    <row r="89" spans="4:4">
      <c r="D89" s="9">
        <v>44259</v>
      </c>
    </row>
    <row r="90" spans="4:4">
      <c r="D90" s="9">
        <v>44260</v>
      </c>
    </row>
    <row r="91" spans="4:4">
      <c r="D91" s="9">
        <v>44261</v>
      </c>
    </row>
    <row r="92" spans="4:4">
      <c r="D92" s="9">
        <v>44262</v>
      </c>
    </row>
    <row r="93" spans="4:4">
      <c r="D93" s="9">
        <v>44263</v>
      </c>
    </row>
    <row r="94" spans="4:4">
      <c r="D94" s="9">
        <v>44264</v>
      </c>
    </row>
    <row r="95" spans="4:4">
      <c r="D95" s="9">
        <v>44265</v>
      </c>
    </row>
    <row r="96" spans="4:4">
      <c r="D96" s="9">
        <v>44266</v>
      </c>
    </row>
    <row r="97" spans="4:4">
      <c r="D97" s="9">
        <v>44267</v>
      </c>
    </row>
    <row r="98" spans="4:4">
      <c r="D98" s="9">
        <v>44268</v>
      </c>
    </row>
    <row r="99" spans="4:4">
      <c r="D99" s="9">
        <v>44269</v>
      </c>
    </row>
    <row r="100" spans="4:4">
      <c r="D100" s="9">
        <v>44270</v>
      </c>
    </row>
    <row r="101" spans="4:4">
      <c r="D101" s="9">
        <v>44271</v>
      </c>
    </row>
    <row r="102" spans="4:4">
      <c r="D102" s="9">
        <v>44272</v>
      </c>
    </row>
    <row r="103" spans="4:4">
      <c r="D103" s="9">
        <v>44273</v>
      </c>
    </row>
    <row r="104" spans="4:4">
      <c r="D104" s="9">
        <v>44274</v>
      </c>
    </row>
    <row r="105" spans="4:4">
      <c r="D105" s="9">
        <v>44275</v>
      </c>
    </row>
    <row r="106" spans="4:4">
      <c r="D106" s="9">
        <v>44276</v>
      </c>
    </row>
    <row r="107" spans="4:4">
      <c r="D107" s="9">
        <v>44277</v>
      </c>
    </row>
    <row r="108" spans="4:4">
      <c r="D108" s="9">
        <v>44278</v>
      </c>
    </row>
    <row r="109" spans="4:4">
      <c r="D109" s="9">
        <v>44279</v>
      </c>
    </row>
    <row r="110" spans="4:4">
      <c r="D110" s="9">
        <v>44280</v>
      </c>
    </row>
    <row r="111" spans="4:4">
      <c r="D111" s="9">
        <v>44281</v>
      </c>
    </row>
    <row r="112" spans="4:4">
      <c r="D112" s="9">
        <v>44282</v>
      </c>
    </row>
    <row r="113" spans="4:4">
      <c r="D113" s="9">
        <v>44283</v>
      </c>
    </row>
    <row r="114" spans="4:4">
      <c r="D114" s="9">
        <v>44284</v>
      </c>
    </row>
    <row r="115" spans="4:4">
      <c r="D115" s="9">
        <v>44285</v>
      </c>
    </row>
    <row r="116" spans="4:4">
      <c r="D116" s="9">
        <v>44286</v>
      </c>
    </row>
    <row r="117" spans="4:4">
      <c r="D117" s="9"/>
    </row>
    <row r="118" spans="4:4">
      <c r="D118" s="9"/>
    </row>
    <row r="119" spans="4:4">
      <c r="D119" s="9"/>
    </row>
    <row r="120" spans="4:4">
      <c r="D120" s="12"/>
    </row>
    <row r="121" spans="4:4">
      <c r="D121" s="12"/>
    </row>
    <row r="122" spans="4:4">
      <c r="D122" s="12"/>
    </row>
    <row r="123" spans="4:4">
      <c r="D123" s="12"/>
    </row>
    <row r="124" spans="4:4">
      <c r="D124" s="12"/>
    </row>
    <row r="125" spans="4:4">
      <c r="D125" s="12"/>
    </row>
    <row r="126" spans="4:4">
      <c r="D126" s="12"/>
    </row>
    <row r="127" spans="4:4">
      <c r="D127" s="12"/>
    </row>
    <row r="128" spans="4:4">
      <c r="D128" s="12"/>
    </row>
    <row r="129" spans="4:4">
      <c r="D129" s="12"/>
    </row>
    <row r="130" spans="4:4">
      <c r="D130" s="12"/>
    </row>
    <row r="131" spans="4:4">
      <c r="D131" s="12"/>
    </row>
    <row r="132" spans="4:4">
      <c r="D132" s="12"/>
    </row>
    <row r="133" spans="4:4">
      <c r="D133" s="12"/>
    </row>
    <row r="134" spans="4:4">
      <c r="D134" s="12"/>
    </row>
    <row r="135" spans="4:4">
      <c r="D135" s="12"/>
    </row>
    <row r="136" spans="4:4">
      <c r="D136" s="12"/>
    </row>
    <row r="137" spans="4:4">
      <c r="D137" s="12"/>
    </row>
    <row r="138" spans="4:4">
      <c r="D138" s="12"/>
    </row>
    <row r="139" spans="4:4">
      <c r="D139" s="12"/>
    </row>
    <row r="140" spans="4:4">
      <c r="D140" s="12"/>
    </row>
    <row r="141" spans="4:4">
      <c r="D141" s="12"/>
    </row>
    <row r="142" spans="4:4">
      <c r="D142" s="12"/>
    </row>
    <row r="143" spans="4:4">
      <c r="D143" s="12"/>
    </row>
    <row r="144" spans="4:4">
      <c r="D144" s="12"/>
    </row>
    <row r="145" spans="4:4">
      <c r="D145" s="12"/>
    </row>
    <row r="146" spans="4:4">
      <c r="D146" s="12"/>
    </row>
    <row r="147" spans="4:4">
      <c r="D147" s="12"/>
    </row>
    <row r="148" spans="4:4">
      <c r="D148" s="12"/>
    </row>
    <row r="149" spans="4:4">
      <c r="D149" s="12"/>
    </row>
    <row r="150" spans="4:4">
      <c r="D150" s="12"/>
    </row>
    <row r="151" spans="4:4">
      <c r="D151" s="12"/>
    </row>
    <row r="152" spans="4:4">
      <c r="D152" s="12"/>
    </row>
  </sheetData>
  <phoneticPr fontId="4" type="noConversion"/>
  <conditionalFormatting sqref="D35:AG37 D25:AE26 D45:AE49 D53:AE57 D61:AE65 D69:AE73">
    <cfRule type="cellIs" dxfId="591" priority="10" operator="equal">
      <formula>0</formula>
    </cfRule>
  </conditionalFormatting>
  <conditionalFormatting sqref="D13:D14 D30:AE31">
    <cfRule type="cellIs" dxfId="590" priority="9" operator="equal">
      <formula>0</formula>
    </cfRule>
  </conditionalFormatting>
  <conditionalFormatting sqref="E13:AE14">
    <cfRule type="cellIs" dxfId="589" priority="8" operator="equal">
      <formula>0</formula>
    </cfRule>
  </conditionalFormatting>
  <conditionalFormatting sqref="D8:AE9">
    <cfRule type="cellIs" dxfId="588" priority="1" operator="equal">
      <formula>0</formula>
    </cfRule>
  </conditionalFormatting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2" sqref="C12"/>
    </sheetView>
  </sheetViews>
  <sheetFormatPr defaultRowHeight="15"/>
  <sheetData>
    <row r="1" spans="1:1">
      <c r="A1" t="s">
        <v>129</v>
      </c>
    </row>
    <row r="12" spans="1:1">
      <c r="A1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>
      <selection activeCell="A4" sqref="A4"/>
    </sheetView>
  </sheetViews>
  <sheetFormatPr defaultRowHeight="15"/>
  <cols>
    <col min="1" max="1" width="17.42578125" customWidth="1"/>
    <col min="2" max="2" width="17.28515625" customWidth="1"/>
    <col min="3" max="3" width="23.42578125" customWidth="1"/>
    <col min="4" max="34" width="10.5703125" style="22" customWidth="1"/>
  </cols>
  <sheetData>
    <row r="1" spans="1:34" ht="18.75">
      <c r="A1" s="6" t="s">
        <v>48</v>
      </c>
      <c r="B1" s="7" t="s">
        <v>1</v>
      </c>
    </row>
    <row r="2" spans="1:34" ht="30.75" thickBot="1">
      <c r="A2" s="17" t="s">
        <v>3</v>
      </c>
      <c r="B2" s="18" t="s">
        <v>4</v>
      </c>
      <c r="C2" s="18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15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5" t="s">
        <v>21</v>
      </c>
      <c r="T2" s="15" t="s">
        <v>22</v>
      </c>
      <c r="U2" s="15" t="s">
        <v>23</v>
      </c>
      <c r="V2" s="15" t="s">
        <v>24</v>
      </c>
      <c r="W2" s="15" t="s">
        <v>25</v>
      </c>
      <c r="X2" s="15" t="s">
        <v>26</v>
      </c>
      <c r="Y2" s="15" t="s">
        <v>27</v>
      </c>
      <c r="Z2" s="15" t="s">
        <v>28</v>
      </c>
      <c r="AA2" s="15" t="s">
        <v>29</v>
      </c>
      <c r="AB2" s="15" t="s">
        <v>30</v>
      </c>
      <c r="AC2" s="15" t="s">
        <v>31</v>
      </c>
      <c r="AD2" s="15" t="s">
        <v>32</v>
      </c>
      <c r="AE2" s="15" t="s">
        <v>33</v>
      </c>
      <c r="AF2" s="14" t="s">
        <v>34</v>
      </c>
      <c r="AG2" s="14" t="s">
        <v>35</v>
      </c>
      <c r="AH2" s="14" t="s">
        <v>36</v>
      </c>
    </row>
    <row r="3" spans="1:34">
      <c r="A3" s="3"/>
      <c r="B3" s="1"/>
      <c r="C3" s="1"/>
      <c r="D3" s="23"/>
    </row>
    <row r="4" spans="1:34">
      <c r="A4" s="4"/>
      <c r="B4" s="2"/>
      <c r="C4" s="2"/>
      <c r="D4" s="24"/>
    </row>
    <row r="5" spans="1:34">
      <c r="A5" s="3"/>
      <c r="B5" s="1"/>
      <c r="C5" s="1"/>
      <c r="D5" s="23"/>
    </row>
    <row r="6" spans="1:34">
      <c r="A6" s="4"/>
      <c r="B6" s="2"/>
      <c r="C6" s="2"/>
      <c r="D6" s="24"/>
    </row>
    <row r="7" spans="1:34">
      <c r="A7" s="3"/>
      <c r="B7" s="1"/>
      <c r="C7" s="1"/>
      <c r="D7" s="23"/>
    </row>
    <row r="8" spans="1:34">
      <c r="A8" s="4"/>
      <c r="B8" s="2"/>
      <c r="C8" s="2"/>
      <c r="D8" s="24"/>
    </row>
    <row r="9" spans="1:34">
      <c r="A9" s="3"/>
      <c r="B9" s="1"/>
      <c r="C9" s="1"/>
      <c r="D9" s="23"/>
    </row>
    <row r="10" spans="1:34">
      <c r="A10" s="4"/>
      <c r="B10" s="2"/>
      <c r="C10" s="2"/>
      <c r="D10" s="24"/>
    </row>
    <row r="12" spans="1:34" ht="18.75">
      <c r="A12" s="6" t="s">
        <v>48</v>
      </c>
      <c r="B12" s="7" t="s">
        <v>49</v>
      </c>
    </row>
    <row r="13" spans="1:34" ht="30.75" thickBot="1">
      <c r="A13" s="17" t="s">
        <v>3</v>
      </c>
      <c r="B13" s="18" t="s">
        <v>4</v>
      </c>
      <c r="C13" s="18" t="s">
        <v>5</v>
      </c>
      <c r="D13" s="15" t="s">
        <v>6</v>
      </c>
      <c r="E13" s="15" t="s">
        <v>7</v>
      </c>
      <c r="F13" s="15" t="s">
        <v>8</v>
      </c>
      <c r="G13" s="15" t="s">
        <v>9</v>
      </c>
      <c r="H13" s="15" t="s">
        <v>10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5" t="s">
        <v>16</v>
      </c>
      <c r="O13" s="15" t="s">
        <v>17</v>
      </c>
      <c r="P13" s="15" t="s">
        <v>18</v>
      </c>
      <c r="Q13" s="15" t="s">
        <v>19</v>
      </c>
      <c r="R13" s="15" t="s">
        <v>20</v>
      </c>
      <c r="S13" s="15" t="s">
        <v>21</v>
      </c>
      <c r="T13" s="15" t="s">
        <v>22</v>
      </c>
      <c r="U13" s="15" t="s">
        <v>23</v>
      </c>
      <c r="V13" s="15" t="s">
        <v>24</v>
      </c>
      <c r="W13" s="15" t="s">
        <v>25</v>
      </c>
      <c r="X13" s="15" t="s">
        <v>26</v>
      </c>
      <c r="Y13" s="15" t="s">
        <v>27</v>
      </c>
      <c r="Z13" s="15" t="s">
        <v>28</v>
      </c>
      <c r="AA13" s="15" t="s">
        <v>29</v>
      </c>
      <c r="AB13" s="15" t="s">
        <v>30</v>
      </c>
      <c r="AC13" s="15" t="s">
        <v>31</v>
      </c>
      <c r="AD13" s="15" t="s">
        <v>32</v>
      </c>
      <c r="AE13" s="15" t="s">
        <v>33</v>
      </c>
      <c r="AF13" s="14" t="s">
        <v>34</v>
      </c>
      <c r="AG13" s="14" t="s">
        <v>35</v>
      </c>
      <c r="AH13" s="14" t="s">
        <v>36</v>
      </c>
    </row>
    <row r="14" spans="1:34">
      <c r="A14" s="3"/>
      <c r="B14" s="1"/>
      <c r="C14" s="1"/>
      <c r="D14" s="23"/>
    </row>
    <row r="15" spans="1:34">
      <c r="A15" s="4"/>
      <c r="B15" s="2"/>
      <c r="C15" s="2"/>
      <c r="D15" s="24"/>
    </row>
    <row r="16" spans="1:34">
      <c r="A16" s="3"/>
      <c r="B16" s="1"/>
      <c r="C16" s="1"/>
      <c r="D16" s="23"/>
    </row>
    <row r="17" spans="1:4">
      <c r="A17" s="4"/>
      <c r="B17" s="2"/>
      <c r="C17" s="2"/>
      <c r="D17" s="24"/>
    </row>
    <row r="18" spans="1:4">
      <c r="A18" s="3"/>
      <c r="B18" s="1"/>
      <c r="C18" s="1"/>
      <c r="D18" s="23"/>
    </row>
    <row r="19" spans="1:4">
      <c r="A19" s="4"/>
      <c r="B19" s="2"/>
      <c r="C19" s="2"/>
      <c r="D19" s="24"/>
    </row>
    <row r="20" spans="1:4">
      <c r="A20" s="3"/>
      <c r="B20" s="1"/>
      <c r="C20" s="1"/>
      <c r="D20" s="23"/>
    </row>
    <row r="21" spans="1:4">
      <c r="A21" s="4"/>
      <c r="B21" s="2"/>
      <c r="C21" s="2"/>
      <c r="D21" s="24"/>
    </row>
    <row r="23" spans="1:4">
      <c r="A23" t="s">
        <v>50</v>
      </c>
    </row>
    <row r="24" spans="1:4">
      <c r="A24" s="8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F19" sqref="F19"/>
    </sheetView>
  </sheetViews>
  <sheetFormatPr defaultRowHeight="15"/>
  <cols>
    <col min="1" max="2" width="17.7109375" bestFit="1" customWidth="1"/>
    <col min="3" max="3" width="9.85546875" bestFit="1" customWidth="1"/>
    <col min="4" max="4" width="14.28515625" bestFit="1" customWidth="1"/>
    <col min="5" max="5" width="14" bestFit="1" customWidth="1"/>
    <col min="6" max="6" width="14.85546875" bestFit="1" customWidth="1"/>
    <col min="7" max="8" width="14" bestFit="1" customWidth="1"/>
    <col min="9" max="9" width="12.28515625" bestFit="1" customWidth="1"/>
    <col min="10" max="11" width="14" bestFit="1" customWidth="1"/>
  </cols>
  <sheetData>
    <row r="3" spans="1:4">
      <c r="B3" s="34" t="s">
        <v>54</v>
      </c>
    </row>
    <row r="4" spans="1:4">
      <c r="A4" s="34" t="s">
        <v>52</v>
      </c>
      <c r="B4" t="s">
        <v>224</v>
      </c>
      <c r="C4" t="s">
        <v>2</v>
      </c>
      <c r="D4" t="s">
        <v>53</v>
      </c>
    </row>
    <row r="5" spans="1:4">
      <c r="A5" s="35" t="s">
        <v>230</v>
      </c>
    </row>
    <row r="6" spans="1:4">
      <c r="A6" s="74" t="s">
        <v>231</v>
      </c>
    </row>
    <row r="7" spans="1:4">
      <c r="A7" s="74" t="s">
        <v>232</v>
      </c>
    </row>
    <row r="8" spans="1:4">
      <c r="A8" s="74" t="s">
        <v>233</v>
      </c>
    </row>
    <row r="9" spans="1:4">
      <c r="A9" s="74" t="s">
        <v>234</v>
      </c>
    </row>
    <row r="10" spans="1:4">
      <c r="A10" s="74" t="s">
        <v>235</v>
      </c>
    </row>
    <row r="11" spans="1:4">
      <c r="A11" s="74" t="s">
        <v>236</v>
      </c>
    </row>
    <row r="12" spans="1:4">
      <c r="A12" s="74" t="s">
        <v>237</v>
      </c>
    </row>
    <row r="13" spans="1:4">
      <c r="A13" s="74" t="s">
        <v>238</v>
      </c>
    </row>
    <row r="14" spans="1:4">
      <c r="A14" s="74" t="s">
        <v>239</v>
      </c>
    </row>
    <row r="15" spans="1:4">
      <c r="A15" s="74" t="s">
        <v>240</v>
      </c>
    </row>
    <row r="16" spans="1:4">
      <c r="A16" s="74" t="s">
        <v>241</v>
      </c>
    </row>
    <row r="17" spans="1:1">
      <c r="A17" s="74" t="s">
        <v>242</v>
      </c>
    </row>
    <row r="18" spans="1:1">
      <c r="A18" s="74" t="s">
        <v>243</v>
      </c>
    </row>
    <row r="19" spans="1:1">
      <c r="A19" s="74" t="s">
        <v>244</v>
      </c>
    </row>
    <row r="20" spans="1:1">
      <c r="A20" s="74" t="s">
        <v>245</v>
      </c>
    </row>
    <row r="21" spans="1:1">
      <c r="A21" s="74" t="s">
        <v>246</v>
      </c>
    </row>
    <row r="22" spans="1:1">
      <c r="A22" s="74" t="s">
        <v>247</v>
      </c>
    </row>
    <row r="23" spans="1:1">
      <c r="A23" s="74" t="s">
        <v>248</v>
      </c>
    </row>
    <row r="24" spans="1:1">
      <c r="A24" s="74" t="s">
        <v>249</v>
      </c>
    </row>
    <row r="25" spans="1:1">
      <c r="A25" s="74" t="s">
        <v>250</v>
      </c>
    </row>
    <row r="26" spans="1:1">
      <c r="A26" s="35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opLeftCell="A2" workbookViewId="0">
      <selection activeCell="A3" sqref="A3"/>
    </sheetView>
  </sheetViews>
  <sheetFormatPr defaultRowHeight="15"/>
  <cols>
    <col min="1" max="1" width="17.7109375" bestFit="1" customWidth="1"/>
    <col min="2" max="2" width="19.42578125" bestFit="1" customWidth="1"/>
  </cols>
  <sheetData>
    <row r="3" spans="1:2">
      <c r="A3" s="34" t="s">
        <v>52</v>
      </c>
      <c r="B3" t="s">
        <v>251</v>
      </c>
    </row>
    <row r="4" spans="1:2">
      <c r="A4" s="78" t="s">
        <v>231</v>
      </c>
      <c r="B4" s="79">
        <v>2</v>
      </c>
    </row>
    <row r="5" spans="1:2">
      <c r="A5" s="78" t="s">
        <v>232</v>
      </c>
      <c r="B5" s="79">
        <v>3</v>
      </c>
    </row>
    <row r="6" spans="1:2">
      <c r="A6" s="78" t="s">
        <v>233</v>
      </c>
      <c r="B6" s="79">
        <v>3</v>
      </c>
    </row>
    <row r="7" spans="1:2">
      <c r="A7" s="78" t="s">
        <v>234</v>
      </c>
      <c r="B7" s="79">
        <v>3</v>
      </c>
    </row>
    <row r="8" spans="1:2">
      <c r="A8" s="78" t="s">
        <v>235</v>
      </c>
      <c r="B8" s="79">
        <v>2</v>
      </c>
    </row>
    <row r="9" spans="1:2">
      <c r="A9" s="78" t="s">
        <v>236</v>
      </c>
      <c r="B9" s="79">
        <v>3</v>
      </c>
    </row>
    <row r="10" spans="1:2">
      <c r="A10" s="78" t="s">
        <v>237</v>
      </c>
      <c r="B10" s="79">
        <v>3</v>
      </c>
    </row>
    <row r="11" spans="1:2">
      <c r="A11" s="78" t="s">
        <v>238</v>
      </c>
      <c r="B11" s="79">
        <v>3</v>
      </c>
    </row>
    <row r="12" spans="1:2">
      <c r="A12" s="78" t="s">
        <v>239</v>
      </c>
      <c r="B12" s="79">
        <v>3</v>
      </c>
    </row>
    <row r="13" spans="1:2">
      <c r="A13" s="78" t="s">
        <v>240</v>
      </c>
      <c r="B13" s="79">
        <v>3</v>
      </c>
    </row>
    <row r="14" spans="1:2">
      <c r="A14" s="78" t="s">
        <v>241</v>
      </c>
      <c r="B14" s="79">
        <v>4</v>
      </c>
    </row>
    <row r="15" spans="1:2">
      <c r="A15" s="78" t="s">
        <v>242</v>
      </c>
      <c r="B15" s="79">
        <v>3</v>
      </c>
    </row>
    <row r="16" spans="1:2">
      <c r="A16" s="78" t="s">
        <v>243</v>
      </c>
      <c r="B16" s="79">
        <v>3</v>
      </c>
    </row>
    <row r="17" spans="1:2">
      <c r="A17" s="78" t="s">
        <v>244</v>
      </c>
      <c r="B17" s="79">
        <v>3</v>
      </c>
    </row>
    <row r="18" spans="1:2">
      <c r="A18" s="78" t="s">
        <v>245</v>
      </c>
      <c r="B18" s="79">
        <v>3</v>
      </c>
    </row>
    <row r="19" spans="1:2">
      <c r="A19" s="78" t="s">
        <v>246</v>
      </c>
      <c r="B19" s="79">
        <v>3</v>
      </c>
    </row>
    <row r="20" spans="1:2">
      <c r="A20" s="78" t="s">
        <v>247</v>
      </c>
      <c r="B20" s="79">
        <v>3</v>
      </c>
    </row>
    <row r="21" spans="1:2">
      <c r="A21" s="78" t="s">
        <v>248</v>
      </c>
      <c r="B21" s="79">
        <v>4</v>
      </c>
    </row>
    <row r="22" spans="1:2">
      <c r="A22" s="78" t="s">
        <v>249</v>
      </c>
      <c r="B22" s="79">
        <v>3</v>
      </c>
    </row>
    <row r="23" spans="1:2">
      <c r="A23" s="78" t="s">
        <v>250</v>
      </c>
      <c r="B23" s="79">
        <v>3</v>
      </c>
    </row>
    <row r="24" spans="1:2">
      <c r="A24" s="78" t="s">
        <v>53</v>
      </c>
      <c r="B24" s="79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zoomScaleNormal="100" workbookViewId="0">
      <selection activeCell="B6" sqref="B6"/>
    </sheetView>
  </sheetViews>
  <sheetFormatPr defaultRowHeight="15"/>
  <cols>
    <col min="1" max="1" width="13" style="55" bestFit="1" customWidth="1"/>
    <col min="2" max="3" width="22" style="55" bestFit="1" customWidth="1"/>
    <col min="4" max="4" width="21.7109375" style="72" customWidth="1"/>
    <col min="5" max="5" width="16.85546875" style="55" bestFit="1" customWidth="1"/>
    <col min="6" max="6" width="15.42578125" style="55" bestFit="1" customWidth="1"/>
    <col min="7" max="7" width="13.140625" style="55" bestFit="1" customWidth="1"/>
    <col min="8" max="8" width="13.85546875" style="55" bestFit="1" customWidth="1"/>
    <col min="9" max="9" width="13" style="55" bestFit="1" customWidth="1"/>
    <col min="10" max="10" width="17.140625" style="55" bestFit="1" customWidth="1"/>
    <col min="11" max="11" width="15.28515625" style="55" bestFit="1" customWidth="1"/>
    <col min="12" max="12" width="15.28515625" style="55" customWidth="1"/>
    <col min="13" max="13" width="24" style="55" bestFit="1" customWidth="1"/>
    <col min="14" max="14" width="27.140625" style="55" bestFit="1" customWidth="1"/>
    <col min="15" max="15" width="36.7109375" style="55" bestFit="1" customWidth="1"/>
    <col min="16" max="16" width="25" style="55" bestFit="1" customWidth="1"/>
    <col min="17" max="17" width="18.5703125" style="55" bestFit="1" customWidth="1"/>
    <col min="18" max="18" width="11.42578125" style="55" bestFit="1" customWidth="1"/>
    <col min="19" max="19" width="11.5703125" style="55" bestFit="1" customWidth="1"/>
    <col min="20" max="20" width="12.5703125" style="55" bestFit="1" customWidth="1"/>
    <col min="21" max="21" width="12.85546875" style="55" bestFit="1" customWidth="1"/>
    <col min="22" max="22" width="23.85546875" style="55" bestFit="1" customWidth="1"/>
    <col min="23" max="23" width="16.42578125" style="55" bestFit="1" customWidth="1"/>
    <col min="24" max="24" width="15.7109375" style="55" bestFit="1" customWidth="1"/>
    <col min="25" max="25" width="15.28515625" style="55" bestFit="1" customWidth="1"/>
    <col min="26" max="26" width="35.28515625" style="55" bestFit="1" customWidth="1"/>
    <col min="27" max="27" width="16" style="55" bestFit="1" customWidth="1"/>
    <col min="28" max="28" width="25.85546875" style="55" bestFit="1" customWidth="1"/>
    <col min="29" max="29" width="11" style="55" bestFit="1" customWidth="1"/>
    <col min="30" max="30" width="90" style="55" bestFit="1" customWidth="1"/>
    <col min="31" max="31" width="87.85546875" style="55" bestFit="1" customWidth="1"/>
    <col min="32" max="16384" width="9.140625" style="55"/>
  </cols>
  <sheetData>
    <row r="1" spans="1:31" ht="16.5">
      <c r="A1" s="59" t="s">
        <v>88</v>
      </c>
      <c r="B1" s="59" t="s">
        <v>3</v>
      </c>
      <c r="C1" s="59" t="s">
        <v>4</v>
      </c>
      <c r="D1" s="59" t="s">
        <v>61</v>
      </c>
      <c r="E1" s="59" t="s">
        <v>39</v>
      </c>
      <c r="F1" s="59" t="s">
        <v>62</v>
      </c>
      <c r="G1" s="59" t="s">
        <v>63</v>
      </c>
      <c r="H1" s="59" t="s">
        <v>64</v>
      </c>
      <c r="I1" s="59" t="s">
        <v>65</v>
      </c>
      <c r="J1" s="59" t="s">
        <v>66</v>
      </c>
      <c r="K1" s="59" t="s">
        <v>67</v>
      </c>
      <c r="L1" s="59" t="s">
        <v>226</v>
      </c>
      <c r="M1" s="59" t="s">
        <v>68</v>
      </c>
      <c r="N1" s="59" t="s">
        <v>69</v>
      </c>
      <c r="O1" s="59" t="s">
        <v>70</v>
      </c>
      <c r="P1" s="59" t="s">
        <v>71</v>
      </c>
      <c r="Q1" s="59" t="s">
        <v>72</v>
      </c>
      <c r="R1" s="59" t="s">
        <v>73</v>
      </c>
      <c r="S1" s="59" t="s">
        <v>51</v>
      </c>
      <c r="T1" s="60" t="s">
        <v>74</v>
      </c>
      <c r="U1" s="60" t="s">
        <v>75</v>
      </c>
      <c r="V1" s="60" t="s">
        <v>76</v>
      </c>
      <c r="W1" s="60" t="s">
        <v>77</v>
      </c>
      <c r="X1" s="60" t="s">
        <v>78</v>
      </c>
      <c r="Y1" s="60" t="s">
        <v>79</v>
      </c>
      <c r="Z1" s="60" t="s">
        <v>80</v>
      </c>
      <c r="AA1" s="60" t="s">
        <v>81</v>
      </c>
      <c r="AB1" s="60" t="s">
        <v>82</v>
      </c>
      <c r="AC1" s="60" t="s">
        <v>83</v>
      </c>
      <c r="AD1" s="60" t="s">
        <v>84</v>
      </c>
      <c r="AE1" s="60" t="s">
        <v>85</v>
      </c>
    </row>
    <row r="2" spans="1:31">
      <c r="A2" s="61" t="s">
        <v>218</v>
      </c>
      <c r="B2" s="62">
        <v>264</v>
      </c>
      <c r="C2" s="62" t="s">
        <v>131</v>
      </c>
      <c r="D2" s="62" t="s">
        <v>87</v>
      </c>
      <c r="E2" s="63">
        <v>62.682879999999997</v>
      </c>
      <c r="F2" s="63">
        <v>53.57</v>
      </c>
      <c r="G2" s="63">
        <v>40.614599999999996</v>
      </c>
      <c r="H2" s="63">
        <v>67.452839999999995</v>
      </c>
      <c r="I2" s="63">
        <v>20.900879999999997</v>
      </c>
      <c r="J2" s="63">
        <v>0</v>
      </c>
      <c r="K2" s="63"/>
      <c r="L2" s="63">
        <f>SUM(Tabela8[[#This Row],[m2 SD]:[m2 dobitek]])</f>
        <v>128.96831999999998</v>
      </c>
      <c r="M2" s="57">
        <v>15.068</v>
      </c>
      <c r="N2" s="57">
        <v>4.16</v>
      </c>
      <c r="O2" s="56">
        <v>44488</v>
      </c>
      <c r="P2" s="56">
        <v>44509</v>
      </c>
      <c r="Q2" s="64">
        <v>44502</v>
      </c>
      <c r="R2" s="55" t="s">
        <v>88</v>
      </c>
      <c r="S2" s="55" t="s">
        <v>2</v>
      </c>
      <c r="T2" s="55" t="s">
        <v>55</v>
      </c>
      <c r="U2" s="55">
        <v>2</v>
      </c>
      <c r="V2" s="55" t="s">
        <v>56</v>
      </c>
      <c r="W2" s="55" t="s">
        <v>56</v>
      </c>
      <c r="X2" s="55" t="s">
        <v>56</v>
      </c>
      <c r="Y2" s="55" t="s">
        <v>56</v>
      </c>
      <c r="Z2" s="55" t="s">
        <v>56</v>
      </c>
      <c r="AA2" s="55" t="s">
        <v>56</v>
      </c>
      <c r="AB2" s="55" t="s">
        <v>56</v>
      </c>
      <c r="AC2" s="55" t="s">
        <v>55</v>
      </c>
      <c r="AD2" s="55" t="s">
        <v>152</v>
      </c>
      <c r="AE2" s="55" t="s">
        <v>157</v>
      </c>
    </row>
    <row r="3" spans="1:31">
      <c r="A3" s="61" t="s">
        <v>217</v>
      </c>
      <c r="B3" s="62">
        <v>264</v>
      </c>
      <c r="C3" s="62" t="s">
        <v>131</v>
      </c>
      <c r="D3" s="62" t="s">
        <v>135</v>
      </c>
      <c r="E3" s="63">
        <v>53.57</v>
      </c>
      <c r="F3" s="63">
        <v>53.57</v>
      </c>
      <c r="G3" s="63">
        <v>40.614599999999996</v>
      </c>
      <c r="H3" s="63">
        <v>67.452839999999995</v>
      </c>
      <c r="I3" s="63">
        <v>20.900879999999997</v>
      </c>
      <c r="J3" s="63">
        <v>0</v>
      </c>
      <c r="K3" s="63"/>
      <c r="L3" s="63">
        <f>SUM(Tabela8[[#This Row],[m2 SD]:[m2 dobitek]])</f>
        <v>128.96831999999998</v>
      </c>
      <c r="M3" s="65">
        <v>13.005000000000001</v>
      </c>
      <c r="N3" s="65">
        <v>4.16</v>
      </c>
      <c r="O3" s="66">
        <v>44488</v>
      </c>
      <c r="P3" s="66">
        <v>44509</v>
      </c>
      <c r="Q3" s="66">
        <v>44502</v>
      </c>
      <c r="R3" s="67" t="s">
        <v>88</v>
      </c>
      <c r="S3" s="67" t="s">
        <v>2</v>
      </c>
      <c r="T3" s="67" t="s">
        <v>55</v>
      </c>
      <c r="U3" s="67">
        <v>2</v>
      </c>
      <c r="V3" s="67" t="s">
        <v>56</v>
      </c>
      <c r="W3" s="67" t="s">
        <v>56</v>
      </c>
      <c r="X3" s="67" t="s">
        <v>56</v>
      </c>
      <c r="Y3" s="67" t="s">
        <v>56</v>
      </c>
      <c r="Z3" s="67" t="s">
        <v>56</v>
      </c>
      <c r="AA3" s="67" t="s">
        <v>56</v>
      </c>
      <c r="AB3" s="67" t="s">
        <v>56</v>
      </c>
      <c r="AC3" s="67" t="s">
        <v>55</v>
      </c>
      <c r="AD3" s="67" t="s">
        <v>152</v>
      </c>
      <c r="AE3" s="67" t="s">
        <v>154</v>
      </c>
    </row>
    <row r="4" spans="1:31">
      <c r="A4" s="61" t="s">
        <v>215</v>
      </c>
      <c r="B4" s="62">
        <v>264</v>
      </c>
      <c r="C4" s="62" t="s">
        <v>131</v>
      </c>
      <c r="D4" s="62" t="s">
        <v>87</v>
      </c>
      <c r="E4" s="63">
        <v>62.682879999999997</v>
      </c>
      <c r="F4" s="63">
        <v>53.57</v>
      </c>
      <c r="G4" s="63">
        <v>40.614599999999996</v>
      </c>
      <c r="H4" s="63">
        <v>67.452839999999995</v>
      </c>
      <c r="I4" s="63">
        <v>20.900879999999997</v>
      </c>
      <c r="J4" s="63">
        <v>0</v>
      </c>
      <c r="K4" s="63"/>
      <c r="L4" s="63">
        <f>SUM(Tabela8[[#This Row],[m2 SD]:[m2 dobitek]])</f>
        <v>128.96831999999998</v>
      </c>
      <c r="M4" s="65">
        <v>15.068</v>
      </c>
      <c r="N4" s="65">
        <v>4.16</v>
      </c>
      <c r="O4" s="66">
        <v>44489</v>
      </c>
      <c r="P4" s="66">
        <v>44510</v>
      </c>
      <c r="Q4" s="66">
        <v>44503</v>
      </c>
      <c r="R4" s="67" t="s">
        <v>88</v>
      </c>
      <c r="S4" s="67" t="s">
        <v>2</v>
      </c>
      <c r="T4" s="67" t="s">
        <v>55</v>
      </c>
      <c r="U4" s="67">
        <v>2</v>
      </c>
      <c r="V4" s="67" t="s">
        <v>56</v>
      </c>
      <c r="W4" s="67" t="s">
        <v>56</v>
      </c>
      <c r="X4" s="67" t="s">
        <v>56</v>
      </c>
      <c r="Y4" s="67" t="s">
        <v>56</v>
      </c>
      <c r="Z4" s="67" t="s">
        <v>56</v>
      </c>
      <c r="AA4" s="67" t="s">
        <v>56</v>
      </c>
      <c r="AB4" s="67" t="s">
        <v>56</v>
      </c>
      <c r="AC4" s="67" t="s">
        <v>55</v>
      </c>
      <c r="AD4" s="67" t="s">
        <v>152</v>
      </c>
      <c r="AE4" s="67" t="s">
        <v>157</v>
      </c>
    </row>
    <row r="5" spans="1:31">
      <c r="A5" s="61" t="s">
        <v>214</v>
      </c>
      <c r="B5" s="62">
        <v>264</v>
      </c>
      <c r="C5" s="62" t="s">
        <v>131</v>
      </c>
      <c r="D5" s="62" t="s">
        <v>87</v>
      </c>
      <c r="E5" s="63">
        <v>55.202910000000003</v>
      </c>
      <c r="F5" s="63">
        <v>45.21</v>
      </c>
      <c r="G5" s="63">
        <v>34.070999999999998</v>
      </c>
      <c r="H5" s="63">
        <v>41.748979999999996</v>
      </c>
      <c r="I5" s="63">
        <v>20.900879999999997</v>
      </c>
      <c r="J5" s="63">
        <v>0</v>
      </c>
      <c r="K5" s="63"/>
      <c r="L5" s="63">
        <f>SUM(Tabela8[[#This Row],[m2 SD]:[m2 dobitek]])</f>
        <v>96.720859999999988</v>
      </c>
      <c r="M5" s="65">
        <v>13.254</v>
      </c>
      <c r="N5" s="65">
        <v>4.165</v>
      </c>
      <c r="O5" s="66">
        <v>44489</v>
      </c>
      <c r="P5" s="66">
        <v>44510</v>
      </c>
      <c r="Q5" s="66">
        <v>44503</v>
      </c>
      <c r="R5" s="67" t="s">
        <v>88</v>
      </c>
      <c r="S5" s="67" t="s">
        <v>2</v>
      </c>
      <c r="T5" s="67" t="s">
        <v>55</v>
      </c>
      <c r="U5" s="67">
        <v>2</v>
      </c>
      <c r="V5" s="67" t="s">
        <v>56</v>
      </c>
      <c r="W5" s="67" t="s">
        <v>56</v>
      </c>
      <c r="X5" s="67" t="s">
        <v>55</v>
      </c>
      <c r="Y5" s="67" t="s">
        <v>56</v>
      </c>
      <c r="Z5" s="67" t="s">
        <v>56</v>
      </c>
      <c r="AA5" s="67" t="s">
        <v>56</v>
      </c>
      <c r="AB5" s="67" t="s">
        <v>55</v>
      </c>
      <c r="AC5" s="67" t="s">
        <v>55</v>
      </c>
      <c r="AD5" s="67" t="s">
        <v>152</v>
      </c>
      <c r="AE5" s="67" t="s">
        <v>172</v>
      </c>
    </row>
    <row r="6" spans="1:31">
      <c r="A6" s="61" t="s">
        <v>216</v>
      </c>
      <c r="B6" s="62">
        <v>264</v>
      </c>
      <c r="C6" s="62" t="s">
        <v>131</v>
      </c>
      <c r="D6" s="62" t="s">
        <v>87</v>
      </c>
      <c r="E6" s="63">
        <v>49.056305999999999</v>
      </c>
      <c r="F6" s="63">
        <v>40.76</v>
      </c>
      <c r="G6" s="63">
        <v>28.536000000000001</v>
      </c>
      <c r="H6" s="63">
        <v>41.722589999999997</v>
      </c>
      <c r="I6" s="63">
        <v>18.367439999999998</v>
      </c>
      <c r="J6" s="63">
        <v>4.5674999999999999</v>
      </c>
      <c r="K6" s="63"/>
      <c r="L6" s="63">
        <f>SUM(Tabela8[[#This Row],[m2 SD]:[m2 dobitek]])</f>
        <v>93.193529999999996</v>
      </c>
      <c r="M6" s="65">
        <v>12.454000000000001</v>
      </c>
      <c r="N6" s="65">
        <v>3.9390000000000001</v>
      </c>
      <c r="O6" s="66">
        <v>44489</v>
      </c>
      <c r="P6" s="66">
        <v>44510</v>
      </c>
      <c r="Q6" s="66">
        <v>44503</v>
      </c>
      <c r="R6" s="67" t="s">
        <v>88</v>
      </c>
      <c r="S6" s="67" t="s">
        <v>2</v>
      </c>
      <c r="T6" s="67" t="s">
        <v>55</v>
      </c>
      <c r="U6" s="67">
        <v>2</v>
      </c>
      <c r="V6" s="67" t="s">
        <v>55</v>
      </c>
      <c r="W6" s="67" t="s">
        <v>55</v>
      </c>
      <c r="X6" s="67" t="s">
        <v>56</v>
      </c>
      <c r="Y6" s="67" t="s">
        <v>55</v>
      </c>
      <c r="Z6" s="67" t="s">
        <v>55</v>
      </c>
      <c r="AA6" s="67" t="s">
        <v>56</v>
      </c>
      <c r="AB6" s="67" t="s">
        <v>56</v>
      </c>
      <c r="AC6" s="67" t="s">
        <v>55</v>
      </c>
      <c r="AD6" s="67" t="s">
        <v>152</v>
      </c>
      <c r="AE6" s="67" t="s">
        <v>183</v>
      </c>
    </row>
    <row r="7" spans="1:31">
      <c r="A7" s="61" t="s">
        <v>213</v>
      </c>
      <c r="B7" s="62">
        <v>264</v>
      </c>
      <c r="C7" s="62" t="s">
        <v>131</v>
      </c>
      <c r="D7" s="62" t="s">
        <v>87</v>
      </c>
      <c r="E7" s="63">
        <v>30.67</v>
      </c>
      <c r="F7" s="63">
        <v>30.67</v>
      </c>
      <c r="G7" s="63">
        <v>10.676399999999999</v>
      </c>
      <c r="H7" s="63">
        <v>22.853739999999998</v>
      </c>
      <c r="I7" s="63">
        <v>44.282420000000002</v>
      </c>
      <c r="J7" s="63">
        <v>6.394499999999999</v>
      </c>
      <c r="K7" s="63"/>
      <c r="L7" s="63">
        <f>SUM(Tabela8[[#This Row],[m2 SD]:[m2 dobitek]])</f>
        <v>84.207059999999984</v>
      </c>
      <c r="M7" s="65">
        <v>12.669</v>
      </c>
      <c r="N7" s="65">
        <v>2.5979999999999999</v>
      </c>
      <c r="O7" s="66">
        <v>44490</v>
      </c>
      <c r="P7" s="66">
        <v>44515</v>
      </c>
      <c r="Q7" s="66">
        <v>44504</v>
      </c>
      <c r="R7" s="67" t="s">
        <v>88</v>
      </c>
      <c r="S7" s="67" t="s">
        <v>2</v>
      </c>
      <c r="T7" s="67" t="s">
        <v>55</v>
      </c>
      <c r="U7" s="67">
        <v>5</v>
      </c>
      <c r="V7" s="67" t="s">
        <v>55</v>
      </c>
      <c r="W7" s="67" t="s">
        <v>55</v>
      </c>
      <c r="X7" s="67" t="s">
        <v>55</v>
      </c>
      <c r="Y7" s="67" t="s">
        <v>55</v>
      </c>
      <c r="Z7" s="67" t="s">
        <v>55</v>
      </c>
      <c r="AA7" s="67" t="s">
        <v>56</v>
      </c>
      <c r="AB7" s="67" t="s">
        <v>55</v>
      </c>
      <c r="AC7" s="67" t="s">
        <v>55</v>
      </c>
      <c r="AD7" s="67" t="s">
        <v>152</v>
      </c>
      <c r="AE7" s="67"/>
    </row>
    <row r="8" spans="1:31">
      <c r="A8" s="61" t="s">
        <v>212</v>
      </c>
      <c r="B8" s="62">
        <v>264</v>
      </c>
      <c r="C8" s="62" t="s">
        <v>131</v>
      </c>
      <c r="D8" s="62" t="s">
        <v>87</v>
      </c>
      <c r="E8" s="63">
        <v>62.682879999999997</v>
      </c>
      <c r="F8" s="63">
        <v>53.57</v>
      </c>
      <c r="G8" s="63">
        <v>41.426400000000001</v>
      </c>
      <c r="H8" s="63">
        <v>57.398249999999997</v>
      </c>
      <c r="I8" s="63">
        <v>20.848099999999999</v>
      </c>
      <c r="J8" s="63">
        <v>7.4969999999999999</v>
      </c>
      <c r="K8" s="63"/>
      <c r="L8" s="63">
        <f>SUM(Tabela8[[#This Row],[m2 SD]:[m2 dobitek]])</f>
        <v>127.16974999999999</v>
      </c>
      <c r="M8" s="65">
        <v>15.068</v>
      </c>
      <c r="N8" s="65">
        <v>4.16</v>
      </c>
      <c r="O8" s="66">
        <v>44490</v>
      </c>
      <c r="P8" s="66">
        <v>44515</v>
      </c>
      <c r="Q8" s="66">
        <v>44504</v>
      </c>
      <c r="R8" s="67" t="s">
        <v>88</v>
      </c>
      <c r="S8" s="67" t="s">
        <v>2</v>
      </c>
      <c r="T8" s="67" t="s">
        <v>55</v>
      </c>
      <c r="U8" s="67">
        <v>2</v>
      </c>
      <c r="V8" s="67" t="s">
        <v>56</v>
      </c>
      <c r="W8" s="67" t="s">
        <v>56</v>
      </c>
      <c r="X8" s="67" t="s">
        <v>56</v>
      </c>
      <c r="Y8" s="67" t="s">
        <v>56</v>
      </c>
      <c r="Z8" s="67" t="s">
        <v>56</v>
      </c>
      <c r="AA8" s="67" t="s">
        <v>56</v>
      </c>
      <c r="AB8" s="67" t="s">
        <v>56</v>
      </c>
      <c r="AC8" s="67" t="s">
        <v>55</v>
      </c>
      <c r="AD8" s="67" t="s">
        <v>152</v>
      </c>
      <c r="AE8" s="67" t="s">
        <v>156</v>
      </c>
    </row>
    <row r="9" spans="1:31">
      <c r="A9" s="61" t="s">
        <v>211</v>
      </c>
      <c r="B9" s="62">
        <v>264</v>
      </c>
      <c r="C9" s="62" t="s">
        <v>131</v>
      </c>
      <c r="D9" s="62" t="s">
        <v>132</v>
      </c>
      <c r="E9" s="63">
        <v>56.18</v>
      </c>
      <c r="F9" s="63">
        <v>56.18</v>
      </c>
      <c r="G9" s="63">
        <v>31.709400000000002</v>
      </c>
      <c r="H9" s="63">
        <v>69.24736</v>
      </c>
      <c r="I9" s="63">
        <v>17.734079999999999</v>
      </c>
      <c r="J9" s="63">
        <v>10.962</v>
      </c>
      <c r="K9" s="63">
        <v>10.19</v>
      </c>
      <c r="L9" s="63">
        <f>SUM(Tabela8[[#This Row],[m2 SD]:[m2 dobitek]])</f>
        <v>129.65284</v>
      </c>
      <c r="M9" s="65">
        <v>15.618</v>
      </c>
      <c r="N9" s="65">
        <v>3.8029999999999999</v>
      </c>
      <c r="O9" s="66">
        <v>44491</v>
      </c>
      <c r="P9" s="66">
        <v>44515</v>
      </c>
      <c r="Q9" s="66">
        <v>44504</v>
      </c>
      <c r="R9" s="67" t="s">
        <v>88</v>
      </c>
      <c r="S9" s="67" t="s">
        <v>2</v>
      </c>
      <c r="T9" s="67" t="s">
        <v>56</v>
      </c>
      <c r="U9" s="67">
        <v>3</v>
      </c>
      <c r="V9" s="67" t="s">
        <v>55</v>
      </c>
      <c r="W9" s="67" t="s">
        <v>55</v>
      </c>
      <c r="X9" s="67" t="s">
        <v>56</v>
      </c>
      <c r="Y9" s="67" t="s">
        <v>55</v>
      </c>
      <c r="Z9" s="67" t="s">
        <v>55</v>
      </c>
      <c r="AA9" s="67" t="s">
        <v>56</v>
      </c>
      <c r="AB9" s="67" t="s">
        <v>56</v>
      </c>
      <c r="AC9" s="67" t="s">
        <v>55</v>
      </c>
      <c r="AD9" s="67" t="s">
        <v>152</v>
      </c>
      <c r="AE9" s="67" t="s">
        <v>204</v>
      </c>
    </row>
    <row r="10" spans="1:31">
      <c r="A10" s="61" t="s">
        <v>210</v>
      </c>
      <c r="B10" s="62">
        <v>264</v>
      </c>
      <c r="C10" s="62" t="s">
        <v>131</v>
      </c>
      <c r="D10" s="62" t="s">
        <v>87</v>
      </c>
      <c r="E10" s="63">
        <v>56.18</v>
      </c>
      <c r="F10" s="63">
        <v>56.18</v>
      </c>
      <c r="G10" s="63">
        <v>31.709400000000002</v>
      </c>
      <c r="H10" s="63">
        <v>69.24736</v>
      </c>
      <c r="I10" s="63">
        <v>17.734079999999999</v>
      </c>
      <c r="J10" s="63">
        <v>10.962</v>
      </c>
      <c r="K10" s="63"/>
      <c r="L10" s="63">
        <f>SUM(Tabela8[[#This Row],[m2 SD]:[m2 dobitek]])</f>
        <v>129.65284</v>
      </c>
      <c r="M10" s="65">
        <v>15.618</v>
      </c>
      <c r="N10" s="65">
        <v>3.8029999999999999</v>
      </c>
      <c r="O10" s="66">
        <v>44491</v>
      </c>
      <c r="P10" s="66">
        <v>44516</v>
      </c>
      <c r="Q10" s="66">
        <v>44505</v>
      </c>
      <c r="R10" s="67" t="s">
        <v>88</v>
      </c>
      <c r="S10" s="67" t="s">
        <v>2</v>
      </c>
      <c r="T10" s="67" t="s">
        <v>55</v>
      </c>
      <c r="U10" s="67">
        <v>3</v>
      </c>
      <c r="V10" s="67" t="s">
        <v>55</v>
      </c>
      <c r="W10" s="67" t="s">
        <v>55</v>
      </c>
      <c r="X10" s="67" t="s">
        <v>56</v>
      </c>
      <c r="Y10" s="67" t="s">
        <v>55</v>
      </c>
      <c r="Z10" s="67" t="s">
        <v>55</v>
      </c>
      <c r="AA10" s="67" t="s">
        <v>56</v>
      </c>
      <c r="AB10" s="67" t="s">
        <v>56</v>
      </c>
      <c r="AC10" s="67" t="s">
        <v>55</v>
      </c>
      <c r="AD10" s="67" t="s">
        <v>152</v>
      </c>
      <c r="AE10" s="67" t="s">
        <v>170</v>
      </c>
    </row>
    <row r="11" spans="1:31">
      <c r="A11" s="61" t="s">
        <v>209</v>
      </c>
      <c r="B11" s="62">
        <v>264</v>
      </c>
      <c r="C11" s="62" t="s">
        <v>131</v>
      </c>
      <c r="D11" s="62" t="s">
        <v>132</v>
      </c>
      <c r="E11" s="63">
        <v>38.409999999999997</v>
      </c>
      <c r="F11" s="63">
        <v>38.409999999999997</v>
      </c>
      <c r="G11" s="63">
        <v>27.379800000000003</v>
      </c>
      <c r="H11" s="63">
        <v>50.721579999999996</v>
      </c>
      <c r="I11" s="63">
        <v>15.939559999999998</v>
      </c>
      <c r="J11" s="63">
        <v>9.5129999999999999</v>
      </c>
      <c r="K11" s="63">
        <v>10.19</v>
      </c>
      <c r="L11" s="63">
        <f>SUM(Tabela8[[#This Row],[m2 SD]:[m2 dobitek]])</f>
        <v>103.55394000000001</v>
      </c>
      <c r="M11" s="65">
        <v>12.074</v>
      </c>
      <c r="N11" s="65">
        <v>3.4630000000000001</v>
      </c>
      <c r="O11" s="66">
        <v>44491</v>
      </c>
      <c r="P11" s="66">
        <v>44516</v>
      </c>
      <c r="Q11" s="66">
        <v>44505</v>
      </c>
      <c r="R11" s="67" t="s">
        <v>88</v>
      </c>
      <c r="S11" s="67" t="s">
        <v>2</v>
      </c>
      <c r="T11" s="67" t="s">
        <v>56</v>
      </c>
      <c r="U11" s="67">
        <v>2</v>
      </c>
      <c r="V11" s="67" t="s">
        <v>56</v>
      </c>
      <c r="W11" s="67" t="s">
        <v>56</v>
      </c>
      <c r="X11" s="67" t="s">
        <v>55</v>
      </c>
      <c r="Y11" s="67" t="s">
        <v>56</v>
      </c>
      <c r="Z11" s="67" t="s">
        <v>56</v>
      </c>
      <c r="AA11" s="67" t="s">
        <v>56</v>
      </c>
      <c r="AB11" s="67" t="s">
        <v>55</v>
      </c>
      <c r="AC11" s="67" t="s">
        <v>55</v>
      </c>
      <c r="AD11" s="67" t="s">
        <v>152</v>
      </c>
      <c r="AE11" s="67" t="s">
        <v>200</v>
      </c>
    </row>
    <row r="12" spans="1:31">
      <c r="A12" s="61" t="s">
        <v>208</v>
      </c>
      <c r="B12" s="62">
        <v>264</v>
      </c>
      <c r="C12" s="62" t="s">
        <v>131</v>
      </c>
      <c r="D12" s="62" t="s">
        <v>87</v>
      </c>
      <c r="E12" s="63">
        <v>38.409999999999997</v>
      </c>
      <c r="F12" s="63">
        <v>38.409999999999997</v>
      </c>
      <c r="G12" s="63">
        <v>27.379800000000003</v>
      </c>
      <c r="H12" s="63">
        <v>50.721579999999996</v>
      </c>
      <c r="I12" s="63">
        <v>15.939559999999998</v>
      </c>
      <c r="J12" s="63">
        <v>9.5129999999999999</v>
      </c>
      <c r="K12" s="63"/>
      <c r="L12" s="63">
        <f>SUM(Tabela8[[#This Row],[m2 SD]:[m2 dobitek]])</f>
        <v>103.55394000000001</v>
      </c>
      <c r="M12" s="65">
        <v>12.074</v>
      </c>
      <c r="N12" s="65">
        <v>3.4630000000000001</v>
      </c>
      <c r="O12" s="66">
        <v>44491</v>
      </c>
      <c r="P12" s="66">
        <v>44516</v>
      </c>
      <c r="Q12" s="66">
        <v>44505</v>
      </c>
      <c r="R12" s="67" t="s">
        <v>88</v>
      </c>
      <c r="S12" s="67" t="s">
        <v>2</v>
      </c>
      <c r="T12" s="67" t="s">
        <v>55</v>
      </c>
      <c r="U12" s="67">
        <v>2</v>
      </c>
      <c r="V12" s="67" t="s">
        <v>56</v>
      </c>
      <c r="W12" s="67" t="s">
        <v>56</v>
      </c>
      <c r="X12" s="67" t="s">
        <v>55</v>
      </c>
      <c r="Y12" s="67" t="s">
        <v>56</v>
      </c>
      <c r="Z12" s="67" t="s">
        <v>56</v>
      </c>
      <c r="AA12" s="67" t="s">
        <v>56</v>
      </c>
      <c r="AB12" s="67" t="s">
        <v>55</v>
      </c>
      <c r="AC12" s="67" t="s">
        <v>55</v>
      </c>
      <c r="AD12" s="67" t="s">
        <v>152</v>
      </c>
      <c r="AE12" s="67" t="s">
        <v>164</v>
      </c>
    </row>
    <row r="13" spans="1:31">
      <c r="A13" s="61" t="s">
        <v>207</v>
      </c>
      <c r="B13" s="62">
        <v>264</v>
      </c>
      <c r="C13" s="62" t="s">
        <v>131</v>
      </c>
      <c r="D13" s="62" t="s">
        <v>135</v>
      </c>
      <c r="E13" s="63">
        <v>40.76</v>
      </c>
      <c r="F13" s="63">
        <v>40.76</v>
      </c>
      <c r="G13" s="63">
        <v>28.536000000000001</v>
      </c>
      <c r="H13" s="63">
        <v>41.722589999999997</v>
      </c>
      <c r="I13" s="63">
        <v>18.367439999999998</v>
      </c>
      <c r="J13" s="63">
        <v>4.5674999999999999</v>
      </c>
      <c r="K13" s="63"/>
      <c r="L13" s="63">
        <f>SUM(Tabela8[[#This Row],[m2 SD]:[m2 dobitek]])</f>
        <v>93.193529999999996</v>
      </c>
      <c r="M13" s="65">
        <v>11.004</v>
      </c>
      <c r="N13" s="65">
        <v>3.9390000000000001</v>
      </c>
      <c r="O13" s="66">
        <v>44494</v>
      </c>
      <c r="P13" s="66">
        <v>44517</v>
      </c>
      <c r="Q13" s="56">
        <v>44506</v>
      </c>
      <c r="R13" s="67" t="s">
        <v>88</v>
      </c>
      <c r="S13" s="67" t="s">
        <v>2</v>
      </c>
      <c r="T13" s="67" t="s">
        <v>55</v>
      </c>
      <c r="U13" s="67">
        <v>2</v>
      </c>
      <c r="V13" s="67" t="s">
        <v>55</v>
      </c>
      <c r="W13" s="67" t="s">
        <v>55</v>
      </c>
      <c r="X13" s="67" t="s">
        <v>56</v>
      </c>
      <c r="Y13" s="67" t="s">
        <v>55</v>
      </c>
      <c r="Z13" s="67" t="s">
        <v>55</v>
      </c>
      <c r="AA13" s="67" t="s">
        <v>56</v>
      </c>
      <c r="AB13" s="67" t="s">
        <v>56</v>
      </c>
      <c r="AC13" s="67" t="s">
        <v>55</v>
      </c>
      <c r="AD13" s="67" t="s">
        <v>152</v>
      </c>
      <c r="AE13" s="67" t="s">
        <v>165</v>
      </c>
    </row>
    <row r="14" spans="1:31">
      <c r="A14" s="61" t="s">
        <v>205</v>
      </c>
      <c r="B14" s="62">
        <v>264</v>
      </c>
      <c r="C14" s="62" t="s">
        <v>131</v>
      </c>
      <c r="D14" s="62" t="s">
        <v>132</v>
      </c>
      <c r="E14" s="63">
        <v>56.18</v>
      </c>
      <c r="F14" s="63">
        <v>56.18</v>
      </c>
      <c r="G14" s="63">
        <v>31.709400000000002</v>
      </c>
      <c r="H14" s="63">
        <v>69.24736</v>
      </c>
      <c r="I14" s="63">
        <v>17.734079999999999</v>
      </c>
      <c r="J14" s="63">
        <v>10.048499999999999</v>
      </c>
      <c r="K14" s="63">
        <v>10.19</v>
      </c>
      <c r="L14" s="63">
        <f>SUM(Tabela8[[#This Row],[m2 SD]:[m2 dobitek]])</f>
        <v>128.73934</v>
      </c>
      <c r="M14" s="65">
        <v>15.618</v>
      </c>
      <c r="N14" s="65">
        <v>3.8029999999999999</v>
      </c>
      <c r="O14" s="66">
        <v>44494</v>
      </c>
      <c r="P14" s="66">
        <v>44517</v>
      </c>
      <c r="Q14" s="56">
        <v>44506</v>
      </c>
      <c r="R14" s="67" t="s">
        <v>88</v>
      </c>
      <c r="S14" s="67" t="s">
        <v>2</v>
      </c>
      <c r="T14" s="67" t="s">
        <v>56</v>
      </c>
      <c r="U14" s="67">
        <v>3</v>
      </c>
      <c r="V14" s="67" t="s">
        <v>55</v>
      </c>
      <c r="W14" s="67" t="s">
        <v>55</v>
      </c>
      <c r="X14" s="67" t="s">
        <v>56</v>
      </c>
      <c r="Y14" s="67" t="s">
        <v>55</v>
      </c>
      <c r="Z14" s="67" t="s">
        <v>55</v>
      </c>
      <c r="AA14" s="67" t="s">
        <v>56</v>
      </c>
      <c r="AB14" s="67" t="s">
        <v>56</v>
      </c>
      <c r="AC14" s="67" t="s">
        <v>55</v>
      </c>
      <c r="AD14" s="67" t="s">
        <v>152</v>
      </c>
      <c r="AE14" s="67" t="s">
        <v>204</v>
      </c>
    </row>
    <row r="15" spans="1:31">
      <c r="A15" s="68" t="s">
        <v>206</v>
      </c>
      <c r="B15" s="67">
        <v>264</v>
      </c>
      <c r="C15" s="67" t="s">
        <v>131</v>
      </c>
      <c r="D15" s="67" t="s">
        <v>87</v>
      </c>
      <c r="E15" s="65">
        <v>62.682879999999997</v>
      </c>
      <c r="F15" s="65">
        <v>53.57</v>
      </c>
      <c r="G15" s="65">
        <v>40.614599999999996</v>
      </c>
      <c r="H15" s="65">
        <v>67.452839999999995</v>
      </c>
      <c r="I15" s="65">
        <v>20.900879999999997</v>
      </c>
      <c r="J15" s="65">
        <v>0</v>
      </c>
      <c r="K15" s="65"/>
      <c r="L15" s="65">
        <f>SUM(Tabela8[[#This Row],[m2 SD]:[m2 dobitek]])</f>
        <v>128.96831999999998</v>
      </c>
      <c r="M15" s="65">
        <v>15.068</v>
      </c>
      <c r="N15" s="65">
        <v>4.16</v>
      </c>
      <c r="O15" s="66">
        <v>44495</v>
      </c>
      <c r="P15" s="66">
        <v>44517</v>
      </c>
      <c r="Q15" s="66">
        <v>44508</v>
      </c>
      <c r="R15" s="67" t="s">
        <v>88</v>
      </c>
      <c r="S15" s="67" t="s">
        <v>2</v>
      </c>
      <c r="T15" s="67" t="s">
        <v>55</v>
      </c>
      <c r="U15" s="62">
        <v>2</v>
      </c>
      <c r="V15" s="67" t="s">
        <v>56</v>
      </c>
      <c r="W15" s="67" t="s">
        <v>56</v>
      </c>
      <c r="X15" s="67" t="s">
        <v>56</v>
      </c>
      <c r="Y15" s="67" t="s">
        <v>56</v>
      </c>
      <c r="Z15" s="67" t="s">
        <v>56</v>
      </c>
      <c r="AA15" s="67" t="s">
        <v>56</v>
      </c>
      <c r="AB15" s="67" t="s">
        <v>56</v>
      </c>
      <c r="AC15" s="67" t="s">
        <v>55</v>
      </c>
      <c r="AD15" s="67" t="s">
        <v>152</v>
      </c>
      <c r="AE15" s="67" t="s">
        <v>157</v>
      </c>
    </row>
    <row r="16" spans="1:31">
      <c r="A16" s="68" t="s">
        <v>203</v>
      </c>
      <c r="B16" s="67">
        <v>264</v>
      </c>
      <c r="C16" s="67" t="s">
        <v>131</v>
      </c>
      <c r="D16" s="67" t="s">
        <v>87</v>
      </c>
      <c r="E16" s="65">
        <v>56.18</v>
      </c>
      <c r="F16" s="65">
        <v>56.18</v>
      </c>
      <c r="G16" s="65">
        <v>31.709400000000002</v>
      </c>
      <c r="H16" s="65">
        <v>69.24736</v>
      </c>
      <c r="I16" s="65">
        <v>17.734079999999999</v>
      </c>
      <c r="J16" s="65">
        <v>10.048499999999999</v>
      </c>
      <c r="K16" s="65"/>
      <c r="L16" s="65">
        <f>SUM(Tabela8[[#This Row],[m2 SD]:[m2 dobitek]])</f>
        <v>128.73934</v>
      </c>
      <c r="M16" s="65">
        <v>15.618</v>
      </c>
      <c r="N16" s="65">
        <v>3.8029999999999999</v>
      </c>
      <c r="O16" s="66">
        <v>44495</v>
      </c>
      <c r="P16" s="66">
        <v>44518</v>
      </c>
      <c r="Q16" s="66">
        <v>44508</v>
      </c>
      <c r="R16" s="67" t="s">
        <v>88</v>
      </c>
      <c r="S16" s="67" t="s">
        <v>2</v>
      </c>
      <c r="T16" s="67" t="s">
        <v>55</v>
      </c>
      <c r="U16" s="62">
        <v>3</v>
      </c>
      <c r="V16" s="67" t="s">
        <v>55</v>
      </c>
      <c r="W16" s="67" t="s">
        <v>55</v>
      </c>
      <c r="X16" s="67" t="s">
        <v>56</v>
      </c>
      <c r="Y16" s="67" t="s">
        <v>55</v>
      </c>
      <c r="Z16" s="67" t="s">
        <v>55</v>
      </c>
      <c r="AA16" s="67" t="s">
        <v>56</v>
      </c>
      <c r="AB16" s="67" t="s">
        <v>56</v>
      </c>
      <c r="AC16" s="67" t="s">
        <v>55</v>
      </c>
      <c r="AD16" s="67" t="s">
        <v>152</v>
      </c>
      <c r="AE16" s="67" t="s">
        <v>170</v>
      </c>
    </row>
    <row r="17" spans="1:31">
      <c r="A17" s="61" t="s">
        <v>201</v>
      </c>
      <c r="B17" s="62">
        <v>264</v>
      </c>
      <c r="C17" s="62" t="s">
        <v>131</v>
      </c>
      <c r="D17" s="62" t="s">
        <v>132</v>
      </c>
      <c r="E17" s="63">
        <v>38.409999999999997</v>
      </c>
      <c r="F17" s="63">
        <v>38.409999999999997</v>
      </c>
      <c r="G17" s="63">
        <v>27.379800000000003</v>
      </c>
      <c r="H17" s="63">
        <v>50.721579999999996</v>
      </c>
      <c r="I17" s="63">
        <v>15.939559999999998</v>
      </c>
      <c r="J17" s="63">
        <v>10.962</v>
      </c>
      <c r="K17" s="63">
        <v>10.19</v>
      </c>
      <c r="L17" s="63">
        <f>SUM(Tabela8[[#This Row],[m2 SD]:[m2 dobitek]])</f>
        <v>105.00294000000001</v>
      </c>
      <c r="M17" s="65">
        <v>12.074</v>
      </c>
      <c r="N17" s="65">
        <v>3.4630000000000001</v>
      </c>
      <c r="O17" s="66">
        <v>44494</v>
      </c>
      <c r="P17" s="66">
        <v>44518</v>
      </c>
      <c r="Q17" s="66">
        <v>44508</v>
      </c>
      <c r="R17" s="67" t="s">
        <v>88</v>
      </c>
      <c r="S17" s="67" t="s">
        <v>2</v>
      </c>
      <c r="T17" s="67" t="s">
        <v>56</v>
      </c>
      <c r="U17" s="67">
        <v>2</v>
      </c>
      <c r="V17" s="67" t="s">
        <v>56</v>
      </c>
      <c r="W17" s="67" t="s">
        <v>56</v>
      </c>
      <c r="X17" s="67" t="s">
        <v>55</v>
      </c>
      <c r="Y17" s="67" t="s">
        <v>56</v>
      </c>
      <c r="Z17" s="67" t="s">
        <v>56</v>
      </c>
      <c r="AA17" s="67" t="s">
        <v>56</v>
      </c>
      <c r="AB17" s="67" t="s">
        <v>55</v>
      </c>
      <c r="AC17" s="67" t="s">
        <v>55</v>
      </c>
      <c r="AD17" s="67" t="s">
        <v>152</v>
      </c>
      <c r="AE17" s="67" t="s">
        <v>200</v>
      </c>
    </row>
    <row r="18" spans="1:31">
      <c r="A18" s="68" t="s">
        <v>202</v>
      </c>
      <c r="B18" s="67">
        <v>264</v>
      </c>
      <c r="C18" s="67" t="s">
        <v>131</v>
      </c>
      <c r="D18" s="67" t="s">
        <v>135</v>
      </c>
      <c r="E18" s="65">
        <v>45.21</v>
      </c>
      <c r="F18" s="65">
        <v>45.21</v>
      </c>
      <c r="G18" s="65">
        <v>34.070999999999998</v>
      </c>
      <c r="H18" s="65">
        <v>41.748979999999996</v>
      </c>
      <c r="I18" s="65">
        <v>20.900879999999997</v>
      </c>
      <c r="J18" s="65">
        <v>4.4729999999999999</v>
      </c>
      <c r="K18" s="65"/>
      <c r="L18" s="65">
        <f>SUM(Tabela8[[#This Row],[m2 SD]:[m2 dobitek]])</f>
        <v>101.19385999999999</v>
      </c>
      <c r="M18" s="65">
        <v>11.004</v>
      </c>
      <c r="N18" s="65">
        <v>4.165</v>
      </c>
      <c r="O18" s="66">
        <v>44494</v>
      </c>
      <c r="P18" s="66">
        <v>44518</v>
      </c>
      <c r="Q18" s="66">
        <v>44509</v>
      </c>
      <c r="R18" s="67" t="s">
        <v>88</v>
      </c>
      <c r="S18" s="67" t="s">
        <v>2</v>
      </c>
      <c r="T18" s="67" t="s">
        <v>55</v>
      </c>
      <c r="U18" s="62">
        <v>2</v>
      </c>
      <c r="V18" s="67" t="s">
        <v>56</v>
      </c>
      <c r="W18" s="67" t="s">
        <v>56</v>
      </c>
      <c r="X18" s="67" t="s">
        <v>55</v>
      </c>
      <c r="Y18" s="67" t="s">
        <v>56</v>
      </c>
      <c r="Z18" s="67" t="s">
        <v>56</v>
      </c>
      <c r="AA18" s="67" t="s">
        <v>56</v>
      </c>
      <c r="AB18" s="67" t="s">
        <v>55</v>
      </c>
      <c r="AC18" s="67" t="s">
        <v>55</v>
      </c>
      <c r="AD18" s="67" t="s">
        <v>152</v>
      </c>
      <c r="AE18" s="67" t="s">
        <v>194</v>
      </c>
    </row>
    <row r="19" spans="1:31">
      <c r="A19" s="68" t="s">
        <v>199</v>
      </c>
      <c r="B19" s="67">
        <v>264</v>
      </c>
      <c r="C19" s="67" t="s">
        <v>131</v>
      </c>
      <c r="D19" s="67" t="s">
        <v>87</v>
      </c>
      <c r="E19" s="65">
        <v>38.409999999999997</v>
      </c>
      <c r="F19" s="65">
        <v>38.409999999999997</v>
      </c>
      <c r="G19" s="65">
        <v>27.379800000000003</v>
      </c>
      <c r="H19" s="65">
        <v>50.721579999999996</v>
      </c>
      <c r="I19" s="65">
        <v>15.939559999999998</v>
      </c>
      <c r="J19" s="65">
        <v>10.962</v>
      </c>
      <c r="K19" s="65"/>
      <c r="L19" s="65">
        <f>SUM(Tabela8[[#This Row],[m2 SD]:[m2 dobitek]])</f>
        <v>105.00294000000001</v>
      </c>
      <c r="M19" s="65">
        <v>12.074</v>
      </c>
      <c r="N19" s="65">
        <v>3.4630000000000001</v>
      </c>
      <c r="O19" s="66">
        <v>44495</v>
      </c>
      <c r="P19" s="66">
        <v>44519</v>
      </c>
      <c r="Q19" s="66">
        <v>44509</v>
      </c>
      <c r="R19" s="67" t="s">
        <v>88</v>
      </c>
      <c r="S19" s="67" t="s">
        <v>2</v>
      </c>
      <c r="T19" s="67" t="s">
        <v>55</v>
      </c>
      <c r="U19" s="62">
        <v>2</v>
      </c>
      <c r="V19" s="67" t="s">
        <v>56</v>
      </c>
      <c r="W19" s="67" t="s">
        <v>56</v>
      </c>
      <c r="X19" s="67" t="s">
        <v>55</v>
      </c>
      <c r="Y19" s="67" t="s">
        <v>56</v>
      </c>
      <c r="Z19" s="67" t="s">
        <v>56</v>
      </c>
      <c r="AA19" s="67" t="s">
        <v>56</v>
      </c>
      <c r="AB19" s="67" t="s">
        <v>55</v>
      </c>
      <c r="AC19" s="67" t="s">
        <v>55</v>
      </c>
      <c r="AD19" s="67" t="s">
        <v>152</v>
      </c>
      <c r="AE19" s="67" t="s">
        <v>164</v>
      </c>
    </row>
    <row r="20" spans="1:31">
      <c r="A20" s="68" t="s">
        <v>198</v>
      </c>
      <c r="B20" s="67">
        <v>264</v>
      </c>
      <c r="C20" s="67" t="s">
        <v>131</v>
      </c>
      <c r="D20" s="67" t="s">
        <v>135</v>
      </c>
      <c r="E20" s="65">
        <v>38.409999999999997</v>
      </c>
      <c r="F20" s="65">
        <v>38.409999999999997</v>
      </c>
      <c r="G20" s="65">
        <v>27.379800000000003</v>
      </c>
      <c r="H20" s="65">
        <v>50.721579999999996</v>
      </c>
      <c r="I20" s="65">
        <v>15.939559999999998</v>
      </c>
      <c r="J20" s="65">
        <v>9.5129999999999999</v>
      </c>
      <c r="K20" s="65"/>
      <c r="L20" s="65">
        <f>SUM(Tabela8[[#This Row],[m2 SD]:[m2 dobitek]])</f>
        <v>103.55394000000001</v>
      </c>
      <c r="M20" s="65">
        <v>12.074</v>
      </c>
      <c r="N20" s="65">
        <v>3.4630000000000001</v>
      </c>
      <c r="O20" s="66">
        <v>44496</v>
      </c>
      <c r="P20" s="66">
        <v>44519</v>
      </c>
      <c r="Q20" s="66">
        <v>44509</v>
      </c>
      <c r="R20" s="67" t="s">
        <v>88</v>
      </c>
      <c r="S20" s="67" t="s">
        <v>2</v>
      </c>
      <c r="T20" s="67" t="s">
        <v>55</v>
      </c>
      <c r="U20" s="62">
        <v>2</v>
      </c>
      <c r="V20" s="67" t="s">
        <v>56</v>
      </c>
      <c r="W20" s="67" t="s">
        <v>56</v>
      </c>
      <c r="X20" s="67" t="s">
        <v>55</v>
      </c>
      <c r="Y20" s="67" t="s">
        <v>56</v>
      </c>
      <c r="Z20" s="67" t="s">
        <v>56</v>
      </c>
      <c r="AA20" s="67" t="s">
        <v>56</v>
      </c>
      <c r="AB20" s="67" t="s">
        <v>55</v>
      </c>
      <c r="AC20" s="67" t="s">
        <v>55</v>
      </c>
      <c r="AD20" s="67" t="s">
        <v>152</v>
      </c>
      <c r="AE20" s="67" t="s">
        <v>164</v>
      </c>
    </row>
    <row r="21" spans="1:31">
      <c r="A21" s="68" t="s">
        <v>196</v>
      </c>
      <c r="B21" s="67">
        <v>264</v>
      </c>
      <c r="C21" s="67" t="s">
        <v>131</v>
      </c>
      <c r="D21" s="67" t="s">
        <v>132</v>
      </c>
      <c r="E21" s="65">
        <v>55.202910000000003</v>
      </c>
      <c r="F21" s="65">
        <v>39.619999999999997</v>
      </c>
      <c r="G21" s="65">
        <v>22.1646</v>
      </c>
      <c r="H21" s="65">
        <v>41.273959999999995</v>
      </c>
      <c r="I21" s="65">
        <v>20.900879999999997</v>
      </c>
      <c r="J21" s="65">
        <v>0</v>
      </c>
      <c r="K21" s="65">
        <v>8.49</v>
      </c>
      <c r="L21" s="65">
        <f>SUM(Tabela8[[#This Row],[m2 SD]:[m2 dobitek]])</f>
        <v>84.339439999999996</v>
      </c>
      <c r="M21" s="65">
        <v>13.254</v>
      </c>
      <c r="N21" s="65">
        <v>4.165</v>
      </c>
      <c r="O21" s="66">
        <v>44498</v>
      </c>
      <c r="P21" s="66">
        <v>44522</v>
      </c>
      <c r="Q21" s="66">
        <v>44510</v>
      </c>
      <c r="R21" s="67" t="s">
        <v>88</v>
      </c>
      <c r="S21" s="67" t="s">
        <v>2</v>
      </c>
      <c r="T21" s="67" t="s">
        <v>56</v>
      </c>
      <c r="U21" s="62">
        <v>2</v>
      </c>
      <c r="V21" s="67" t="s">
        <v>55</v>
      </c>
      <c r="W21" s="67" t="s">
        <v>55</v>
      </c>
      <c r="X21" s="67" t="s">
        <v>55</v>
      </c>
      <c r="Y21" s="67" t="s">
        <v>55</v>
      </c>
      <c r="Z21" s="67" t="s">
        <v>55</v>
      </c>
      <c r="AA21" s="67" t="s">
        <v>56</v>
      </c>
      <c r="AB21" s="67" t="s">
        <v>55</v>
      </c>
      <c r="AC21" s="67" t="s">
        <v>55</v>
      </c>
      <c r="AD21" s="67" t="s">
        <v>152</v>
      </c>
      <c r="AE21" s="67" t="s">
        <v>153</v>
      </c>
    </row>
    <row r="22" spans="1:31">
      <c r="A22" s="68" t="s">
        <v>195</v>
      </c>
      <c r="B22" s="67">
        <v>264</v>
      </c>
      <c r="C22" s="67" t="s">
        <v>131</v>
      </c>
      <c r="D22" s="67" t="s">
        <v>135</v>
      </c>
      <c r="E22" s="65">
        <v>45.21</v>
      </c>
      <c r="F22" s="65">
        <v>45.21</v>
      </c>
      <c r="G22" s="65">
        <v>34.070999999999998</v>
      </c>
      <c r="H22" s="65">
        <v>41.748979999999996</v>
      </c>
      <c r="I22" s="65">
        <v>20.900879999999997</v>
      </c>
      <c r="J22" s="65">
        <v>5.04</v>
      </c>
      <c r="K22" s="65"/>
      <c r="L22" s="65">
        <f>SUM(Tabela8[[#This Row],[m2 SD]:[m2 dobitek]])</f>
        <v>101.76085999999999</v>
      </c>
      <c r="M22" s="65">
        <v>11.004</v>
      </c>
      <c r="N22" s="65">
        <v>4.165</v>
      </c>
      <c r="O22" s="66">
        <v>44497</v>
      </c>
      <c r="P22" s="66">
        <v>44522</v>
      </c>
      <c r="Q22" s="66">
        <v>44510</v>
      </c>
      <c r="R22" s="67" t="s">
        <v>88</v>
      </c>
      <c r="S22" s="67" t="s">
        <v>2</v>
      </c>
      <c r="T22" s="67" t="s">
        <v>55</v>
      </c>
      <c r="U22" s="62">
        <v>2</v>
      </c>
      <c r="V22" s="67" t="s">
        <v>56</v>
      </c>
      <c r="W22" s="67" t="s">
        <v>56</v>
      </c>
      <c r="X22" s="67" t="s">
        <v>55</v>
      </c>
      <c r="Y22" s="67" t="s">
        <v>56</v>
      </c>
      <c r="Z22" s="67" t="s">
        <v>56</v>
      </c>
      <c r="AA22" s="67" t="s">
        <v>56</v>
      </c>
      <c r="AB22" s="67" t="s">
        <v>55</v>
      </c>
      <c r="AC22" s="67" t="s">
        <v>55</v>
      </c>
      <c r="AD22" s="67" t="s">
        <v>152</v>
      </c>
      <c r="AE22" s="67" t="s">
        <v>194</v>
      </c>
    </row>
    <row r="23" spans="1:31">
      <c r="A23" s="68" t="s">
        <v>197</v>
      </c>
      <c r="B23" s="67">
        <v>264</v>
      </c>
      <c r="C23" s="67" t="s">
        <v>131</v>
      </c>
      <c r="D23" s="67" t="s">
        <v>135</v>
      </c>
      <c r="E23" s="65">
        <v>56.18</v>
      </c>
      <c r="F23" s="65">
        <v>56.18</v>
      </c>
      <c r="G23" s="65">
        <v>31.709400000000002</v>
      </c>
      <c r="H23" s="65">
        <v>69.24736</v>
      </c>
      <c r="I23" s="65">
        <v>17.734079999999999</v>
      </c>
      <c r="J23" s="65">
        <v>10.962</v>
      </c>
      <c r="K23" s="65"/>
      <c r="L23" s="65">
        <f>SUM(Tabela8[[#This Row],[m2 SD]:[m2 dobitek]])</f>
        <v>129.65284</v>
      </c>
      <c r="M23" s="65">
        <v>15.618</v>
      </c>
      <c r="N23" s="65">
        <v>3.8029999999999999</v>
      </c>
      <c r="O23" s="66">
        <v>44496</v>
      </c>
      <c r="P23" s="66">
        <v>44519</v>
      </c>
      <c r="Q23" s="66">
        <v>44510</v>
      </c>
      <c r="R23" s="67" t="s">
        <v>88</v>
      </c>
      <c r="S23" s="67" t="s">
        <v>2</v>
      </c>
      <c r="T23" s="67" t="s">
        <v>55</v>
      </c>
      <c r="U23" s="62">
        <v>3</v>
      </c>
      <c r="V23" s="67" t="s">
        <v>55</v>
      </c>
      <c r="W23" s="67" t="s">
        <v>55</v>
      </c>
      <c r="X23" s="67" t="s">
        <v>56</v>
      </c>
      <c r="Y23" s="67" t="s">
        <v>55</v>
      </c>
      <c r="Z23" s="67" t="s">
        <v>55</v>
      </c>
      <c r="AA23" s="67" t="s">
        <v>56</v>
      </c>
      <c r="AB23" s="67" t="s">
        <v>56</v>
      </c>
      <c r="AC23" s="67" t="s">
        <v>55</v>
      </c>
      <c r="AD23" s="67" t="s">
        <v>152</v>
      </c>
      <c r="AE23" s="67" t="s">
        <v>170</v>
      </c>
    </row>
    <row r="24" spans="1:31">
      <c r="A24" s="68" t="s">
        <v>193</v>
      </c>
      <c r="B24" s="67">
        <v>264</v>
      </c>
      <c r="C24" s="67" t="s">
        <v>131</v>
      </c>
      <c r="D24" s="67" t="s">
        <v>135</v>
      </c>
      <c r="E24" s="65">
        <v>40.76</v>
      </c>
      <c r="F24" s="65">
        <v>40.76</v>
      </c>
      <c r="G24" s="65">
        <v>28.536000000000001</v>
      </c>
      <c r="H24" s="65">
        <v>13.27417</v>
      </c>
      <c r="I24" s="65">
        <v>46.815859999999994</v>
      </c>
      <c r="J24" s="65">
        <v>0</v>
      </c>
      <c r="K24" s="65"/>
      <c r="L24" s="65">
        <f>SUM(Tabela8[[#This Row],[m2 SD]:[m2 dobitek]])</f>
        <v>88.626029999999986</v>
      </c>
      <c r="M24" s="65">
        <v>11.004</v>
      </c>
      <c r="N24" s="65">
        <v>3.9380000000000002</v>
      </c>
      <c r="O24" s="66">
        <v>44497</v>
      </c>
      <c r="P24" s="66">
        <v>44522</v>
      </c>
      <c r="Q24" s="66">
        <v>44515</v>
      </c>
      <c r="R24" s="67" t="s">
        <v>88</v>
      </c>
      <c r="S24" s="67" t="s">
        <v>2</v>
      </c>
      <c r="T24" s="67" t="s">
        <v>55</v>
      </c>
      <c r="U24" s="62">
        <v>3</v>
      </c>
      <c r="V24" s="67" t="s">
        <v>55</v>
      </c>
      <c r="W24" s="67" t="s">
        <v>55</v>
      </c>
      <c r="X24" s="67" t="s">
        <v>56</v>
      </c>
      <c r="Y24" s="67" t="s">
        <v>55</v>
      </c>
      <c r="Z24" s="67" t="s">
        <v>55</v>
      </c>
      <c r="AA24" s="67" t="s">
        <v>56</v>
      </c>
      <c r="AB24" s="67" t="s">
        <v>56</v>
      </c>
      <c r="AC24" s="67" t="s">
        <v>55</v>
      </c>
      <c r="AD24" s="67" t="s">
        <v>152</v>
      </c>
      <c r="AE24" s="67" t="s">
        <v>154</v>
      </c>
    </row>
    <row r="25" spans="1:31">
      <c r="A25" s="68" t="s">
        <v>190</v>
      </c>
      <c r="B25" s="67">
        <v>264</v>
      </c>
      <c r="C25" s="67" t="s">
        <v>131</v>
      </c>
      <c r="D25" s="67" t="s">
        <v>87</v>
      </c>
      <c r="E25" s="65">
        <v>55.202910000000003</v>
      </c>
      <c r="F25" s="65">
        <v>45.21</v>
      </c>
      <c r="G25" s="65">
        <v>34.070999999999998</v>
      </c>
      <c r="H25" s="65">
        <v>41.748979999999996</v>
      </c>
      <c r="I25" s="65">
        <v>20.900879999999997</v>
      </c>
      <c r="J25" s="65">
        <v>4.4729999999999999</v>
      </c>
      <c r="K25" s="65"/>
      <c r="L25" s="65">
        <f>SUM(Tabela8[[#This Row],[m2 SD]:[m2 dobitek]])</f>
        <v>101.19385999999999</v>
      </c>
      <c r="M25" s="65">
        <v>13.254</v>
      </c>
      <c r="N25" s="65">
        <v>4.165</v>
      </c>
      <c r="O25" s="66">
        <v>44498</v>
      </c>
      <c r="P25" s="66">
        <v>44523</v>
      </c>
      <c r="Q25" s="66">
        <v>44515</v>
      </c>
      <c r="R25" s="67" t="s">
        <v>88</v>
      </c>
      <c r="S25" s="67" t="s">
        <v>2</v>
      </c>
      <c r="T25" s="67" t="s">
        <v>55</v>
      </c>
      <c r="U25" s="62">
        <v>2</v>
      </c>
      <c r="V25" s="67" t="s">
        <v>56</v>
      </c>
      <c r="W25" s="67" t="s">
        <v>56</v>
      </c>
      <c r="X25" s="67" t="s">
        <v>55</v>
      </c>
      <c r="Y25" s="67" t="s">
        <v>56</v>
      </c>
      <c r="Z25" s="67" t="s">
        <v>56</v>
      </c>
      <c r="AA25" s="67" t="s">
        <v>56</v>
      </c>
      <c r="AB25" s="67" t="s">
        <v>55</v>
      </c>
      <c r="AC25" s="67" t="s">
        <v>55</v>
      </c>
      <c r="AD25" s="67" t="s">
        <v>152</v>
      </c>
      <c r="AE25" s="67" t="s">
        <v>172</v>
      </c>
    </row>
    <row r="26" spans="1:31">
      <c r="A26" s="68" t="s">
        <v>192</v>
      </c>
      <c r="B26" s="67">
        <v>264</v>
      </c>
      <c r="C26" s="67" t="s">
        <v>131</v>
      </c>
      <c r="D26" s="67" t="s">
        <v>132</v>
      </c>
      <c r="E26" s="65">
        <v>49.056305999999999</v>
      </c>
      <c r="F26" s="65">
        <v>35.29</v>
      </c>
      <c r="G26" s="65">
        <v>31.463400000000004</v>
      </c>
      <c r="H26" s="65">
        <v>40.693379999999998</v>
      </c>
      <c r="I26" s="65">
        <v>18.367439999999998</v>
      </c>
      <c r="J26" s="65">
        <v>4.5674999999999999</v>
      </c>
      <c r="K26" s="65">
        <v>8.49</v>
      </c>
      <c r="L26" s="65">
        <f>SUM(Tabela8[[#This Row],[m2 SD]:[m2 dobitek]])</f>
        <v>95.091719999999995</v>
      </c>
      <c r="M26" s="65">
        <v>12.454000000000001</v>
      </c>
      <c r="N26" s="65">
        <v>3.9390000000000001</v>
      </c>
      <c r="O26" s="66">
        <v>44498</v>
      </c>
      <c r="P26" s="66">
        <v>44523</v>
      </c>
      <c r="Q26" s="66">
        <v>44515</v>
      </c>
      <c r="R26" s="67" t="s">
        <v>88</v>
      </c>
      <c r="S26" s="67" t="s">
        <v>2</v>
      </c>
      <c r="T26" s="67" t="s">
        <v>56</v>
      </c>
      <c r="U26" s="62">
        <v>2</v>
      </c>
      <c r="V26" s="67" t="s">
        <v>55</v>
      </c>
      <c r="W26" s="67" t="s">
        <v>55</v>
      </c>
      <c r="X26" s="67" t="s">
        <v>56</v>
      </c>
      <c r="Y26" s="67" t="s">
        <v>56</v>
      </c>
      <c r="Z26" s="67" t="s">
        <v>56</v>
      </c>
      <c r="AA26" s="67" t="s">
        <v>56</v>
      </c>
      <c r="AB26" s="67" t="s">
        <v>56</v>
      </c>
      <c r="AC26" s="67" t="s">
        <v>55</v>
      </c>
      <c r="AD26" s="67" t="s">
        <v>152</v>
      </c>
      <c r="AE26" s="67" t="s">
        <v>191</v>
      </c>
    </row>
    <row r="27" spans="1:31">
      <c r="A27" s="68" t="s">
        <v>189</v>
      </c>
      <c r="B27" s="67">
        <v>264</v>
      </c>
      <c r="C27" s="67" t="s">
        <v>131</v>
      </c>
      <c r="D27" s="67" t="s">
        <v>87</v>
      </c>
      <c r="E27" s="65">
        <v>55.202910000000003</v>
      </c>
      <c r="F27" s="65">
        <v>45.21</v>
      </c>
      <c r="G27" s="65">
        <v>34.070999999999998</v>
      </c>
      <c r="H27" s="65">
        <v>41.748979999999996</v>
      </c>
      <c r="I27" s="65">
        <v>20.900879999999997</v>
      </c>
      <c r="J27" s="65">
        <v>0</v>
      </c>
      <c r="K27" s="65"/>
      <c r="L27" s="65">
        <f>SUM(Tabela8[[#This Row],[m2 SD]:[m2 dobitek]])</f>
        <v>96.720859999999988</v>
      </c>
      <c r="M27" s="65">
        <v>13.254</v>
      </c>
      <c r="N27" s="65">
        <v>4.165</v>
      </c>
      <c r="O27" s="66">
        <v>44502</v>
      </c>
      <c r="P27" s="66">
        <v>44524</v>
      </c>
      <c r="Q27" s="66">
        <v>44516</v>
      </c>
      <c r="R27" s="67" t="s">
        <v>88</v>
      </c>
      <c r="S27" s="67" t="s">
        <v>2</v>
      </c>
      <c r="T27" s="67" t="s">
        <v>55</v>
      </c>
      <c r="U27" s="62">
        <v>2</v>
      </c>
      <c r="V27" s="67" t="s">
        <v>56</v>
      </c>
      <c r="W27" s="67" t="s">
        <v>56</v>
      </c>
      <c r="X27" s="67" t="s">
        <v>55</v>
      </c>
      <c r="Y27" s="67" t="s">
        <v>56</v>
      </c>
      <c r="Z27" s="67" t="s">
        <v>56</v>
      </c>
      <c r="AA27" s="67" t="s">
        <v>56</v>
      </c>
      <c r="AB27" s="67" t="s">
        <v>55</v>
      </c>
      <c r="AC27" s="67" t="s">
        <v>55</v>
      </c>
      <c r="AD27" s="67" t="s">
        <v>152</v>
      </c>
      <c r="AE27" s="67" t="s">
        <v>172</v>
      </c>
    </row>
    <row r="28" spans="1:31">
      <c r="A28" s="68" t="s">
        <v>188</v>
      </c>
      <c r="B28" s="67">
        <v>264</v>
      </c>
      <c r="C28" s="67" t="s">
        <v>131</v>
      </c>
      <c r="D28" s="67" t="s">
        <v>87</v>
      </c>
      <c r="E28" s="65">
        <v>49.056305999999999</v>
      </c>
      <c r="F28" s="65">
        <v>40.76</v>
      </c>
      <c r="G28" s="65">
        <v>28.536000000000001</v>
      </c>
      <c r="H28" s="65">
        <v>41.722589999999997</v>
      </c>
      <c r="I28" s="65">
        <v>18.367439999999998</v>
      </c>
      <c r="J28" s="65">
        <v>4.5674999999999999</v>
      </c>
      <c r="K28" s="65"/>
      <c r="L28" s="65">
        <f>SUM(Tabela8[[#This Row],[m2 SD]:[m2 dobitek]])</f>
        <v>93.193529999999996</v>
      </c>
      <c r="M28" s="65">
        <v>12.454000000000001</v>
      </c>
      <c r="N28" s="65">
        <v>3.9390000000000001</v>
      </c>
      <c r="O28" s="66">
        <v>44502</v>
      </c>
      <c r="P28" s="66">
        <v>44524</v>
      </c>
      <c r="Q28" s="66">
        <v>44516</v>
      </c>
      <c r="R28" s="67" t="s">
        <v>88</v>
      </c>
      <c r="S28" s="67" t="s">
        <v>2</v>
      </c>
      <c r="T28" s="67" t="s">
        <v>55</v>
      </c>
      <c r="U28" s="62">
        <v>2</v>
      </c>
      <c r="V28" s="67" t="s">
        <v>55</v>
      </c>
      <c r="W28" s="67" t="s">
        <v>55</v>
      </c>
      <c r="X28" s="67" t="s">
        <v>56</v>
      </c>
      <c r="Y28" s="67" t="s">
        <v>55</v>
      </c>
      <c r="Z28" s="67" t="s">
        <v>55</v>
      </c>
      <c r="AA28" s="67" t="s">
        <v>56</v>
      </c>
      <c r="AB28" s="67" t="s">
        <v>56</v>
      </c>
      <c r="AC28" s="67" t="s">
        <v>55</v>
      </c>
      <c r="AD28" s="67" t="s">
        <v>152</v>
      </c>
      <c r="AE28" s="67" t="s">
        <v>183</v>
      </c>
    </row>
    <row r="29" spans="1:31">
      <c r="A29" s="68" t="s">
        <v>187</v>
      </c>
      <c r="B29" s="67">
        <v>264</v>
      </c>
      <c r="C29" s="67" t="s">
        <v>131</v>
      </c>
      <c r="D29" s="67" t="s">
        <v>135</v>
      </c>
      <c r="E29" s="65">
        <v>56.18</v>
      </c>
      <c r="F29" s="65">
        <v>56.18</v>
      </c>
      <c r="G29" s="65">
        <v>31.709400000000002</v>
      </c>
      <c r="H29" s="65">
        <v>69.24736</v>
      </c>
      <c r="I29" s="65">
        <v>17.734079999999999</v>
      </c>
      <c r="J29" s="65">
        <v>10.048499999999999</v>
      </c>
      <c r="K29" s="65"/>
      <c r="L29" s="65">
        <f>SUM(Tabela8[[#This Row],[m2 SD]:[m2 dobitek]])</f>
        <v>128.73934</v>
      </c>
      <c r="M29" s="65">
        <v>15.618</v>
      </c>
      <c r="N29" s="65">
        <v>3.8029999999999999</v>
      </c>
      <c r="O29" s="66">
        <v>44503</v>
      </c>
      <c r="P29" s="66">
        <v>44524</v>
      </c>
      <c r="Q29" s="66">
        <v>44516</v>
      </c>
      <c r="R29" s="67" t="s">
        <v>88</v>
      </c>
      <c r="S29" s="67" t="s">
        <v>2</v>
      </c>
      <c r="T29" s="67" t="s">
        <v>55</v>
      </c>
      <c r="U29" s="62">
        <v>3</v>
      </c>
      <c r="V29" s="67" t="s">
        <v>55</v>
      </c>
      <c r="W29" s="67" t="s">
        <v>55</v>
      </c>
      <c r="X29" s="67" t="s">
        <v>56</v>
      </c>
      <c r="Y29" s="67" t="s">
        <v>55</v>
      </c>
      <c r="Z29" s="67" t="s">
        <v>55</v>
      </c>
      <c r="AA29" s="67" t="s">
        <v>56</v>
      </c>
      <c r="AB29" s="67" t="s">
        <v>56</v>
      </c>
      <c r="AC29" s="67" t="s">
        <v>55</v>
      </c>
      <c r="AD29" s="67" t="s">
        <v>152</v>
      </c>
      <c r="AE29" s="67" t="s">
        <v>170</v>
      </c>
    </row>
    <row r="30" spans="1:31">
      <c r="A30" s="69" t="s">
        <v>220</v>
      </c>
      <c r="B30" s="55">
        <v>269</v>
      </c>
      <c r="C30" s="55" t="s">
        <v>219</v>
      </c>
      <c r="D30" s="55" t="s">
        <v>87</v>
      </c>
      <c r="E30" s="57">
        <v>42.23</v>
      </c>
      <c r="F30" s="57">
        <v>42.23</v>
      </c>
      <c r="G30" s="57">
        <v>16.64</v>
      </c>
      <c r="H30" s="57">
        <v>51.73</v>
      </c>
      <c r="I30" s="57">
        <v>21.78</v>
      </c>
      <c r="J30" s="57"/>
      <c r="K30" s="57"/>
      <c r="L30" s="57">
        <f>SUM(Tabela8[[#This Row],[m2 SD]:[m2 dobitek]])</f>
        <v>90.15</v>
      </c>
      <c r="M30" s="57">
        <v>10.5</v>
      </c>
      <c r="N30" s="57">
        <v>4.1100000000000003</v>
      </c>
      <c r="O30" s="56">
        <v>44504</v>
      </c>
      <c r="Q30" s="56">
        <v>44517</v>
      </c>
      <c r="R30" s="55" t="s">
        <v>88</v>
      </c>
      <c r="S30" s="55" t="s">
        <v>2</v>
      </c>
      <c r="U30" s="55" t="s">
        <v>221</v>
      </c>
      <c r="V30" s="55" t="s">
        <v>221</v>
      </c>
      <c r="X30" s="55" t="s">
        <v>221</v>
      </c>
      <c r="AB30" s="55" t="s">
        <v>221</v>
      </c>
      <c r="AD30" s="55" t="s">
        <v>221</v>
      </c>
    </row>
    <row r="31" spans="1:31">
      <c r="A31" s="68" t="s">
        <v>186</v>
      </c>
      <c r="B31" s="67">
        <v>264</v>
      </c>
      <c r="C31" s="67" t="s">
        <v>131</v>
      </c>
      <c r="D31" s="67" t="s">
        <v>132</v>
      </c>
      <c r="E31" s="65">
        <v>52.083325000000002</v>
      </c>
      <c r="F31" s="65">
        <v>39.93</v>
      </c>
      <c r="G31" s="65">
        <v>27.847200000000001</v>
      </c>
      <c r="H31" s="65">
        <v>33.752809999999997</v>
      </c>
      <c r="I31" s="65">
        <v>20.900879999999997</v>
      </c>
      <c r="J31" s="65">
        <v>0</v>
      </c>
      <c r="K31" s="65">
        <v>8.49</v>
      </c>
      <c r="L31" s="65">
        <f>SUM(Tabela8[[#This Row],[m2 SD]:[m2 dobitek]])</f>
        <v>82.500889999999998</v>
      </c>
      <c r="M31" s="65">
        <v>12.505000000000001</v>
      </c>
      <c r="N31" s="65">
        <v>4.165</v>
      </c>
      <c r="O31" s="66">
        <v>44504</v>
      </c>
      <c r="P31" s="66">
        <v>44525</v>
      </c>
      <c r="Q31" s="66">
        <v>44517</v>
      </c>
      <c r="R31" s="67" t="s">
        <v>88</v>
      </c>
      <c r="S31" s="67" t="s">
        <v>2</v>
      </c>
      <c r="T31" s="67" t="s">
        <v>56</v>
      </c>
      <c r="U31" s="62">
        <v>2</v>
      </c>
      <c r="V31" s="67" t="s">
        <v>56</v>
      </c>
      <c r="W31" s="67" t="s">
        <v>56</v>
      </c>
      <c r="X31" s="67" t="s">
        <v>55</v>
      </c>
      <c r="Y31" s="67" t="s">
        <v>55</v>
      </c>
      <c r="Z31" s="67" t="s">
        <v>55</v>
      </c>
      <c r="AA31" s="67" t="s">
        <v>56</v>
      </c>
      <c r="AB31" s="67" t="s">
        <v>55</v>
      </c>
      <c r="AC31" s="67" t="s">
        <v>55</v>
      </c>
      <c r="AD31" s="67" t="s">
        <v>152</v>
      </c>
      <c r="AE31" s="67" t="s">
        <v>185</v>
      </c>
    </row>
    <row r="32" spans="1:31">
      <c r="A32" s="68" t="s">
        <v>182</v>
      </c>
      <c r="B32" s="67">
        <v>264</v>
      </c>
      <c r="C32" s="67" t="s">
        <v>131</v>
      </c>
      <c r="D32" s="67" t="s">
        <v>87</v>
      </c>
      <c r="E32" s="65">
        <v>60.271999999999998</v>
      </c>
      <c r="F32" s="65">
        <v>51.27</v>
      </c>
      <c r="G32" s="65">
        <v>25.338000000000001</v>
      </c>
      <c r="H32" s="65">
        <v>57.635759999999998</v>
      </c>
      <c r="I32" s="65">
        <v>20.003619999999998</v>
      </c>
      <c r="J32" s="65">
        <v>6.9300000000000006</v>
      </c>
      <c r="K32" s="65"/>
      <c r="L32" s="65">
        <f>SUM(Tabela8[[#This Row],[m2 SD]:[m2 dobitek]])</f>
        <v>109.90738</v>
      </c>
      <c r="M32" s="65">
        <v>15.068</v>
      </c>
      <c r="N32" s="65">
        <v>4</v>
      </c>
      <c r="O32" s="66">
        <v>44505</v>
      </c>
      <c r="P32" s="66">
        <v>44525</v>
      </c>
      <c r="Q32" s="66">
        <v>44517</v>
      </c>
      <c r="R32" s="66" t="s">
        <v>88</v>
      </c>
      <c r="S32" s="67" t="s">
        <v>2</v>
      </c>
      <c r="T32" s="67" t="s">
        <v>55</v>
      </c>
      <c r="U32" s="62">
        <v>2</v>
      </c>
      <c r="V32" s="67" t="s">
        <v>55</v>
      </c>
      <c r="W32" s="67" t="s">
        <v>55</v>
      </c>
      <c r="X32" s="67" t="s">
        <v>56</v>
      </c>
      <c r="Y32" s="67" t="s">
        <v>56</v>
      </c>
      <c r="Z32" s="67" t="s">
        <v>56</v>
      </c>
      <c r="AA32" s="67" t="s">
        <v>56</v>
      </c>
      <c r="AB32" s="67" t="s">
        <v>56</v>
      </c>
      <c r="AC32" s="67" t="s">
        <v>55</v>
      </c>
      <c r="AD32" s="67" t="s">
        <v>152</v>
      </c>
      <c r="AE32" s="67" t="s">
        <v>181</v>
      </c>
    </row>
    <row r="33" spans="1:31">
      <c r="A33" s="68" t="s">
        <v>184</v>
      </c>
      <c r="B33" s="67">
        <v>264</v>
      </c>
      <c r="C33" s="67" t="s">
        <v>131</v>
      </c>
      <c r="D33" s="67" t="s">
        <v>87</v>
      </c>
      <c r="E33" s="65">
        <v>49.056305999999999</v>
      </c>
      <c r="F33" s="65">
        <v>40.76</v>
      </c>
      <c r="G33" s="65">
        <v>28.536000000000001</v>
      </c>
      <c r="H33" s="65">
        <v>41.722589999999997</v>
      </c>
      <c r="I33" s="65">
        <v>18.367439999999998</v>
      </c>
      <c r="J33" s="65">
        <v>4.5674999999999999</v>
      </c>
      <c r="K33" s="65"/>
      <c r="L33" s="65">
        <f>SUM(Tabela8[[#This Row],[m2 SD]:[m2 dobitek]])</f>
        <v>93.193529999999996</v>
      </c>
      <c r="M33" s="65">
        <v>12.454000000000001</v>
      </c>
      <c r="N33" s="65">
        <v>3.9390000000000001</v>
      </c>
      <c r="O33" s="66">
        <v>44498</v>
      </c>
      <c r="P33" s="66">
        <v>44525</v>
      </c>
      <c r="Q33" s="66">
        <v>44517</v>
      </c>
      <c r="R33" s="67" t="s">
        <v>88</v>
      </c>
      <c r="S33" s="67" t="s">
        <v>2</v>
      </c>
      <c r="T33" s="67" t="s">
        <v>55</v>
      </c>
      <c r="U33" s="62">
        <v>2</v>
      </c>
      <c r="V33" s="67" t="s">
        <v>55</v>
      </c>
      <c r="W33" s="67" t="s">
        <v>55</v>
      </c>
      <c r="X33" s="67" t="s">
        <v>56</v>
      </c>
      <c r="Y33" s="67" t="s">
        <v>55</v>
      </c>
      <c r="Z33" s="67" t="s">
        <v>55</v>
      </c>
      <c r="AA33" s="67" t="s">
        <v>56</v>
      </c>
      <c r="AB33" s="67" t="s">
        <v>56</v>
      </c>
      <c r="AC33" s="67" t="s">
        <v>55</v>
      </c>
      <c r="AD33" s="67" t="s">
        <v>152</v>
      </c>
      <c r="AE33" s="67" t="s">
        <v>183</v>
      </c>
    </row>
    <row r="34" spans="1:31">
      <c r="A34" s="68" t="s">
        <v>177</v>
      </c>
      <c r="B34" s="67">
        <v>264</v>
      </c>
      <c r="C34" s="67" t="s">
        <v>131</v>
      </c>
      <c r="D34" s="67" t="s">
        <v>87</v>
      </c>
      <c r="E34" s="65">
        <v>49.240752000000001</v>
      </c>
      <c r="F34" s="65">
        <v>40.76</v>
      </c>
      <c r="G34" s="65">
        <v>28.536000000000001</v>
      </c>
      <c r="H34" s="65">
        <v>13.27417</v>
      </c>
      <c r="I34" s="65">
        <v>46.815859999999994</v>
      </c>
      <c r="J34" s="65">
        <v>0</v>
      </c>
      <c r="K34" s="65"/>
      <c r="L34" s="65">
        <f>SUM(Tabela8[[#This Row],[m2 SD]:[m2 dobitek]])</f>
        <v>88.626029999999986</v>
      </c>
      <c r="M34" s="65">
        <v>12.504</v>
      </c>
      <c r="N34" s="65">
        <v>3.9380000000000002</v>
      </c>
      <c r="O34" s="66">
        <v>44505</v>
      </c>
      <c r="P34" s="66">
        <v>44526</v>
      </c>
      <c r="Q34" s="66">
        <v>44518</v>
      </c>
      <c r="R34" s="67" t="s">
        <v>88</v>
      </c>
      <c r="S34" s="67" t="s">
        <v>2</v>
      </c>
      <c r="T34" s="67" t="s">
        <v>55</v>
      </c>
      <c r="U34" s="62">
        <v>3</v>
      </c>
      <c r="V34" s="67" t="s">
        <v>55</v>
      </c>
      <c r="W34" s="67" t="s">
        <v>55</v>
      </c>
      <c r="X34" s="67" t="s">
        <v>56</v>
      </c>
      <c r="Y34" s="67" t="s">
        <v>55</v>
      </c>
      <c r="Z34" s="67" t="s">
        <v>55</v>
      </c>
      <c r="AA34" s="67" t="s">
        <v>56</v>
      </c>
      <c r="AB34" s="67" t="s">
        <v>56</v>
      </c>
      <c r="AC34" s="67" t="s">
        <v>55</v>
      </c>
      <c r="AD34" s="67" t="s">
        <v>152</v>
      </c>
      <c r="AE34" s="67" t="s">
        <v>157</v>
      </c>
    </row>
    <row r="35" spans="1:31">
      <c r="A35" s="68" t="s">
        <v>179</v>
      </c>
      <c r="B35" s="67">
        <v>264</v>
      </c>
      <c r="C35" s="67" t="s">
        <v>131</v>
      </c>
      <c r="D35" s="67" t="s">
        <v>132</v>
      </c>
      <c r="E35" s="65">
        <v>49.056305999999999</v>
      </c>
      <c r="F35" s="65">
        <v>45.73</v>
      </c>
      <c r="G35" s="65">
        <v>29.274000000000001</v>
      </c>
      <c r="H35" s="65">
        <v>48.029799999999994</v>
      </c>
      <c r="I35" s="65">
        <v>18.367439999999998</v>
      </c>
      <c r="J35" s="65">
        <v>9.166500000000001</v>
      </c>
      <c r="K35" s="65">
        <v>8.49</v>
      </c>
      <c r="L35" s="65">
        <f>SUM(Tabela8[[#This Row],[m2 SD]:[m2 dobitek]])</f>
        <v>104.83774</v>
      </c>
      <c r="M35" s="65">
        <v>12.454000000000001</v>
      </c>
      <c r="N35" s="65">
        <v>3.9390000000000001</v>
      </c>
      <c r="O35" s="66">
        <v>44504</v>
      </c>
      <c r="P35" s="66">
        <v>44526</v>
      </c>
      <c r="Q35" s="66">
        <v>44518</v>
      </c>
      <c r="R35" s="67" t="s">
        <v>88</v>
      </c>
      <c r="S35" s="67" t="s">
        <v>2</v>
      </c>
      <c r="T35" s="67" t="s">
        <v>56</v>
      </c>
      <c r="U35" s="62">
        <v>2</v>
      </c>
      <c r="V35" s="67" t="s">
        <v>55</v>
      </c>
      <c r="W35" s="67" t="s">
        <v>55</v>
      </c>
      <c r="X35" s="67" t="s">
        <v>56</v>
      </c>
      <c r="Y35" s="67" t="s">
        <v>55</v>
      </c>
      <c r="Z35" s="67" t="s">
        <v>55</v>
      </c>
      <c r="AA35" s="67" t="s">
        <v>56</v>
      </c>
      <c r="AB35" s="67" t="s">
        <v>56</v>
      </c>
      <c r="AC35" s="67" t="s">
        <v>55</v>
      </c>
      <c r="AD35" s="67" t="s">
        <v>152</v>
      </c>
      <c r="AE35" s="67" t="s">
        <v>178</v>
      </c>
    </row>
    <row r="36" spans="1:31">
      <c r="A36" s="68" t="s">
        <v>180</v>
      </c>
      <c r="B36" s="67">
        <v>264</v>
      </c>
      <c r="C36" s="67" t="s">
        <v>131</v>
      </c>
      <c r="D36" s="67" t="s">
        <v>135</v>
      </c>
      <c r="E36" s="65">
        <v>38.409999999999997</v>
      </c>
      <c r="F36" s="65">
        <v>38.409999999999997</v>
      </c>
      <c r="G36" s="65">
        <v>27.379800000000003</v>
      </c>
      <c r="H36" s="65">
        <v>50.721579999999996</v>
      </c>
      <c r="I36" s="65">
        <v>15.939559999999998</v>
      </c>
      <c r="J36" s="65">
        <v>10.962</v>
      </c>
      <c r="K36" s="65"/>
      <c r="L36" s="65">
        <f>SUM(Tabela8[[#This Row],[m2 SD]:[m2 dobitek]])</f>
        <v>105.00294000000001</v>
      </c>
      <c r="M36" s="65">
        <v>12.074</v>
      </c>
      <c r="N36" s="65">
        <v>3.4630000000000001</v>
      </c>
      <c r="O36" s="66">
        <v>44503</v>
      </c>
      <c r="P36" s="66">
        <v>44526</v>
      </c>
      <c r="Q36" s="66">
        <v>44518</v>
      </c>
      <c r="R36" s="67" t="s">
        <v>88</v>
      </c>
      <c r="S36" s="67" t="s">
        <v>2</v>
      </c>
      <c r="T36" s="67" t="s">
        <v>55</v>
      </c>
      <c r="U36" s="62">
        <v>2</v>
      </c>
      <c r="V36" s="67" t="s">
        <v>56</v>
      </c>
      <c r="W36" s="67" t="s">
        <v>56</v>
      </c>
      <c r="X36" s="67" t="s">
        <v>55</v>
      </c>
      <c r="Y36" s="67" t="s">
        <v>56</v>
      </c>
      <c r="Z36" s="67" t="s">
        <v>56</v>
      </c>
      <c r="AA36" s="67" t="s">
        <v>56</v>
      </c>
      <c r="AB36" s="67" t="s">
        <v>55</v>
      </c>
      <c r="AC36" s="67" t="s">
        <v>55</v>
      </c>
      <c r="AD36" s="67" t="s">
        <v>152</v>
      </c>
      <c r="AE36" s="67" t="s">
        <v>164</v>
      </c>
    </row>
    <row r="37" spans="1:31">
      <c r="A37" s="68" t="s">
        <v>176</v>
      </c>
      <c r="B37" s="67">
        <v>264</v>
      </c>
      <c r="C37" s="67" t="s">
        <v>131</v>
      </c>
      <c r="D37" s="67" t="s">
        <v>87</v>
      </c>
      <c r="E37" s="65">
        <v>62.682879999999997</v>
      </c>
      <c r="F37" s="65">
        <v>53.57</v>
      </c>
      <c r="G37" s="65">
        <v>39.7044</v>
      </c>
      <c r="H37" s="65">
        <v>57.635759999999998</v>
      </c>
      <c r="I37" s="65">
        <v>20.900879999999997</v>
      </c>
      <c r="J37" s="65">
        <v>0</v>
      </c>
      <c r="K37" s="65"/>
      <c r="L37" s="65">
        <f>SUM(Tabela8[[#This Row],[m2 SD]:[m2 dobitek]])</f>
        <v>118.24104</v>
      </c>
      <c r="M37" s="65">
        <v>15.068</v>
      </c>
      <c r="N37" s="65">
        <v>4.16</v>
      </c>
      <c r="O37" s="66">
        <v>44505</v>
      </c>
      <c r="P37" s="66">
        <v>44529</v>
      </c>
      <c r="Q37" s="66">
        <v>44519</v>
      </c>
      <c r="R37" s="67" t="s">
        <v>88</v>
      </c>
      <c r="S37" s="67" t="s">
        <v>2</v>
      </c>
      <c r="T37" s="67" t="s">
        <v>55</v>
      </c>
      <c r="U37" s="62">
        <v>2</v>
      </c>
      <c r="V37" s="67" t="s">
        <v>56</v>
      </c>
      <c r="W37" s="67" t="s">
        <v>56</v>
      </c>
      <c r="X37" s="67" t="s">
        <v>55</v>
      </c>
      <c r="Y37" s="67" t="s">
        <v>55</v>
      </c>
      <c r="Z37" s="67" t="s">
        <v>55</v>
      </c>
      <c r="AA37" s="67" t="s">
        <v>56</v>
      </c>
      <c r="AB37" s="67" t="s">
        <v>55</v>
      </c>
      <c r="AC37" s="67" t="s">
        <v>56</v>
      </c>
      <c r="AD37" s="67" t="s">
        <v>152</v>
      </c>
      <c r="AE37" s="67" t="s">
        <v>175</v>
      </c>
    </row>
    <row r="38" spans="1:31">
      <c r="A38" s="68" t="s">
        <v>174</v>
      </c>
      <c r="B38" s="67">
        <v>264</v>
      </c>
      <c r="C38" s="67" t="s">
        <v>131</v>
      </c>
      <c r="D38" s="67" t="s">
        <v>132</v>
      </c>
      <c r="E38" s="65">
        <v>55.202910000000003</v>
      </c>
      <c r="F38" s="65">
        <v>39.229999999999997</v>
      </c>
      <c r="G38" s="65">
        <v>30.381</v>
      </c>
      <c r="H38" s="65">
        <v>48.821499999999993</v>
      </c>
      <c r="I38" s="65">
        <v>20.900879999999997</v>
      </c>
      <c r="J38" s="65">
        <v>0</v>
      </c>
      <c r="K38" s="65">
        <v>8.49</v>
      </c>
      <c r="L38" s="65">
        <f>SUM(Tabela8[[#This Row],[m2 SD]:[m2 dobitek]])</f>
        <v>100.10337999999999</v>
      </c>
      <c r="M38" s="65">
        <v>13.254</v>
      </c>
      <c r="N38" s="65">
        <v>4.165</v>
      </c>
      <c r="O38" s="66">
        <v>44498</v>
      </c>
      <c r="P38" s="66">
        <v>44529</v>
      </c>
      <c r="Q38" s="66">
        <v>44519</v>
      </c>
      <c r="R38" s="67" t="s">
        <v>88</v>
      </c>
      <c r="S38" s="67" t="s">
        <v>2</v>
      </c>
      <c r="T38" s="67" t="s">
        <v>56</v>
      </c>
      <c r="U38" s="62">
        <v>2</v>
      </c>
      <c r="V38" s="67" t="s">
        <v>56</v>
      </c>
      <c r="W38" s="67" t="s">
        <v>56</v>
      </c>
      <c r="X38" s="67" t="s">
        <v>55</v>
      </c>
      <c r="Y38" s="67" t="s">
        <v>55</v>
      </c>
      <c r="Z38" s="67" t="s">
        <v>55</v>
      </c>
      <c r="AA38" s="67" t="s">
        <v>56</v>
      </c>
      <c r="AB38" s="67" t="s">
        <v>55</v>
      </c>
      <c r="AC38" s="67" t="s">
        <v>55</v>
      </c>
      <c r="AD38" s="67" t="s">
        <v>152</v>
      </c>
      <c r="AE38" s="67" t="s">
        <v>153</v>
      </c>
    </row>
    <row r="39" spans="1:31">
      <c r="A39" s="68" t="s">
        <v>173</v>
      </c>
      <c r="B39" s="67">
        <v>264</v>
      </c>
      <c r="C39" s="67" t="s">
        <v>131</v>
      </c>
      <c r="D39" s="67" t="s">
        <v>87</v>
      </c>
      <c r="E39" s="65">
        <v>54.994660000000003</v>
      </c>
      <c r="F39" s="65">
        <v>45.21</v>
      </c>
      <c r="G39" s="65">
        <v>34.070999999999998</v>
      </c>
      <c r="H39" s="65">
        <v>41.748979999999996</v>
      </c>
      <c r="I39" s="65">
        <v>20.900879999999997</v>
      </c>
      <c r="J39" s="65">
        <v>5.04</v>
      </c>
      <c r="K39" s="65"/>
      <c r="L39" s="65">
        <f>SUM(Tabela8[[#This Row],[m2 SD]:[m2 dobitek]])</f>
        <v>101.76085999999999</v>
      </c>
      <c r="M39" s="65">
        <v>13.204000000000001</v>
      </c>
      <c r="N39" s="65">
        <v>4.165</v>
      </c>
      <c r="O39" s="66">
        <v>44505</v>
      </c>
      <c r="P39" s="66">
        <v>44529</v>
      </c>
      <c r="Q39" s="66">
        <v>44519</v>
      </c>
      <c r="R39" s="67" t="s">
        <v>88</v>
      </c>
      <c r="S39" s="67" t="s">
        <v>2</v>
      </c>
      <c r="T39" s="67" t="s">
        <v>55</v>
      </c>
      <c r="U39" s="62">
        <v>2</v>
      </c>
      <c r="V39" s="67" t="s">
        <v>56</v>
      </c>
      <c r="W39" s="67" t="s">
        <v>56</v>
      </c>
      <c r="X39" s="67" t="s">
        <v>55</v>
      </c>
      <c r="Y39" s="67" t="s">
        <v>56</v>
      </c>
      <c r="Z39" s="67" t="s">
        <v>56</v>
      </c>
      <c r="AA39" s="67" t="s">
        <v>56</v>
      </c>
      <c r="AB39" s="67" t="s">
        <v>55</v>
      </c>
      <c r="AC39" s="67" t="s">
        <v>55</v>
      </c>
      <c r="AD39" s="67" t="s">
        <v>152</v>
      </c>
      <c r="AE39" s="67" t="s">
        <v>172</v>
      </c>
    </row>
    <row r="40" spans="1:31">
      <c r="A40" s="68" t="s">
        <v>169</v>
      </c>
      <c r="B40" s="67">
        <v>264</v>
      </c>
      <c r="C40" s="67" t="s">
        <v>131</v>
      </c>
      <c r="D40" s="67" t="s">
        <v>132</v>
      </c>
      <c r="E40" s="65">
        <v>49.253256</v>
      </c>
      <c r="F40" s="65">
        <v>39.18</v>
      </c>
      <c r="G40" s="65">
        <v>24.1326</v>
      </c>
      <c r="H40" s="65">
        <v>17.997979999999998</v>
      </c>
      <c r="I40" s="65">
        <v>42.989309999999996</v>
      </c>
      <c r="J40" s="65">
        <v>0</v>
      </c>
      <c r="K40" s="65">
        <v>8.49</v>
      </c>
      <c r="L40" s="65">
        <f>SUM(Tabela8[[#This Row],[m2 SD]:[m2 dobitek]])</f>
        <v>85.119889999999998</v>
      </c>
      <c r="M40" s="65">
        <v>12.504</v>
      </c>
      <c r="N40" s="65">
        <v>3.9390000000000001</v>
      </c>
      <c r="O40" s="66">
        <v>44504</v>
      </c>
      <c r="P40" s="66">
        <v>44530</v>
      </c>
      <c r="Q40" s="66">
        <v>44522</v>
      </c>
      <c r="R40" s="67" t="s">
        <v>88</v>
      </c>
      <c r="S40" s="67" t="s">
        <v>2</v>
      </c>
      <c r="T40" s="67" t="s">
        <v>56</v>
      </c>
      <c r="U40" s="62">
        <v>3</v>
      </c>
      <c r="V40" s="67" t="s">
        <v>55</v>
      </c>
      <c r="W40" s="67" t="s">
        <v>55</v>
      </c>
      <c r="X40" s="67" t="s">
        <v>56</v>
      </c>
      <c r="Y40" s="67" t="s">
        <v>56</v>
      </c>
      <c r="Z40" s="67" t="s">
        <v>56</v>
      </c>
      <c r="AA40" s="67" t="s">
        <v>56</v>
      </c>
      <c r="AB40" s="67" t="s">
        <v>56</v>
      </c>
      <c r="AC40" s="67" t="s">
        <v>55</v>
      </c>
      <c r="AD40" s="67" t="s">
        <v>152</v>
      </c>
      <c r="AE40" s="67" t="s">
        <v>160</v>
      </c>
    </row>
    <row r="41" spans="1:31">
      <c r="A41" s="68" t="s">
        <v>168</v>
      </c>
      <c r="B41" s="67">
        <v>264</v>
      </c>
      <c r="C41" s="67" t="s">
        <v>131</v>
      </c>
      <c r="D41" s="67" t="s">
        <v>135</v>
      </c>
      <c r="E41" s="65">
        <v>45.21</v>
      </c>
      <c r="F41" s="65">
        <v>45.21</v>
      </c>
      <c r="G41" s="65">
        <v>34.070999999999998</v>
      </c>
      <c r="H41" s="65">
        <v>41.748979999999996</v>
      </c>
      <c r="I41" s="65">
        <v>20.900879999999997</v>
      </c>
      <c r="J41" s="65">
        <v>0</v>
      </c>
      <c r="K41" s="65"/>
      <c r="L41" s="65">
        <f>SUM(Tabela8[[#This Row],[m2 SD]:[m2 dobitek]])</f>
        <v>96.720859999999988</v>
      </c>
      <c r="M41" s="65">
        <v>11.004</v>
      </c>
      <c r="N41" s="65">
        <v>4.165</v>
      </c>
      <c r="O41" s="66">
        <v>44508</v>
      </c>
      <c r="P41" s="66">
        <v>44530</v>
      </c>
      <c r="Q41" s="66">
        <v>44522</v>
      </c>
      <c r="R41" s="67" t="s">
        <v>88</v>
      </c>
      <c r="S41" s="67" t="s">
        <v>2</v>
      </c>
      <c r="T41" s="67" t="s">
        <v>55</v>
      </c>
      <c r="U41" s="62">
        <v>2</v>
      </c>
      <c r="V41" s="67" t="s">
        <v>56</v>
      </c>
      <c r="W41" s="67" t="s">
        <v>56</v>
      </c>
      <c r="X41" s="67" t="s">
        <v>55</v>
      </c>
      <c r="Y41" s="67" t="s">
        <v>56</v>
      </c>
      <c r="Z41" s="67" t="s">
        <v>56</v>
      </c>
      <c r="AA41" s="67" t="s">
        <v>56</v>
      </c>
      <c r="AB41" s="67" t="s">
        <v>55</v>
      </c>
      <c r="AC41" s="67" t="s">
        <v>55</v>
      </c>
      <c r="AD41" s="67" t="s">
        <v>152</v>
      </c>
      <c r="AE41" s="67"/>
    </row>
    <row r="42" spans="1:31">
      <c r="A42" s="68" t="s">
        <v>171</v>
      </c>
      <c r="B42" s="67">
        <v>264</v>
      </c>
      <c r="C42" s="67" t="s">
        <v>131</v>
      </c>
      <c r="D42" s="67" t="s">
        <v>87</v>
      </c>
      <c r="E42" s="65">
        <v>56.18</v>
      </c>
      <c r="F42" s="65">
        <v>56.18</v>
      </c>
      <c r="G42" s="65">
        <v>31.709400000000002</v>
      </c>
      <c r="H42" s="65">
        <v>69.24736</v>
      </c>
      <c r="I42" s="65">
        <v>17.734079999999999</v>
      </c>
      <c r="J42" s="65">
        <v>10.048499999999999</v>
      </c>
      <c r="K42" s="65"/>
      <c r="L42" s="65">
        <f>SUM(Tabela8[[#This Row],[m2 SD]:[m2 dobitek]])</f>
        <v>128.73934</v>
      </c>
      <c r="M42" s="65">
        <v>15.618</v>
      </c>
      <c r="N42" s="65">
        <v>3.8029999999999999</v>
      </c>
      <c r="O42" s="66">
        <v>44509</v>
      </c>
      <c r="P42" s="66">
        <v>44530</v>
      </c>
      <c r="Q42" s="66">
        <v>44522</v>
      </c>
      <c r="R42" s="67" t="s">
        <v>88</v>
      </c>
      <c r="S42" s="67" t="s">
        <v>2</v>
      </c>
      <c r="T42" s="67" t="s">
        <v>55</v>
      </c>
      <c r="U42" s="62">
        <v>3</v>
      </c>
      <c r="V42" s="67" t="s">
        <v>55</v>
      </c>
      <c r="W42" s="67" t="s">
        <v>55</v>
      </c>
      <c r="X42" s="67" t="s">
        <v>56</v>
      </c>
      <c r="Y42" s="67" t="s">
        <v>55</v>
      </c>
      <c r="Z42" s="67" t="s">
        <v>55</v>
      </c>
      <c r="AA42" s="67" t="s">
        <v>56</v>
      </c>
      <c r="AB42" s="67" t="s">
        <v>56</v>
      </c>
      <c r="AC42" s="67" t="s">
        <v>55</v>
      </c>
      <c r="AD42" s="67" t="s">
        <v>152</v>
      </c>
      <c r="AE42" s="67" t="s">
        <v>170</v>
      </c>
    </row>
    <row r="43" spans="1:31">
      <c r="A43" s="68" t="s">
        <v>143</v>
      </c>
      <c r="B43" s="67">
        <v>264</v>
      </c>
      <c r="C43" s="67" t="s">
        <v>131</v>
      </c>
      <c r="D43" s="67" t="s">
        <v>132</v>
      </c>
      <c r="E43" s="65">
        <v>62.682879999999997</v>
      </c>
      <c r="F43" s="65">
        <v>53.57</v>
      </c>
      <c r="G43" s="65">
        <v>44.993399999999994</v>
      </c>
      <c r="H43" s="65">
        <v>47.10615</v>
      </c>
      <c r="I43" s="65">
        <v>20.848099999999999</v>
      </c>
      <c r="J43" s="65">
        <v>7.4969999999999999</v>
      </c>
      <c r="K43" s="65">
        <v>8.9600000000000009</v>
      </c>
      <c r="L43" s="65">
        <f>SUM(Tabela8[[#This Row],[m2 SD]:[m2 dobitek]])</f>
        <v>120.44465</v>
      </c>
      <c r="M43" s="65">
        <v>15.068</v>
      </c>
      <c r="N43" s="65">
        <v>4.16</v>
      </c>
      <c r="O43" s="66">
        <v>44510</v>
      </c>
      <c r="P43" s="66">
        <v>44531</v>
      </c>
      <c r="Q43" s="66">
        <v>44523</v>
      </c>
      <c r="R43" s="66" t="s">
        <v>88</v>
      </c>
      <c r="S43" s="67" t="s">
        <v>2</v>
      </c>
      <c r="T43" s="70" t="s">
        <v>56</v>
      </c>
      <c r="U43" s="71">
        <v>2</v>
      </c>
      <c r="V43" s="67" t="s">
        <v>55</v>
      </c>
      <c r="W43" s="67" t="s">
        <v>55</v>
      </c>
      <c r="X43" s="70" t="s">
        <v>55</v>
      </c>
      <c r="Y43" s="67" t="s">
        <v>55</v>
      </c>
      <c r="Z43" s="67" t="s">
        <v>55</v>
      </c>
      <c r="AA43" s="67" t="s">
        <v>56</v>
      </c>
      <c r="AB43" s="67" t="s">
        <v>55</v>
      </c>
      <c r="AC43" s="67" t="s">
        <v>56</v>
      </c>
      <c r="AD43" s="67" t="s">
        <v>152</v>
      </c>
      <c r="AE43" s="70" t="s">
        <v>159</v>
      </c>
    </row>
    <row r="44" spans="1:31">
      <c r="A44" s="68" t="s">
        <v>148</v>
      </c>
      <c r="B44" s="67">
        <v>264</v>
      </c>
      <c r="C44" s="67" t="s">
        <v>131</v>
      </c>
      <c r="D44" s="67" t="s">
        <v>87</v>
      </c>
      <c r="E44" s="65">
        <v>60.271999999999998</v>
      </c>
      <c r="F44" s="65">
        <v>51.27</v>
      </c>
      <c r="G44" s="65">
        <v>34.710599999999999</v>
      </c>
      <c r="H44" s="65">
        <v>67.452839999999995</v>
      </c>
      <c r="I44" s="65">
        <v>20.003619999999998</v>
      </c>
      <c r="J44" s="65">
        <v>6.9300000000000006</v>
      </c>
      <c r="K44" s="65"/>
      <c r="L44" s="65">
        <f>SUM(Tabela8[[#This Row],[m2 SD]:[m2 dobitek]])</f>
        <v>129.09706</v>
      </c>
      <c r="M44" s="65">
        <v>15.068</v>
      </c>
      <c r="N44" s="65">
        <v>4</v>
      </c>
      <c r="O44" s="66">
        <v>44510</v>
      </c>
      <c r="P44" s="66">
        <v>44531</v>
      </c>
      <c r="Q44" s="66">
        <v>44523</v>
      </c>
      <c r="R44" s="66" t="s">
        <v>88</v>
      </c>
      <c r="S44" s="67" t="s">
        <v>2</v>
      </c>
      <c r="T44" s="67" t="s">
        <v>55</v>
      </c>
      <c r="U44" s="62">
        <v>2</v>
      </c>
      <c r="V44" s="67" t="s">
        <v>56</v>
      </c>
      <c r="W44" s="67" t="s">
        <v>56</v>
      </c>
      <c r="X44" s="67" t="s">
        <v>56</v>
      </c>
      <c r="Y44" s="67" t="s">
        <v>56</v>
      </c>
      <c r="Z44" s="67" t="s">
        <v>56</v>
      </c>
      <c r="AA44" s="67" t="s">
        <v>56</v>
      </c>
      <c r="AB44" s="67" t="s">
        <v>56</v>
      </c>
      <c r="AC44" s="67" t="s">
        <v>55</v>
      </c>
      <c r="AD44" s="67" t="s">
        <v>152</v>
      </c>
      <c r="AE44" s="67" t="s">
        <v>163</v>
      </c>
    </row>
    <row r="45" spans="1:31">
      <c r="A45" s="68" t="s">
        <v>167</v>
      </c>
      <c r="B45" s="67">
        <v>264</v>
      </c>
      <c r="C45" s="67" t="s">
        <v>131</v>
      </c>
      <c r="D45" s="67" t="s">
        <v>135</v>
      </c>
      <c r="E45" s="65">
        <v>40.76</v>
      </c>
      <c r="F45" s="65">
        <v>40.76</v>
      </c>
      <c r="G45" s="65">
        <v>28.536000000000001</v>
      </c>
      <c r="H45" s="65">
        <v>41.722589999999997</v>
      </c>
      <c r="I45" s="65">
        <v>18.367439999999998</v>
      </c>
      <c r="J45" s="65">
        <v>4.5674999999999999</v>
      </c>
      <c r="K45" s="65"/>
      <c r="L45" s="65">
        <f>SUM(Tabela8[[#This Row],[m2 SD]:[m2 dobitek]])</f>
        <v>93.193529999999996</v>
      </c>
      <c r="M45" s="65">
        <v>11.004</v>
      </c>
      <c r="N45" s="65">
        <v>3.9390000000000001</v>
      </c>
      <c r="O45" s="66">
        <v>44508</v>
      </c>
      <c r="P45" s="66">
        <v>44531</v>
      </c>
      <c r="Q45" s="66">
        <v>44523</v>
      </c>
      <c r="R45" s="67" t="s">
        <v>88</v>
      </c>
      <c r="S45" s="67" t="s">
        <v>2</v>
      </c>
      <c r="T45" s="67" t="s">
        <v>55</v>
      </c>
      <c r="U45" s="62">
        <v>2</v>
      </c>
      <c r="V45" s="67" t="s">
        <v>55</v>
      </c>
      <c r="W45" s="67" t="s">
        <v>55</v>
      </c>
      <c r="X45" s="67" t="s">
        <v>56</v>
      </c>
      <c r="Y45" s="67" t="s">
        <v>55</v>
      </c>
      <c r="Z45" s="67" t="s">
        <v>55</v>
      </c>
      <c r="AA45" s="67" t="s">
        <v>56</v>
      </c>
      <c r="AB45" s="67" t="s">
        <v>56</v>
      </c>
      <c r="AC45" s="67" t="s">
        <v>55</v>
      </c>
      <c r="AD45" s="67" t="s">
        <v>166</v>
      </c>
      <c r="AE45" s="67" t="s">
        <v>165</v>
      </c>
    </row>
    <row r="46" spans="1:31">
      <c r="A46" s="68" t="s">
        <v>145</v>
      </c>
      <c r="B46" s="67">
        <v>264</v>
      </c>
      <c r="C46" s="67" t="s">
        <v>131</v>
      </c>
      <c r="D46" s="67" t="s">
        <v>135</v>
      </c>
      <c r="E46" s="65">
        <v>30.67</v>
      </c>
      <c r="F46" s="65">
        <v>30.67</v>
      </c>
      <c r="G46" s="65">
        <v>10.676399999999999</v>
      </c>
      <c r="H46" s="65">
        <v>22.853739999999998</v>
      </c>
      <c r="I46" s="65">
        <v>44.282420000000002</v>
      </c>
      <c r="J46" s="65">
        <v>6.394499999999999</v>
      </c>
      <c r="K46" s="65"/>
      <c r="L46" s="65">
        <f>SUM(Tabela8[[#This Row],[m2 SD]:[m2 dobitek]])</f>
        <v>84.207059999999984</v>
      </c>
      <c r="M46" s="65">
        <v>12.669</v>
      </c>
      <c r="N46" s="65">
        <v>2.8690000000000002</v>
      </c>
      <c r="O46" s="66">
        <v>44515</v>
      </c>
      <c r="P46" s="66">
        <v>44532</v>
      </c>
      <c r="Q46" s="66">
        <v>44524</v>
      </c>
      <c r="R46" s="66" t="s">
        <v>88</v>
      </c>
      <c r="S46" s="67" t="s">
        <v>2</v>
      </c>
      <c r="T46" s="67" t="s">
        <v>55</v>
      </c>
      <c r="U46" s="62">
        <v>5</v>
      </c>
      <c r="V46" s="67" t="s">
        <v>55</v>
      </c>
      <c r="W46" s="67" t="s">
        <v>55</v>
      </c>
      <c r="X46" s="67" t="s">
        <v>55</v>
      </c>
      <c r="Y46" s="67" t="s">
        <v>55</v>
      </c>
      <c r="Z46" s="67" t="s">
        <v>55</v>
      </c>
      <c r="AA46" s="67" t="s">
        <v>56</v>
      </c>
      <c r="AB46" s="67" t="s">
        <v>55</v>
      </c>
      <c r="AC46" s="67" t="s">
        <v>55</v>
      </c>
      <c r="AD46" s="67" t="s">
        <v>152</v>
      </c>
      <c r="AE46" s="67" t="s">
        <v>161</v>
      </c>
    </row>
    <row r="47" spans="1:31">
      <c r="A47" s="68" t="s">
        <v>144</v>
      </c>
      <c r="B47" s="67">
        <v>264</v>
      </c>
      <c r="C47" s="67" t="s">
        <v>131</v>
      </c>
      <c r="D47" s="67" t="s">
        <v>132</v>
      </c>
      <c r="E47" s="65">
        <v>62.682879999999997</v>
      </c>
      <c r="F47" s="65">
        <v>53.57</v>
      </c>
      <c r="G47" s="65">
        <v>38.622</v>
      </c>
      <c r="H47" s="65">
        <v>57.160739999999997</v>
      </c>
      <c r="I47" s="65">
        <v>20.900879999999997</v>
      </c>
      <c r="J47" s="65">
        <v>0</v>
      </c>
      <c r="K47" s="65">
        <v>8.9600000000000009</v>
      </c>
      <c r="L47" s="65">
        <f>SUM(Tabela8[[#This Row],[m2 SD]:[m2 dobitek]])</f>
        <v>116.68361999999999</v>
      </c>
      <c r="M47" s="65">
        <v>15.068</v>
      </c>
      <c r="N47" s="65">
        <v>4.16</v>
      </c>
      <c r="O47" s="66">
        <v>44510</v>
      </c>
      <c r="P47" s="66">
        <v>44532</v>
      </c>
      <c r="Q47" s="66">
        <v>44524</v>
      </c>
      <c r="R47" s="66" t="s">
        <v>88</v>
      </c>
      <c r="S47" s="67" t="s">
        <v>2</v>
      </c>
      <c r="T47" s="67" t="s">
        <v>56</v>
      </c>
      <c r="U47" s="62">
        <v>2</v>
      </c>
      <c r="V47" s="67" t="s">
        <v>56</v>
      </c>
      <c r="W47" s="67" t="s">
        <v>56</v>
      </c>
      <c r="X47" s="67" t="s">
        <v>56</v>
      </c>
      <c r="Y47" s="67" t="s">
        <v>56</v>
      </c>
      <c r="Z47" s="67" t="s">
        <v>56</v>
      </c>
      <c r="AA47" s="67" t="s">
        <v>56</v>
      </c>
      <c r="AB47" s="67" t="s">
        <v>56</v>
      </c>
      <c r="AC47" s="67" t="s">
        <v>55</v>
      </c>
      <c r="AD47" s="67" t="s">
        <v>152</v>
      </c>
      <c r="AE47" s="67" t="s">
        <v>160</v>
      </c>
    </row>
    <row r="48" spans="1:31">
      <c r="A48" s="68" t="s">
        <v>149</v>
      </c>
      <c r="B48" s="67">
        <v>264</v>
      </c>
      <c r="C48" s="67" t="s">
        <v>131</v>
      </c>
      <c r="D48" s="67" t="s">
        <v>87</v>
      </c>
      <c r="E48" s="65">
        <v>38.409999999999997</v>
      </c>
      <c r="F48" s="65">
        <v>38.409999999999997</v>
      </c>
      <c r="G48" s="65">
        <v>27.379800000000003</v>
      </c>
      <c r="H48" s="65">
        <v>50.721579999999996</v>
      </c>
      <c r="I48" s="65">
        <v>15.939559999999998</v>
      </c>
      <c r="J48" s="65">
        <v>10.962</v>
      </c>
      <c r="K48" s="65"/>
      <c r="L48" s="65">
        <f>SUM(Tabela8[[#This Row],[m2 SD]:[m2 dobitek]])</f>
        <v>105.00294000000001</v>
      </c>
      <c r="M48" s="65">
        <v>12.074</v>
      </c>
      <c r="N48" s="65">
        <v>3.4630000000000001</v>
      </c>
      <c r="O48" s="66">
        <v>44509</v>
      </c>
      <c r="P48" s="66">
        <v>44532</v>
      </c>
      <c r="Q48" s="66">
        <v>44524</v>
      </c>
      <c r="R48" s="66" t="s">
        <v>88</v>
      </c>
      <c r="S48" s="67" t="s">
        <v>2</v>
      </c>
      <c r="T48" s="67" t="s">
        <v>55</v>
      </c>
      <c r="U48" s="62">
        <v>2</v>
      </c>
      <c r="V48" s="67" t="s">
        <v>56</v>
      </c>
      <c r="W48" s="67" t="s">
        <v>56</v>
      </c>
      <c r="X48" s="67" t="s">
        <v>55</v>
      </c>
      <c r="Y48" s="67" t="s">
        <v>56</v>
      </c>
      <c r="Z48" s="67" t="s">
        <v>56</v>
      </c>
      <c r="AA48" s="67" t="s">
        <v>56</v>
      </c>
      <c r="AB48" s="67" t="s">
        <v>55</v>
      </c>
      <c r="AC48" s="67" t="s">
        <v>55</v>
      </c>
      <c r="AD48" s="67" t="s">
        <v>152</v>
      </c>
      <c r="AE48" s="67" t="s">
        <v>164</v>
      </c>
    </row>
    <row r="49" spans="1:31">
      <c r="A49" s="68" t="s">
        <v>142</v>
      </c>
      <c r="B49" s="67">
        <v>264</v>
      </c>
      <c r="C49" s="67" t="s">
        <v>131</v>
      </c>
      <c r="D49" s="67" t="s">
        <v>132</v>
      </c>
      <c r="E49" s="65">
        <v>30.67</v>
      </c>
      <c r="F49" s="65">
        <v>30.67</v>
      </c>
      <c r="G49" s="65">
        <v>10.676399999999999</v>
      </c>
      <c r="H49" s="65">
        <v>22.853739999999998</v>
      </c>
      <c r="I49" s="65">
        <v>44.282420000000002</v>
      </c>
      <c r="J49" s="65">
        <v>6.394499999999999</v>
      </c>
      <c r="K49" s="65">
        <v>8.9600000000000009</v>
      </c>
      <c r="L49" s="65">
        <f>SUM(Tabela8[[#This Row],[m2 SD]:[m2 dobitek]])</f>
        <v>84.207059999999984</v>
      </c>
      <c r="M49" s="65">
        <v>12.669</v>
      </c>
      <c r="N49" s="65">
        <v>2.5979999999999999</v>
      </c>
      <c r="O49" s="66">
        <v>44510</v>
      </c>
      <c r="P49" s="66">
        <v>44533</v>
      </c>
      <c r="Q49" s="66">
        <v>44525</v>
      </c>
      <c r="R49" s="66" t="s">
        <v>88</v>
      </c>
      <c r="S49" s="67" t="s">
        <v>2</v>
      </c>
      <c r="T49" s="67" t="s">
        <v>56</v>
      </c>
      <c r="U49" s="62">
        <v>5</v>
      </c>
      <c r="V49" s="67" t="s">
        <v>55</v>
      </c>
      <c r="W49" s="67" t="s">
        <v>55</v>
      </c>
      <c r="X49" s="67" t="s">
        <v>55</v>
      </c>
      <c r="Y49" s="67" t="s">
        <v>55</v>
      </c>
      <c r="Z49" s="67" t="s">
        <v>55</v>
      </c>
      <c r="AA49" s="67" t="s">
        <v>56</v>
      </c>
      <c r="AB49" s="67" t="s">
        <v>55</v>
      </c>
      <c r="AC49" s="67" t="s">
        <v>55</v>
      </c>
      <c r="AD49" s="67" t="s">
        <v>152</v>
      </c>
      <c r="AE49" s="67" t="s">
        <v>158</v>
      </c>
    </row>
    <row r="50" spans="1:31">
      <c r="A50" s="68" t="s">
        <v>147</v>
      </c>
      <c r="B50" s="67">
        <v>264</v>
      </c>
      <c r="C50" s="67" t="s">
        <v>131</v>
      </c>
      <c r="D50" s="67" t="s">
        <v>135</v>
      </c>
      <c r="E50" s="65">
        <v>53.57</v>
      </c>
      <c r="F50" s="65">
        <v>53.57</v>
      </c>
      <c r="G50" s="65">
        <v>41.426400000000001</v>
      </c>
      <c r="H50" s="65">
        <v>57.398249999999997</v>
      </c>
      <c r="I50" s="65">
        <v>20.848099999999999</v>
      </c>
      <c r="J50" s="65">
        <v>7.4969999999999999</v>
      </c>
      <c r="K50" s="65"/>
      <c r="L50" s="65">
        <f>SUM(Tabela8[[#This Row],[m2 SD]:[m2 dobitek]])</f>
        <v>127.16974999999999</v>
      </c>
      <c r="M50" s="65">
        <v>13.005000000000001</v>
      </c>
      <c r="N50" s="65">
        <v>4.16</v>
      </c>
      <c r="O50" s="66">
        <v>44515</v>
      </c>
      <c r="P50" s="66">
        <v>44533</v>
      </c>
      <c r="Q50" s="66">
        <v>44525</v>
      </c>
      <c r="R50" s="66" t="s">
        <v>88</v>
      </c>
      <c r="S50" s="67" t="s">
        <v>2</v>
      </c>
      <c r="T50" s="67" t="s">
        <v>55</v>
      </c>
      <c r="U50" s="62">
        <v>2</v>
      </c>
      <c r="V50" s="67" t="s">
        <v>56</v>
      </c>
      <c r="W50" s="67" t="s">
        <v>56</v>
      </c>
      <c r="X50" s="67" t="s">
        <v>56</v>
      </c>
      <c r="Y50" s="67" t="s">
        <v>56</v>
      </c>
      <c r="Z50" s="67" t="s">
        <v>56</v>
      </c>
      <c r="AA50" s="67" t="s">
        <v>56</v>
      </c>
      <c r="AB50" s="67" t="s">
        <v>56</v>
      </c>
      <c r="AC50" s="67" t="s">
        <v>55</v>
      </c>
      <c r="AD50" s="67" t="s">
        <v>152</v>
      </c>
      <c r="AE50" s="67" t="s">
        <v>162</v>
      </c>
    </row>
    <row r="51" spans="1:31">
      <c r="A51" s="68" t="s">
        <v>146</v>
      </c>
      <c r="B51" s="67">
        <v>264</v>
      </c>
      <c r="C51" s="67" t="s">
        <v>131</v>
      </c>
      <c r="D51" s="67" t="s">
        <v>135</v>
      </c>
      <c r="E51" s="65">
        <v>51.27</v>
      </c>
      <c r="F51" s="65">
        <v>51.27</v>
      </c>
      <c r="G51" s="65">
        <v>34.710599999999999</v>
      </c>
      <c r="H51" s="65">
        <v>67.452839999999995</v>
      </c>
      <c r="I51" s="65">
        <v>20.003619999999998</v>
      </c>
      <c r="J51" s="65">
        <v>6.9300000000000006</v>
      </c>
      <c r="K51" s="65"/>
      <c r="L51" s="65">
        <f>SUM(Tabela8[[#This Row],[m2 SD]:[m2 dobitek]])</f>
        <v>129.09706</v>
      </c>
      <c r="M51" s="65">
        <v>13.005000000000001</v>
      </c>
      <c r="N51" s="65">
        <v>4</v>
      </c>
      <c r="O51" s="66">
        <v>44515</v>
      </c>
      <c r="P51" s="66">
        <v>44533</v>
      </c>
      <c r="Q51" s="66">
        <v>44525</v>
      </c>
      <c r="R51" s="66" t="s">
        <v>88</v>
      </c>
      <c r="S51" s="67" t="s">
        <v>2</v>
      </c>
      <c r="T51" s="70" t="s">
        <v>55</v>
      </c>
      <c r="U51" s="71">
        <v>2</v>
      </c>
      <c r="V51" s="67" t="s">
        <v>56</v>
      </c>
      <c r="W51" s="67" t="s">
        <v>56</v>
      </c>
      <c r="X51" s="70" t="s">
        <v>56</v>
      </c>
      <c r="Y51" s="67" t="s">
        <v>56</v>
      </c>
      <c r="Z51" s="67" t="s">
        <v>56</v>
      </c>
      <c r="AA51" s="67" t="s">
        <v>56</v>
      </c>
      <c r="AB51" s="67" t="s">
        <v>56</v>
      </c>
      <c r="AC51" s="67" t="s">
        <v>55</v>
      </c>
      <c r="AD51" s="67" t="s">
        <v>152</v>
      </c>
      <c r="AE51" s="70" t="s">
        <v>162</v>
      </c>
    </row>
    <row r="52" spans="1:31">
      <c r="A52" s="68" t="s">
        <v>137</v>
      </c>
      <c r="B52" s="67">
        <v>264</v>
      </c>
      <c r="C52" s="67" t="s">
        <v>131</v>
      </c>
      <c r="D52" s="67" t="s">
        <v>132</v>
      </c>
      <c r="E52" s="65">
        <v>62.682879999999997</v>
      </c>
      <c r="F52" s="65">
        <v>53.57</v>
      </c>
      <c r="G52" s="65">
        <v>46.518599999999999</v>
      </c>
      <c r="H52" s="65">
        <v>47.818679999999986</v>
      </c>
      <c r="I52" s="65">
        <v>20.900879999999997</v>
      </c>
      <c r="J52" s="65">
        <v>0</v>
      </c>
      <c r="K52" s="65">
        <v>8.9600000000000009</v>
      </c>
      <c r="L52" s="65">
        <f>SUM(Tabela8[[#This Row],[m2 SD]:[m2 dobitek]])</f>
        <v>115.23815999999999</v>
      </c>
      <c r="M52" s="65">
        <v>15.068</v>
      </c>
      <c r="N52" s="65">
        <v>4.16</v>
      </c>
      <c r="O52" s="66">
        <v>44517</v>
      </c>
      <c r="P52" s="66">
        <v>44536</v>
      </c>
      <c r="Q52" s="66">
        <v>44526</v>
      </c>
      <c r="R52" s="66" t="s">
        <v>88</v>
      </c>
      <c r="S52" s="67" t="s">
        <v>2</v>
      </c>
      <c r="T52" s="67" t="s">
        <v>56</v>
      </c>
      <c r="U52" s="62">
        <v>2</v>
      </c>
      <c r="V52" s="67" t="s">
        <v>56</v>
      </c>
      <c r="W52" s="67" t="s">
        <v>56</v>
      </c>
      <c r="X52" s="67" t="s">
        <v>55</v>
      </c>
      <c r="Y52" s="67" t="s">
        <v>55</v>
      </c>
      <c r="Z52" s="67" t="s">
        <v>55</v>
      </c>
      <c r="AA52" s="67" t="s">
        <v>56</v>
      </c>
      <c r="AB52" s="67" t="s">
        <v>55</v>
      </c>
      <c r="AC52" s="67" t="s">
        <v>56</v>
      </c>
      <c r="AD52" s="67" t="s">
        <v>152</v>
      </c>
      <c r="AE52" s="67" t="s">
        <v>155</v>
      </c>
    </row>
    <row r="53" spans="1:31">
      <c r="A53" s="68" t="s">
        <v>141</v>
      </c>
      <c r="B53" s="67">
        <v>264</v>
      </c>
      <c r="C53" s="67" t="s">
        <v>131</v>
      </c>
      <c r="D53" s="67" t="s">
        <v>87</v>
      </c>
      <c r="E53" s="65">
        <v>62.682879999999997</v>
      </c>
      <c r="F53" s="65">
        <v>53.57</v>
      </c>
      <c r="G53" s="65">
        <v>40.614599999999996</v>
      </c>
      <c r="H53" s="65">
        <v>67.452839999999995</v>
      </c>
      <c r="I53" s="65">
        <v>20.900879999999997</v>
      </c>
      <c r="J53" s="65">
        <v>0</v>
      </c>
      <c r="K53" s="65"/>
      <c r="L53" s="65">
        <f>SUM(Tabela8[[#This Row],[m2 SD]:[m2 dobitek]])</f>
        <v>128.96831999999998</v>
      </c>
      <c r="M53" s="65">
        <v>15.068</v>
      </c>
      <c r="N53" s="65">
        <v>4.16</v>
      </c>
      <c r="O53" s="66">
        <v>44516</v>
      </c>
      <c r="P53" s="66">
        <v>44536</v>
      </c>
      <c r="Q53" s="66">
        <v>44526</v>
      </c>
      <c r="R53" s="66" t="s">
        <v>88</v>
      </c>
      <c r="S53" s="67" t="s">
        <v>2</v>
      </c>
      <c r="T53" s="67" t="s">
        <v>55</v>
      </c>
      <c r="U53" s="62">
        <v>2</v>
      </c>
      <c r="V53" s="67" t="s">
        <v>56</v>
      </c>
      <c r="W53" s="67" t="s">
        <v>56</v>
      </c>
      <c r="X53" s="67" t="s">
        <v>56</v>
      </c>
      <c r="Y53" s="67" t="s">
        <v>56</v>
      </c>
      <c r="Z53" s="67" t="s">
        <v>56</v>
      </c>
      <c r="AA53" s="67" t="s">
        <v>56</v>
      </c>
      <c r="AB53" s="67" t="s">
        <v>56</v>
      </c>
      <c r="AC53" s="67" t="s">
        <v>55</v>
      </c>
      <c r="AD53" s="67" t="s">
        <v>152</v>
      </c>
      <c r="AE53" s="67" t="s">
        <v>157</v>
      </c>
    </row>
    <row r="54" spans="1:31">
      <c r="A54" s="68" t="s">
        <v>150</v>
      </c>
      <c r="B54" s="67">
        <v>264</v>
      </c>
      <c r="C54" s="67" t="s">
        <v>131</v>
      </c>
      <c r="D54" s="67" t="s">
        <v>135</v>
      </c>
      <c r="E54" s="65">
        <v>53.57</v>
      </c>
      <c r="F54" s="65">
        <v>53.57</v>
      </c>
      <c r="G54" s="65">
        <v>40.614599999999996</v>
      </c>
      <c r="H54" s="65">
        <v>67.452839999999995</v>
      </c>
      <c r="I54" s="65">
        <v>20.900879999999997</v>
      </c>
      <c r="J54" s="65">
        <v>0</v>
      </c>
      <c r="K54" s="65"/>
      <c r="L54" s="65">
        <f>SUM(Tabela8[[#This Row],[m2 SD]:[m2 dobitek]])</f>
        <v>128.96831999999998</v>
      </c>
      <c r="M54" s="65">
        <v>13.005000000000001</v>
      </c>
      <c r="N54" s="65">
        <v>4.16</v>
      </c>
      <c r="O54" s="66">
        <v>44516</v>
      </c>
      <c r="P54" s="66">
        <v>44536</v>
      </c>
      <c r="Q54" s="66">
        <v>44526</v>
      </c>
      <c r="R54" s="66" t="s">
        <v>88</v>
      </c>
      <c r="S54" s="67" t="s">
        <v>2</v>
      </c>
      <c r="T54" s="67" t="s">
        <v>55</v>
      </c>
      <c r="U54" s="62">
        <v>2</v>
      </c>
      <c r="V54" s="67" t="s">
        <v>56</v>
      </c>
      <c r="W54" s="67" t="s">
        <v>56</v>
      </c>
      <c r="X54" s="67" t="s">
        <v>56</v>
      </c>
      <c r="Y54" s="67" t="s">
        <v>56</v>
      </c>
      <c r="Z54" s="67" t="s">
        <v>56</v>
      </c>
      <c r="AA54" s="67" t="s">
        <v>56</v>
      </c>
      <c r="AB54" s="67" t="s">
        <v>56</v>
      </c>
      <c r="AC54" s="67" t="s">
        <v>55</v>
      </c>
      <c r="AD54" s="67" t="s">
        <v>152</v>
      </c>
      <c r="AE54" s="67" t="s">
        <v>154</v>
      </c>
    </row>
    <row r="55" spans="1:31">
      <c r="A55" s="61" t="s">
        <v>223</v>
      </c>
      <c r="B55" s="62">
        <v>263</v>
      </c>
      <c r="C55" s="62" t="s">
        <v>222</v>
      </c>
      <c r="D55" s="55"/>
      <c r="E55" s="57">
        <v>19.879000000000001</v>
      </c>
      <c r="F55" s="57"/>
      <c r="G55" s="57"/>
      <c r="H55" s="57"/>
      <c r="I55" s="57"/>
      <c r="J55" s="57"/>
      <c r="K55" s="57"/>
      <c r="L55" s="57">
        <f>SUM(Tabela8[[#This Row],[m2 SD]:[m2 dobitek]])</f>
        <v>0</v>
      </c>
      <c r="M55" s="57"/>
      <c r="N55" s="57"/>
      <c r="O55" s="56"/>
      <c r="P55" s="56"/>
      <c r="Q55" s="56">
        <v>44526</v>
      </c>
      <c r="R55" s="56" t="s">
        <v>88</v>
      </c>
      <c r="S55" s="55" t="s">
        <v>224</v>
      </c>
      <c r="T55" s="58"/>
      <c r="U55" s="58"/>
      <c r="X55" s="58"/>
      <c r="AE55" s="58" t="s">
        <v>225</v>
      </c>
    </row>
    <row r="56" spans="1:31">
      <c r="A56" s="68" t="s">
        <v>139</v>
      </c>
      <c r="B56" s="67">
        <v>264</v>
      </c>
      <c r="C56" s="67" t="s">
        <v>131</v>
      </c>
      <c r="D56" s="67" t="s">
        <v>87</v>
      </c>
      <c r="E56" s="65">
        <v>30.67</v>
      </c>
      <c r="F56" s="65">
        <v>30.67</v>
      </c>
      <c r="G56" s="65">
        <v>10.676399999999999</v>
      </c>
      <c r="H56" s="65">
        <v>22.853739999999998</v>
      </c>
      <c r="I56" s="65">
        <v>44.282420000000002</v>
      </c>
      <c r="J56" s="65">
        <v>6.394499999999999</v>
      </c>
      <c r="K56" s="65"/>
      <c r="L56" s="65">
        <f>SUM(Tabela8[[#This Row],[m2 SD]:[m2 dobitek]])</f>
        <v>84.207059999999984</v>
      </c>
      <c r="M56" s="65">
        <v>12.669</v>
      </c>
      <c r="N56" s="65">
        <v>2.5979999999999999</v>
      </c>
      <c r="O56" s="66">
        <v>44518</v>
      </c>
      <c r="P56" s="66">
        <v>44537</v>
      </c>
      <c r="Q56" s="66">
        <v>44529</v>
      </c>
      <c r="R56" s="66" t="s">
        <v>88</v>
      </c>
      <c r="S56" s="67" t="s">
        <v>2</v>
      </c>
      <c r="T56" s="67" t="s">
        <v>55</v>
      </c>
      <c r="U56" s="62">
        <v>5</v>
      </c>
      <c r="V56" s="67" t="s">
        <v>55</v>
      </c>
      <c r="W56" s="67" t="s">
        <v>55</v>
      </c>
      <c r="X56" s="67" t="s">
        <v>55</v>
      </c>
      <c r="Y56" s="67" t="s">
        <v>55</v>
      </c>
      <c r="Z56" s="67" t="s">
        <v>55</v>
      </c>
      <c r="AA56" s="67" t="s">
        <v>56</v>
      </c>
      <c r="AB56" s="67" t="s">
        <v>55</v>
      </c>
      <c r="AC56" s="67" t="s">
        <v>55</v>
      </c>
      <c r="AD56" s="67" t="s">
        <v>152</v>
      </c>
      <c r="AE56" s="67"/>
    </row>
    <row r="57" spans="1:31">
      <c r="A57" s="68" t="s">
        <v>134</v>
      </c>
      <c r="B57" s="67">
        <v>264</v>
      </c>
      <c r="C57" s="67" t="s">
        <v>131</v>
      </c>
      <c r="D57" s="67" t="s">
        <v>132</v>
      </c>
      <c r="E57" s="65">
        <v>62.682879999999997</v>
      </c>
      <c r="F57" s="65">
        <v>53.57</v>
      </c>
      <c r="G57" s="65">
        <v>27.650400000000001</v>
      </c>
      <c r="H57" s="65">
        <v>57.635759999999998</v>
      </c>
      <c r="I57" s="65">
        <v>20.900879999999997</v>
      </c>
      <c r="J57" s="65">
        <v>0</v>
      </c>
      <c r="K57" s="65">
        <v>8.9600000000000009</v>
      </c>
      <c r="L57" s="65">
        <f>SUM(Tabela8[[#This Row],[m2 SD]:[m2 dobitek]])</f>
        <v>106.18704</v>
      </c>
      <c r="M57" s="65">
        <v>15.068</v>
      </c>
      <c r="N57" s="65">
        <v>4.16</v>
      </c>
      <c r="O57" s="66">
        <v>44517</v>
      </c>
      <c r="P57" s="66">
        <v>44537</v>
      </c>
      <c r="Q57" s="66">
        <v>44529</v>
      </c>
      <c r="R57" s="66" t="s">
        <v>88</v>
      </c>
      <c r="S57" s="67" t="s">
        <v>2</v>
      </c>
      <c r="T57" s="67" t="s">
        <v>56</v>
      </c>
      <c r="U57" s="62">
        <v>2</v>
      </c>
      <c r="V57" s="67" t="s">
        <v>55</v>
      </c>
      <c r="W57" s="67" t="s">
        <v>55</v>
      </c>
      <c r="X57" s="67" t="s">
        <v>55</v>
      </c>
      <c r="Y57" s="67" t="s">
        <v>55</v>
      </c>
      <c r="Z57" s="67" t="s">
        <v>55</v>
      </c>
      <c r="AA57" s="67" t="s">
        <v>56</v>
      </c>
      <c r="AB57" s="67" t="s">
        <v>55</v>
      </c>
      <c r="AC57" s="67" t="s">
        <v>55</v>
      </c>
      <c r="AD57" s="67" t="s">
        <v>152</v>
      </c>
      <c r="AE57" s="67" t="s">
        <v>153</v>
      </c>
    </row>
    <row r="58" spans="1:31">
      <c r="A58" s="68" t="s">
        <v>138</v>
      </c>
      <c r="B58" s="67">
        <v>264</v>
      </c>
      <c r="C58" s="67" t="s">
        <v>131</v>
      </c>
      <c r="D58" s="67" t="s">
        <v>87</v>
      </c>
      <c r="E58" s="65">
        <v>62.682879999999997</v>
      </c>
      <c r="F58" s="65">
        <v>53.57</v>
      </c>
      <c r="G58" s="65">
        <v>41.426400000000001</v>
      </c>
      <c r="H58" s="65">
        <v>57.398249999999997</v>
      </c>
      <c r="I58" s="65">
        <v>20.848099999999999</v>
      </c>
      <c r="J58" s="65">
        <v>7.4969999999999999</v>
      </c>
      <c r="K58" s="65"/>
      <c r="L58" s="65">
        <f>SUM(Tabela8[[#This Row],[m2 SD]:[m2 dobitek]])</f>
        <v>127.16974999999999</v>
      </c>
      <c r="M58" s="65">
        <v>15.068</v>
      </c>
      <c r="N58" s="65">
        <v>4.16</v>
      </c>
      <c r="O58" s="66">
        <v>44518</v>
      </c>
      <c r="P58" s="66">
        <v>44537</v>
      </c>
      <c r="Q58" s="66">
        <v>44529</v>
      </c>
      <c r="R58" s="66" t="s">
        <v>88</v>
      </c>
      <c r="S58" s="67" t="s">
        <v>2</v>
      </c>
      <c r="T58" s="67" t="s">
        <v>55</v>
      </c>
      <c r="U58" s="62">
        <v>2</v>
      </c>
      <c r="V58" s="67" t="s">
        <v>56</v>
      </c>
      <c r="W58" s="67" t="s">
        <v>56</v>
      </c>
      <c r="X58" s="67" t="s">
        <v>56</v>
      </c>
      <c r="Y58" s="67" t="s">
        <v>56</v>
      </c>
      <c r="Z58" s="67" t="s">
        <v>56</v>
      </c>
      <c r="AA58" s="67" t="s">
        <v>56</v>
      </c>
      <c r="AB58" s="67" t="s">
        <v>56</v>
      </c>
      <c r="AC58" s="67" t="s">
        <v>55</v>
      </c>
      <c r="AD58" s="67" t="s">
        <v>152</v>
      </c>
      <c r="AE58" s="67" t="s">
        <v>156</v>
      </c>
    </row>
    <row r="59" spans="1:31">
      <c r="A59" s="68" t="s">
        <v>140</v>
      </c>
      <c r="B59" s="67">
        <v>264</v>
      </c>
      <c r="C59" s="67" t="s">
        <v>131</v>
      </c>
      <c r="D59" s="67" t="s">
        <v>87</v>
      </c>
      <c r="E59" s="65">
        <v>62.682879999999997</v>
      </c>
      <c r="F59" s="65">
        <v>53.57</v>
      </c>
      <c r="G59" s="65">
        <v>40.614599999999996</v>
      </c>
      <c r="H59" s="65">
        <v>67.452839999999995</v>
      </c>
      <c r="I59" s="65">
        <v>20.900879999999997</v>
      </c>
      <c r="J59" s="65">
        <v>0</v>
      </c>
      <c r="K59" s="65"/>
      <c r="L59" s="65">
        <f>SUM(Tabela8[[#This Row],[m2 SD]:[m2 dobitek]])</f>
        <v>128.96831999999998</v>
      </c>
      <c r="M59" s="65">
        <v>15.068</v>
      </c>
      <c r="N59" s="65">
        <v>4.16</v>
      </c>
      <c r="O59" s="66">
        <v>44518</v>
      </c>
      <c r="P59" s="66">
        <v>44538</v>
      </c>
      <c r="Q59" s="66">
        <v>44530</v>
      </c>
      <c r="R59" s="66" t="s">
        <v>88</v>
      </c>
      <c r="S59" s="67" t="s">
        <v>2</v>
      </c>
      <c r="T59" s="67" t="s">
        <v>55</v>
      </c>
      <c r="U59" s="62">
        <v>2</v>
      </c>
      <c r="V59" s="67" t="s">
        <v>56</v>
      </c>
      <c r="W59" s="67" t="s">
        <v>56</v>
      </c>
      <c r="X59" s="67" t="s">
        <v>56</v>
      </c>
      <c r="Y59" s="67" t="s">
        <v>56</v>
      </c>
      <c r="Z59" s="67" t="s">
        <v>56</v>
      </c>
      <c r="AA59" s="67" t="s">
        <v>56</v>
      </c>
      <c r="AB59" s="67" t="s">
        <v>56</v>
      </c>
      <c r="AC59" s="67" t="s">
        <v>55</v>
      </c>
      <c r="AD59" s="67" t="s">
        <v>152</v>
      </c>
      <c r="AE59" s="67" t="s">
        <v>157</v>
      </c>
    </row>
    <row r="60" spans="1:31">
      <c r="A60" s="68" t="s">
        <v>136</v>
      </c>
      <c r="B60" s="67">
        <v>264</v>
      </c>
      <c r="C60" s="67" t="s">
        <v>131</v>
      </c>
      <c r="D60" s="67" t="s">
        <v>135</v>
      </c>
      <c r="E60" s="65">
        <v>53.57</v>
      </c>
      <c r="F60" s="65">
        <v>53.57</v>
      </c>
      <c r="G60" s="65">
        <v>40.614599999999996</v>
      </c>
      <c r="H60" s="65">
        <v>67.452839999999995</v>
      </c>
      <c r="I60" s="65">
        <v>20.900879999999997</v>
      </c>
      <c r="J60" s="65">
        <v>0</v>
      </c>
      <c r="K60" s="65"/>
      <c r="L60" s="65">
        <f>SUM(Tabela8[[#This Row],[m2 SD]:[m2 dobitek]])</f>
        <v>128.96831999999998</v>
      </c>
      <c r="M60" s="65">
        <v>13.005000000000001</v>
      </c>
      <c r="N60" s="65">
        <v>4.16</v>
      </c>
      <c r="O60" s="66">
        <v>44518</v>
      </c>
      <c r="P60" s="66">
        <v>44538</v>
      </c>
      <c r="Q60" s="66">
        <v>44530</v>
      </c>
      <c r="R60" s="66" t="s">
        <v>88</v>
      </c>
      <c r="S60" s="67" t="s">
        <v>2</v>
      </c>
      <c r="T60" s="67" t="s">
        <v>55</v>
      </c>
      <c r="U60" s="62">
        <v>2</v>
      </c>
      <c r="V60" s="67" t="s">
        <v>56</v>
      </c>
      <c r="W60" s="67" t="s">
        <v>56</v>
      </c>
      <c r="X60" s="67" t="s">
        <v>56</v>
      </c>
      <c r="Y60" s="67" t="s">
        <v>56</v>
      </c>
      <c r="Z60" s="67" t="s">
        <v>56</v>
      </c>
      <c r="AA60" s="67" t="s">
        <v>56</v>
      </c>
      <c r="AB60" s="67" t="s">
        <v>56</v>
      </c>
      <c r="AC60" s="67" t="s">
        <v>55</v>
      </c>
      <c r="AD60" s="67" t="s">
        <v>152</v>
      </c>
      <c r="AE60" s="67" t="s">
        <v>154</v>
      </c>
    </row>
    <row r="61" spans="1:31">
      <c r="A61" s="68" t="s">
        <v>133</v>
      </c>
      <c r="B61" s="67">
        <v>264</v>
      </c>
      <c r="C61" s="67" t="s">
        <v>131</v>
      </c>
      <c r="D61" s="67" t="s">
        <v>132</v>
      </c>
      <c r="E61" s="65">
        <v>60.271999999999998</v>
      </c>
      <c r="F61" s="65">
        <v>51.27</v>
      </c>
      <c r="G61" s="65">
        <v>29.630700000000004</v>
      </c>
      <c r="H61" s="65">
        <v>57.635759999999998</v>
      </c>
      <c r="I61" s="65">
        <v>20.003619999999998</v>
      </c>
      <c r="J61" s="65">
        <v>6.9300000000000006</v>
      </c>
      <c r="K61" s="65">
        <v>8.9600000000000009</v>
      </c>
      <c r="L61" s="65">
        <f>SUM(Tabela8[[#This Row],[m2 SD]:[m2 dobitek]])</f>
        <v>114.20008</v>
      </c>
      <c r="M61" s="65">
        <v>15.068</v>
      </c>
      <c r="N61" s="65">
        <v>4</v>
      </c>
      <c r="O61" s="66">
        <v>44517</v>
      </c>
      <c r="P61" s="66">
        <v>44538</v>
      </c>
      <c r="Q61" s="66">
        <v>44530</v>
      </c>
      <c r="R61" s="66" t="s">
        <v>88</v>
      </c>
      <c r="S61" s="67" t="s">
        <v>2</v>
      </c>
      <c r="T61" s="67" t="s">
        <v>56</v>
      </c>
      <c r="U61" s="62">
        <v>2</v>
      </c>
      <c r="V61" s="67" t="s">
        <v>55</v>
      </c>
      <c r="W61" s="67" t="s">
        <v>55</v>
      </c>
      <c r="X61" s="67" t="s">
        <v>56</v>
      </c>
      <c r="Y61" s="67" t="s">
        <v>56</v>
      </c>
      <c r="Z61" s="67" t="s">
        <v>56</v>
      </c>
      <c r="AA61" s="67" t="s">
        <v>56</v>
      </c>
      <c r="AB61" s="67" t="s">
        <v>56</v>
      </c>
      <c r="AC61" s="67" t="s">
        <v>55</v>
      </c>
      <c r="AD61" s="67" t="s">
        <v>152</v>
      </c>
      <c r="AE61" s="67" t="s">
        <v>151</v>
      </c>
    </row>
    <row r="62" spans="1:31">
      <c r="D62" s="55"/>
    </row>
    <row r="65" spans="3:3">
      <c r="C65" s="55" t="s">
        <v>227</v>
      </c>
    </row>
    <row r="67" spans="3:3">
      <c r="C67" s="55" t="s">
        <v>228</v>
      </c>
    </row>
  </sheetData>
  <phoneticPr fontId="4" type="noConversion"/>
  <dataValidations count="5">
    <dataValidation type="decimal" allowBlank="1" showInputMessage="1" showErrorMessage="1" errorTitle="Błędne dane" error="Tutaj dane wpisujesz tylko w postaci liczby z zakresu 0,1 - 100000 - jednostkę określa nazwa kolumny; wprowadzenie innych danych jest zablokowane" sqref="E44:N61 E6:N36">
      <formula1>0.1</formula1>
      <formula2>10000000</formula2>
    </dataValidation>
    <dataValidation type="list" showInputMessage="1" showErrorMessage="1" sqref="D44:D61 D6:D36">
      <formula1>"I kondygnacja,pośrednia kondygnacja,ostatnia kondygnacja,element zew."</formula1>
    </dataValidation>
    <dataValidation type="date" allowBlank="1" showInputMessage="1" showErrorMessage="1" errorTitle="Blędne dane" error="Tutaj wstawiamy tylko daty późniejsze niż 01.05.2020" sqref="Q31:Q40 O2:Q4 O31:P36 O44:Q61 Q16:Q23 O6:Q13 O24:Q30 O14:P23">
      <formula1>43952</formula1>
      <formula2>47484</formula2>
    </dataValidation>
    <dataValidation type="list" allowBlank="1" showInputMessage="1" showErrorMessage="1" errorTitle="Blędne dane" error="Tutaj wstawiamy tylko daty późniejsze niż 01.05.2020" sqref="S44:S61 S2:S40">
      <formula1>"Cramo, Norweska"</formula1>
    </dataValidation>
    <dataValidation type="list" allowBlank="1" showInputMessage="1" showErrorMessage="1" errorTitle="Blędne dane" error="Tutaj wstawiamy tylko daty późniejsze niż 01.05.2020" sqref="R44:R61 R2:R40">
      <formula1>"moduł,panel"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zoomScale="85" zoomScaleNormal="85" workbookViewId="0">
      <selection activeCell="Y21" sqref="Y21"/>
    </sheetView>
  </sheetViews>
  <sheetFormatPr defaultRowHeight="15"/>
  <cols>
    <col min="1" max="1" width="17.85546875" bestFit="1" customWidth="1"/>
    <col min="2" max="2" width="17.28515625" bestFit="1" customWidth="1"/>
  </cols>
  <sheetData>
    <row r="3" spans="1:2">
      <c r="A3" s="34" t="s">
        <v>52</v>
      </c>
      <c r="B3" t="s">
        <v>229</v>
      </c>
    </row>
    <row r="4" spans="1:2">
      <c r="A4" s="35" t="s">
        <v>230</v>
      </c>
      <c r="B4" s="75"/>
    </row>
    <row r="5" spans="1:2">
      <c r="A5" s="73" t="s">
        <v>231</v>
      </c>
      <c r="B5" s="75">
        <v>257.93663999999995</v>
      </c>
    </row>
    <row r="6" spans="1:2">
      <c r="A6" s="73" t="s">
        <v>232</v>
      </c>
      <c r="B6" s="75">
        <v>318.88270999999997</v>
      </c>
    </row>
    <row r="7" spans="1:2">
      <c r="A7" s="73" t="s">
        <v>233</v>
      </c>
      <c r="B7" s="75">
        <v>341.02964999999995</v>
      </c>
    </row>
    <row r="8" spans="1:2">
      <c r="A8" s="73" t="s">
        <v>234</v>
      </c>
      <c r="B8" s="75">
        <v>336.76071999999999</v>
      </c>
    </row>
    <row r="9" spans="1:2">
      <c r="A9" s="73" t="s">
        <v>235</v>
      </c>
      <c r="B9" s="75">
        <v>221.93286999999998</v>
      </c>
    </row>
    <row r="10" spans="1:2">
      <c r="A10" s="73" t="s">
        <v>236</v>
      </c>
      <c r="B10" s="75">
        <v>362.7106</v>
      </c>
    </row>
    <row r="11" spans="1:2">
      <c r="A11" s="73" t="s">
        <v>237</v>
      </c>
      <c r="B11" s="75">
        <v>309.75074000000001</v>
      </c>
    </row>
    <row r="12" spans="1:2">
      <c r="A12" s="73" t="s">
        <v>238</v>
      </c>
      <c r="B12" s="75">
        <v>315.75314000000003</v>
      </c>
    </row>
    <row r="13" spans="1:2">
      <c r="A13" s="73" t="s">
        <v>239</v>
      </c>
      <c r="B13" s="75">
        <v>284.91161</v>
      </c>
    </row>
    <row r="14" spans="1:2">
      <c r="A14" s="73" t="s">
        <v>240</v>
      </c>
      <c r="B14" s="75">
        <v>318.65373</v>
      </c>
    </row>
    <row r="15" spans="1:2">
      <c r="A15" s="73" t="s">
        <v>241</v>
      </c>
      <c r="B15" s="75">
        <v>375.7518</v>
      </c>
    </row>
    <row r="16" spans="1:2">
      <c r="A16" s="73" t="s">
        <v>242</v>
      </c>
      <c r="B16" s="75">
        <v>298.46670999999998</v>
      </c>
    </row>
    <row r="17" spans="1:2">
      <c r="A17" s="73" t="s">
        <v>243</v>
      </c>
      <c r="B17" s="75">
        <v>320.10527999999999</v>
      </c>
    </row>
    <row r="18" spans="1:2">
      <c r="A18" s="73" t="s">
        <v>244</v>
      </c>
      <c r="B18" s="75">
        <v>310.58008999999998</v>
      </c>
    </row>
    <row r="19" spans="1:2">
      <c r="A19" s="73" t="s">
        <v>245</v>
      </c>
      <c r="B19" s="75">
        <v>342.73523999999998</v>
      </c>
    </row>
    <row r="20" spans="1:2">
      <c r="A20" s="73" t="s">
        <v>246</v>
      </c>
      <c r="B20" s="75">
        <v>305.89362</v>
      </c>
    </row>
    <row r="21" spans="1:2">
      <c r="A21" s="73" t="s">
        <v>247</v>
      </c>
      <c r="B21" s="75">
        <v>340.47386999999998</v>
      </c>
    </row>
    <row r="22" spans="1:2">
      <c r="A22" s="73" t="s">
        <v>248</v>
      </c>
      <c r="B22" s="75">
        <v>373.17479999999995</v>
      </c>
    </row>
    <row r="23" spans="1:2">
      <c r="A23" s="73" t="s">
        <v>249</v>
      </c>
      <c r="B23" s="75">
        <v>317.56385</v>
      </c>
    </row>
    <row r="24" spans="1:2">
      <c r="A24" s="73" t="s">
        <v>250</v>
      </c>
      <c r="B24" s="75">
        <v>372.13671999999997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Y44" sqref="Y44"/>
    </sheetView>
  </sheetViews>
  <sheetFormatPr defaultRowHeight="15"/>
  <cols>
    <col min="1" max="1" width="7.7109375" customWidth="1"/>
    <col min="2" max="2" width="18.140625" customWidth="1"/>
    <col min="3" max="3" width="12.140625" customWidth="1"/>
    <col min="4" max="4" width="21.7109375" hidden="1" customWidth="1"/>
    <col min="5" max="13" width="14.28515625" hidden="1" customWidth="1"/>
    <col min="14" max="14" width="17.28515625" hidden="1" customWidth="1"/>
    <col min="15" max="15" width="19.140625" hidden="1" customWidth="1"/>
    <col min="16" max="17" width="11.28515625" hidden="1" customWidth="1"/>
    <col min="18" max="18" width="11.28515625" customWidth="1"/>
    <col min="21" max="21" width="14.28515625" customWidth="1"/>
    <col min="22" max="22" width="14.7109375" customWidth="1"/>
    <col min="23" max="23" width="13.28515625" bestFit="1" customWidth="1"/>
    <col min="25" max="25" width="17" customWidth="1"/>
    <col min="26" max="26" width="14.28515625" customWidth="1"/>
    <col min="27" max="27" width="15.28515625" customWidth="1"/>
    <col min="29" max="29" width="13.28515625" customWidth="1"/>
    <col min="30" max="30" width="26.42578125" customWidth="1"/>
  </cols>
  <sheetData>
    <row r="1" spans="1:31" ht="18.75">
      <c r="A1" s="76" t="s">
        <v>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 t="s">
        <v>58</v>
      </c>
      <c r="Q1" s="77"/>
      <c r="R1" s="77"/>
      <c r="S1" s="76" t="s">
        <v>59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</row>
    <row r="2" spans="1:31" s="16" customFormat="1" ht="49.5">
      <c r="A2" s="21" t="s">
        <v>3</v>
      </c>
      <c r="B2" s="21" t="s">
        <v>4</v>
      </c>
      <c r="C2" s="21" t="s">
        <v>60</v>
      </c>
      <c r="D2" s="21" t="s">
        <v>61</v>
      </c>
      <c r="E2" s="21" t="s">
        <v>39</v>
      </c>
      <c r="F2" s="21" t="s">
        <v>62</v>
      </c>
      <c r="G2" s="21" t="s">
        <v>63</v>
      </c>
      <c r="H2" s="21" t="s">
        <v>64</v>
      </c>
      <c r="I2" s="21" t="s">
        <v>65</v>
      </c>
      <c r="J2" s="21" t="s">
        <v>66</v>
      </c>
      <c r="K2" s="21" t="s">
        <v>67</v>
      </c>
      <c r="L2" s="21" t="s">
        <v>68</v>
      </c>
      <c r="M2" s="21" t="s">
        <v>69</v>
      </c>
      <c r="N2" s="21" t="s">
        <v>70</v>
      </c>
      <c r="O2" s="21" t="s">
        <v>71</v>
      </c>
      <c r="P2" s="20" t="s">
        <v>72</v>
      </c>
      <c r="Q2" s="20" t="s">
        <v>73</v>
      </c>
      <c r="R2" s="20" t="s">
        <v>51</v>
      </c>
      <c r="S2" s="25" t="s">
        <v>74</v>
      </c>
      <c r="T2" s="25" t="s">
        <v>75</v>
      </c>
      <c r="U2" s="25" t="s">
        <v>76</v>
      </c>
      <c r="V2" s="25" t="s">
        <v>77</v>
      </c>
      <c r="W2" s="25" t="s">
        <v>78</v>
      </c>
      <c r="X2" s="25" t="s">
        <v>79</v>
      </c>
      <c r="Y2" s="25" t="s">
        <v>80</v>
      </c>
      <c r="Z2" s="25" t="s">
        <v>81</v>
      </c>
      <c r="AA2" s="25" t="s">
        <v>82</v>
      </c>
      <c r="AB2" s="25" t="s">
        <v>83</v>
      </c>
      <c r="AC2" s="25" t="s">
        <v>84</v>
      </c>
      <c r="AD2" s="25" t="s">
        <v>85</v>
      </c>
      <c r="AE2" s="16" t="s">
        <v>86</v>
      </c>
    </row>
    <row r="3" spans="1:31" s="43" customFormat="1">
      <c r="A3" s="30">
        <v>232</v>
      </c>
      <c r="B3" s="30" t="s">
        <v>96</v>
      </c>
      <c r="C3" s="40" t="s">
        <v>94</v>
      </c>
      <c r="D3" s="49" t="s">
        <v>87</v>
      </c>
      <c r="E3" s="50">
        <v>48.014400000000002</v>
      </c>
      <c r="F3" s="50">
        <v>48.014400000000002</v>
      </c>
      <c r="G3" s="50">
        <v>38.625</v>
      </c>
      <c r="H3" s="50">
        <v>57.080999999999996</v>
      </c>
      <c r="I3" s="50">
        <v>10.6</v>
      </c>
      <c r="J3" s="50"/>
      <c r="K3" s="50"/>
      <c r="L3" s="50">
        <v>11432</v>
      </c>
      <c r="M3" s="50">
        <v>4200</v>
      </c>
      <c r="N3" s="38"/>
      <c r="O3" s="30"/>
      <c r="P3" s="38">
        <v>44258</v>
      </c>
      <c r="Q3" s="38" t="s">
        <v>88</v>
      </c>
      <c r="R3" s="30" t="s">
        <v>2</v>
      </c>
      <c r="S3" s="49" t="s">
        <v>55</v>
      </c>
      <c r="T3" s="49" t="s">
        <v>56</v>
      </c>
      <c r="U3" s="49" t="s">
        <v>56</v>
      </c>
      <c r="V3" s="49" t="s">
        <v>56</v>
      </c>
      <c r="W3" s="49" t="s">
        <v>56</v>
      </c>
      <c r="X3" s="49" t="s">
        <v>56</v>
      </c>
      <c r="Y3" s="49" t="s">
        <v>55</v>
      </c>
      <c r="Z3" s="49" t="s">
        <v>56</v>
      </c>
      <c r="AA3" s="49" t="s">
        <v>56</v>
      </c>
      <c r="AB3" s="49" t="s">
        <v>55</v>
      </c>
      <c r="AC3" s="49" t="s">
        <v>55</v>
      </c>
      <c r="AD3" s="31"/>
      <c r="AE3" s="30"/>
    </row>
    <row r="4" spans="1:31">
      <c r="A4" s="30">
        <v>232</v>
      </c>
      <c r="B4" s="30" t="s">
        <v>96</v>
      </c>
      <c r="C4" s="40" t="s">
        <v>97</v>
      </c>
      <c r="D4" s="49" t="s">
        <v>87</v>
      </c>
      <c r="E4" s="50">
        <v>43.292983999999997</v>
      </c>
      <c r="F4" s="50">
        <v>43.292983999999997</v>
      </c>
      <c r="G4" s="50">
        <v>27.274999999999999</v>
      </c>
      <c r="H4" s="50">
        <v>68.767499999999998</v>
      </c>
      <c r="I4" s="50">
        <v>10.069999999999999</v>
      </c>
      <c r="J4" s="50">
        <v>22.200000000000003</v>
      </c>
      <c r="K4" s="50"/>
      <c r="L4" s="50">
        <v>11432</v>
      </c>
      <c r="M4" s="50">
        <v>3787</v>
      </c>
      <c r="N4" s="38"/>
      <c r="O4" s="30"/>
      <c r="P4" s="38">
        <v>44258</v>
      </c>
      <c r="Q4" s="38" t="s">
        <v>88</v>
      </c>
      <c r="R4" s="30" t="s">
        <v>2</v>
      </c>
      <c r="S4" s="49" t="s">
        <v>55</v>
      </c>
      <c r="T4" s="49" t="s">
        <v>56</v>
      </c>
      <c r="U4" s="49" t="s">
        <v>55</v>
      </c>
      <c r="V4" s="49" t="s">
        <v>55</v>
      </c>
      <c r="W4" s="49" t="s">
        <v>55</v>
      </c>
      <c r="X4" s="49" t="s">
        <v>55</v>
      </c>
      <c r="Y4" s="49" t="s">
        <v>55</v>
      </c>
      <c r="Z4" s="49" t="s">
        <v>56</v>
      </c>
      <c r="AA4" s="49" t="s">
        <v>55</v>
      </c>
      <c r="AB4" s="49" t="s">
        <v>56</v>
      </c>
      <c r="AC4" s="49" t="s">
        <v>55</v>
      </c>
      <c r="AD4" s="31"/>
      <c r="AE4" s="30"/>
    </row>
    <row r="5" spans="1:31" s="43" customFormat="1">
      <c r="A5" s="30">
        <v>232</v>
      </c>
      <c r="B5" s="30" t="s">
        <v>96</v>
      </c>
      <c r="C5" s="40" t="s">
        <v>89</v>
      </c>
      <c r="D5" s="49" t="s">
        <v>87</v>
      </c>
      <c r="E5" s="50">
        <v>43.414000000000001</v>
      </c>
      <c r="F5" s="50">
        <v>43.414000000000001</v>
      </c>
      <c r="G5" s="50">
        <v>16.5</v>
      </c>
      <c r="H5" s="50">
        <v>45.58</v>
      </c>
      <c r="I5" s="50">
        <v>11.13</v>
      </c>
      <c r="J5" s="50"/>
      <c r="K5" s="50"/>
      <c r="L5" s="50">
        <v>11075</v>
      </c>
      <c r="M5" s="50">
        <v>3920</v>
      </c>
      <c r="N5" s="38"/>
      <c r="O5" s="30"/>
      <c r="P5" s="38">
        <v>44259</v>
      </c>
      <c r="Q5" s="38" t="s">
        <v>88</v>
      </c>
      <c r="R5" s="30" t="s">
        <v>2</v>
      </c>
      <c r="S5" s="49" t="s">
        <v>55</v>
      </c>
      <c r="T5" s="49" t="s">
        <v>56</v>
      </c>
      <c r="U5" s="49" t="s">
        <v>55</v>
      </c>
      <c r="V5" s="49" t="s">
        <v>55</v>
      </c>
      <c r="W5" s="49" t="s">
        <v>55</v>
      </c>
      <c r="X5" s="49" t="s">
        <v>55</v>
      </c>
      <c r="Y5" s="49" t="s">
        <v>55</v>
      </c>
      <c r="Z5" s="49" t="s">
        <v>56</v>
      </c>
      <c r="AA5" s="49" t="s">
        <v>55</v>
      </c>
      <c r="AB5" s="49" t="s">
        <v>55</v>
      </c>
      <c r="AC5" s="49" t="s">
        <v>55</v>
      </c>
      <c r="AD5" s="31"/>
      <c r="AE5" s="30"/>
    </row>
    <row r="6" spans="1:31">
      <c r="A6" s="30">
        <v>232</v>
      </c>
      <c r="B6" s="30" t="s">
        <v>96</v>
      </c>
      <c r="C6" s="41" t="s">
        <v>90</v>
      </c>
      <c r="D6" s="49" t="s">
        <v>87</v>
      </c>
      <c r="E6" s="50">
        <v>48.014400000000002</v>
      </c>
      <c r="F6" s="50">
        <v>48.014400000000002</v>
      </c>
      <c r="G6" s="50">
        <v>38.625</v>
      </c>
      <c r="H6" s="50">
        <v>57.080999999999996</v>
      </c>
      <c r="I6" s="50">
        <v>10.6</v>
      </c>
      <c r="J6" s="50"/>
      <c r="K6" s="50"/>
      <c r="L6" s="50">
        <v>11432</v>
      </c>
      <c r="M6" s="50">
        <v>4200</v>
      </c>
      <c r="N6" s="38"/>
      <c r="O6" s="30"/>
      <c r="P6" s="38">
        <v>44259</v>
      </c>
      <c r="Q6" s="38" t="s">
        <v>88</v>
      </c>
      <c r="R6" s="30" t="s">
        <v>2</v>
      </c>
      <c r="S6" s="49" t="s">
        <v>55</v>
      </c>
      <c r="T6" s="49" t="s">
        <v>56</v>
      </c>
      <c r="U6" s="49" t="s">
        <v>56</v>
      </c>
      <c r="V6" s="49" t="s">
        <v>56</v>
      </c>
      <c r="W6" s="49" t="s">
        <v>56</v>
      </c>
      <c r="X6" s="49" t="s">
        <v>56</v>
      </c>
      <c r="Y6" s="49" t="s">
        <v>55</v>
      </c>
      <c r="Z6" s="49" t="s">
        <v>56</v>
      </c>
      <c r="AA6" s="49" t="s">
        <v>56</v>
      </c>
      <c r="AB6" s="49" t="s">
        <v>55</v>
      </c>
      <c r="AC6" s="49" t="s">
        <v>55</v>
      </c>
      <c r="AD6" s="31"/>
      <c r="AE6" s="39"/>
    </row>
    <row r="7" spans="1:31">
      <c r="A7" s="30">
        <v>232</v>
      </c>
      <c r="B7" s="30" t="s">
        <v>96</v>
      </c>
      <c r="C7" s="40" t="s">
        <v>91</v>
      </c>
      <c r="D7" s="49" t="s">
        <v>87</v>
      </c>
      <c r="E7" s="50">
        <v>43.292983999999997</v>
      </c>
      <c r="F7" s="50">
        <v>43.292983999999997</v>
      </c>
      <c r="G7" s="50">
        <v>27.274999999999999</v>
      </c>
      <c r="H7" s="50">
        <v>68.767499999999998</v>
      </c>
      <c r="I7" s="50">
        <v>10.069999999999999</v>
      </c>
      <c r="J7" s="50">
        <v>22.200000000000003</v>
      </c>
      <c r="K7" s="50"/>
      <c r="L7" s="50">
        <v>11432</v>
      </c>
      <c r="M7" s="50">
        <v>3787</v>
      </c>
      <c r="N7" s="38"/>
      <c r="O7" s="30"/>
      <c r="P7" s="38">
        <v>44259</v>
      </c>
      <c r="Q7" s="38" t="s">
        <v>88</v>
      </c>
      <c r="R7" s="30" t="s">
        <v>2</v>
      </c>
      <c r="S7" s="49" t="s">
        <v>55</v>
      </c>
      <c r="T7" s="49" t="s">
        <v>56</v>
      </c>
      <c r="U7" s="49" t="s">
        <v>55</v>
      </c>
      <c r="V7" s="49" t="s">
        <v>55</v>
      </c>
      <c r="W7" s="49" t="s">
        <v>55</v>
      </c>
      <c r="X7" s="49" t="s">
        <v>55</v>
      </c>
      <c r="Y7" s="49" t="s">
        <v>55</v>
      </c>
      <c r="Z7" s="49" t="s">
        <v>56</v>
      </c>
      <c r="AA7" s="49" t="s">
        <v>55</v>
      </c>
      <c r="AB7" s="49" t="s">
        <v>56</v>
      </c>
      <c r="AC7" s="49" t="s">
        <v>55</v>
      </c>
      <c r="AD7" s="31"/>
      <c r="AE7" s="30"/>
    </row>
    <row r="8" spans="1:31">
      <c r="A8" s="30">
        <v>232</v>
      </c>
      <c r="B8" s="30" t="s">
        <v>96</v>
      </c>
      <c r="C8" s="40" t="s">
        <v>95</v>
      </c>
      <c r="D8" s="49" t="s">
        <v>87</v>
      </c>
      <c r="E8" s="50">
        <v>33.764000000000003</v>
      </c>
      <c r="F8" s="50">
        <v>33.764000000000003</v>
      </c>
      <c r="G8" s="50"/>
      <c r="H8" s="50">
        <v>18.55</v>
      </c>
      <c r="I8" s="50">
        <v>21.2</v>
      </c>
      <c r="J8" s="50"/>
      <c r="K8" s="50"/>
      <c r="L8" s="50">
        <v>8441</v>
      </c>
      <c r="M8" s="50">
        <v>4000</v>
      </c>
      <c r="N8" s="38"/>
      <c r="O8" s="30"/>
      <c r="P8" s="38">
        <v>44260</v>
      </c>
      <c r="Q8" s="38" t="s">
        <v>88</v>
      </c>
      <c r="R8" s="30" t="s">
        <v>2</v>
      </c>
      <c r="S8" s="49" t="s">
        <v>55</v>
      </c>
      <c r="T8" s="49" t="s">
        <v>56</v>
      </c>
      <c r="U8" s="49" t="s">
        <v>55</v>
      </c>
      <c r="V8" s="49" t="s">
        <v>55</v>
      </c>
      <c r="W8" s="49" t="s">
        <v>55</v>
      </c>
      <c r="X8" s="49" t="s">
        <v>55</v>
      </c>
      <c r="Y8" s="49" t="s">
        <v>55</v>
      </c>
      <c r="Z8" s="49" t="s">
        <v>56</v>
      </c>
      <c r="AA8" s="49" t="s">
        <v>55</v>
      </c>
      <c r="AB8" s="49" t="s">
        <v>55</v>
      </c>
      <c r="AC8" s="49" t="s">
        <v>55</v>
      </c>
      <c r="AD8" s="31"/>
      <c r="AE8" s="30"/>
    </row>
    <row r="9" spans="1:31">
      <c r="A9" s="43">
        <v>232</v>
      </c>
      <c r="B9" s="43" t="s">
        <v>37</v>
      </c>
      <c r="C9" s="44" t="s">
        <v>98</v>
      </c>
      <c r="D9" s="51" t="s">
        <v>87</v>
      </c>
      <c r="E9" s="52">
        <v>28.771280999999998</v>
      </c>
      <c r="F9" s="52">
        <v>28.771280999999998</v>
      </c>
      <c r="G9" s="52">
        <v>9.25</v>
      </c>
      <c r="H9" s="52">
        <v>19.344999999999999</v>
      </c>
      <c r="I9" s="52">
        <v>21.995000000000001</v>
      </c>
      <c r="J9" s="52"/>
      <c r="K9" s="52"/>
      <c r="L9" s="52">
        <v>7249</v>
      </c>
      <c r="M9" s="52">
        <v>3969</v>
      </c>
      <c r="N9" s="45">
        <v>44242</v>
      </c>
      <c r="O9" s="43"/>
      <c r="P9" s="38">
        <v>44256</v>
      </c>
      <c r="Q9" s="45" t="s">
        <v>88</v>
      </c>
      <c r="R9" s="43" t="s">
        <v>2</v>
      </c>
      <c r="S9" s="51" t="s">
        <v>55</v>
      </c>
      <c r="T9" s="51" t="s">
        <v>56</v>
      </c>
      <c r="U9" s="51" t="s">
        <v>55</v>
      </c>
      <c r="V9" s="51" t="s">
        <v>55</v>
      </c>
      <c r="W9" s="51" t="s">
        <v>55</v>
      </c>
      <c r="X9" s="51" t="s">
        <v>55</v>
      </c>
      <c r="Y9" s="51" t="s">
        <v>55</v>
      </c>
      <c r="Z9" s="51" t="s">
        <v>56</v>
      </c>
      <c r="AA9" s="51" t="s">
        <v>55</v>
      </c>
      <c r="AB9" s="51" t="s">
        <v>55</v>
      </c>
      <c r="AC9" s="43"/>
      <c r="AD9" s="48"/>
      <c r="AE9" s="43">
        <v>578.09540399999992</v>
      </c>
    </row>
    <row r="10" spans="1:31">
      <c r="A10">
        <v>241</v>
      </c>
      <c r="B10" t="s">
        <v>37</v>
      </c>
      <c r="C10" s="46" t="s">
        <v>92</v>
      </c>
      <c r="D10" s="49" t="s">
        <v>87</v>
      </c>
      <c r="E10" s="50">
        <v>46.3932</v>
      </c>
      <c r="F10" s="50">
        <v>46.3932</v>
      </c>
      <c r="G10" s="50">
        <v>20.75</v>
      </c>
      <c r="H10" s="50">
        <v>57.584499999999998</v>
      </c>
      <c r="I10" s="50">
        <v>10.122999999999999</v>
      </c>
      <c r="J10" s="50"/>
      <c r="K10" s="50"/>
      <c r="L10" s="50">
        <v>11046</v>
      </c>
      <c r="M10" s="50">
        <v>4200</v>
      </c>
      <c r="N10" s="8">
        <v>44244</v>
      </c>
      <c r="P10" s="38">
        <v>44257</v>
      </c>
      <c r="Q10" s="38" t="s">
        <v>88</v>
      </c>
      <c r="R10" s="30" t="s">
        <v>2</v>
      </c>
      <c r="S10" s="49" t="s">
        <v>55</v>
      </c>
      <c r="T10" s="49" t="s">
        <v>56</v>
      </c>
      <c r="U10" s="49" t="s">
        <v>56</v>
      </c>
      <c r="V10" s="49" t="s">
        <v>56</v>
      </c>
      <c r="W10" s="49" t="s">
        <v>56</v>
      </c>
      <c r="X10" s="49" t="s">
        <v>56</v>
      </c>
      <c r="Y10" s="49" t="s">
        <v>55</v>
      </c>
      <c r="Z10" s="49" t="s">
        <v>56</v>
      </c>
      <c r="AA10" s="49" t="s">
        <v>56</v>
      </c>
      <c r="AB10" s="49" t="s">
        <v>55</v>
      </c>
      <c r="AC10" s="49" t="s">
        <v>55</v>
      </c>
      <c r="AD10" s="47"/>
      <c r="AE10">
        <v>480.11400000000003</v>
      </c>
    </row>
    <row r="11" spans="1:31">
      <c r="A11">
        <v>242</v>
      </c>
      <c r="B11" t="s">
        <v>37</v>
      </c>
      <c r="C11" s="46" t="s">
        <v>93</v>
      </c>
      <c r="D11" s="49" t="s">
        <v>87</v>
      </c>
      <c r="E11" s="50">
        <v>43.967424000000001</v>
      </c>
      <c r="F11" s="50">
        <v>43.967424000000001</v>
      </c>
      <c r="G11" s="50">
        <v>21.5</v>
      </c>
      <c r="H11" s="50">
        <v>57.664000000000001</v>
      </c>
      <c r="I11" s="50">
        <v>9.9109999999999996</v>
      </c>
      <c r="J11" s="50">
        <v>15.99</v>
      </c>
      <c r="K11" s="50"/>
      <c r="L11" s="50">
        <v>11036</v>
      </c>
      <c r="M11" s="50">
        <v>3984</v>
      </c>
      <c r="N11" s="8">
        <v>44244</v>
      </c>
      <c r="P11" s="38">
        <v>44257</v>
      </c>
      <c r="Q11" s="38" t="s">
        <v>88</v>
      </c>
      <c r="R11" s="30" t="s">
        <v>2</v>
      </c>
      <c r="S11" s="49" t="s">
        <v>55</v>
      </c>
      <c r="T11" s="49" t="s">
        <v>56</v>
      </c>
      <c r="U11" s="49" t="s">
        <v>55</v>
      </c>
      <c r="V11" s="49" t="s">
        <v>55</v>
      </c>
      <c r="W11" s="49" t="s">
        <v>55</v>
      </c>
      <c r="X11" s="49" t="s">
        <v>55</v>
      </c>
      <c r="Y11" s="49" t="s">
        <v>55</v>
      </c>
      <c r="Z11" s="49" t="s">
        <v>55</v>
      </c>
      <c r="AA11" s="49" t="s">
        <v>55</v>
      </c>
      <c r="AB11" s="49" t="s">
        <v>55</v>
      </c>
      <c r="AC11" s="49" t="s">
        <v>55</v>
      </c>
      <c r="AD11" s="47"/>
      <c r="AE11">
        <v>480.11400000000003</v>
      </c>
    </row>
    <row r="12" spans="1:31">
      <c r="A12">
        <v>233</v>
      </c>
      <c r="B12" t="s">
        <v>37</v>
      </c>
      <c r="C12" s="46" t="s">
        <v>99</v>
      </c>
      <c r="D12" s="49" t="s">
        <v>87</v>
      </c>
      <c r="E12" s="50">
        <v>37.037256999999997</v>
      </c>
      <c r="F12" s="50">
        <v>37.037256999999997</v>
      </c>
      <c r="G12" s="50">
        <v>20.75</v>
      </c>
      <c r="H12" s="50">
        <v>59.677999999999997</v>
      </c>
      <c r="I12" s="50">
        <v>10.122999999999999</v>
      </c>
      <c r="J12" s="50">
        <v>7.8000000000000007</v>
      </c>
      <c r="K12" s="50"/>
      <c r="L12" s="50">
        <v>9257</v>
      </c>
      <c r="M12" s="50">
        <v>4001</v>
      </c>
      <c r="N12" s="8">
        <v>44242</v>
      </c>
      <c r="P12" s="38">
        <v>44256</v>
      </c>
      <c r="Q12" s="38" t="s">
        <v>88</v>
      </c>
      <c r="R12" s="30" t="s">
        <v>2</v>
      </c>
      <c r="S12" s="49" t="s">
        <v>55</v>
      </c>
      <c r="T12" s="49" t="s">
        <v>56</v>
      </c>
      <c r="U12" s="49" t="s">
        <v>56</v>
      </c>
      <c r="V12" s="49" t="s">
        <v>56</v>
      </c>
      <c r="W12" s="49" t="s">
        <v>56</v>
      </c>
      <c r="X12" s="49" t="s">
        <v>56</v>
      </c>
      <c r="Y12" s="49" t="s">
        <v>55</v>
      </c>
      <c r="Z12" s="49" t="s">
        <v>56</v>
      </c>
      <c r="AA12" s="49" t="s">
        <v>56</v>
      </c>
      <c r="AB12" s="49" t="s">
        <v>55</v>
      </c>
      <c r="AC12" s="49" t="s">
        <v>55</v>
      </c>
      <c r="AD12" s="47"/>
      <c r="AE12">
        <v>324.39768600000002</v>
      </c>
    </row>
    <row r="13" spans="1:31" ht="13.9" customHeight="1">
      <c r="A13" s="43">
        <v>234</v>
      </c>
      <c r="B13" s="43" t="s">
        <v>37</v>
      </c>
      <c r="C13" s="44" t="s">
        <v>100</v>
      </c>
      <c r="D13" s="51" t="s">
        <v>87</v>
      </c>
      <c r="E13" s="52">
        <v>28.771280999999998</v>
      </c>
      <c r="F13" s="52">
        <v>28.771280999999998</v>
      </c>
      <c r="G13" s="52">
        <v>9.25</v>
      </c>
      <c r="H13" s="52">
        <v>19.344999999999999</v>
      </c>
      <c r="I13" s="52">
        <v>21.995000000000001</v>
      </c>
      <c r="J13" s="52"/>
      <c r="K13" s="52"/>
      <c r="L13" s="52">
        <v>7249</v>
      </c>
      <c r="M13" s="52">
        <v>3969</v>
      </c>
      <c r="N13" s="45">
        <v>44242</v>
      </c>
      <c r="O13" s="43"/>
      <c r="P13" s="38">
        <v>44256</v>
      </c>
      <c r="Q13" s="45" t="s">
        <v>88</v>
      </c>
      <c r="R13" s="43" t="s">
        <v>2</v>
      </c>
      <c r="S13" s="51" t="s">
        <v>55</v>
      </c>
      <c r="T13" s="51" t="s">
        <v>56</v>
      </c>
      <c r="U13" s="51" t="s">
        <v>55</v>
      </c>
      <c r="V13" s="51" t="s">
        <v>55</v>
      </c>
      <c r="W13" s="51" t="s">
        <v>55</v>
      </c>
      <c r="X13" s="51" t="s">
        <v>55</v>
      </c>
      <c r="Y13" s="51" t="s">
        <v>55</v>
      </c>
      <c r="Z13" s="51" t="s">
        <v>56</v>
      </c>
      <c r="AA13" s="51" t="s">
        <v>55</v>
      </c>
      <c r="AB13" s="51" t="s">
        <v>55</v>
      </c>
      <c r="AC13" s="51" t="s">
        <v>55</v>
      </c>
      <c r="AD13" s="48"/>
      <c r="AE13" s="43">
        <v>324.39768600000002</v>
      </c>
    </row>
    <row r="14" spans="1:31">
      <c r="A14">
        <v>243</v>
      </c>
      <c r="B14" t="s">
        <v>37</v>
      </c>
      <c r="C14" s="46" t="s">
        <v>101</v>
      </c>
      <c r="D14" s="49" t="s">
        <v>87</v>
      </c>
      <c r="E14" s="50">
        <v>44.791530000000002</v>
      </c>
      <c r="F14" s="50">
        <v>44.791530000000002</v>
      </c>
      <c r="G14" s="50">
        <v>20.75</v>
      </c>
      <c r="H14" s="50">
        <v>57.584499999999998</v>
      </c>
      <c r="I14" s="50">
        <v>10.122999999999999</v>
      </c>
      <c r="J14" s="50"/>
      <c r="K14" s="50"/>
      <c r="L14" s="50">
        <v>10575</v>
      </c>
      <c r="M14" s="50">
        <v>4055</v>
      </c>
      <c r="N14" s="8">
        <v>44245</v>
      </c>
      <c r="P14" s="38">
        <v>44258</v>
      </c>
      <c r="Q14" s="38" t="s">
        <v>88</v>
      </c>
      <c r="R14" s="30" t="s">
        <v>2</v>
      </c>
      <c r="S14" s="49" t="s">
        <v>55</v>
      </c>
      <c r="T14" s="49" t="s">
        <v>56</v>
      </c>
      <c r="U14" s="49" t="s">
        <v>56</v>
      </c>
      <c r="V14" s="49" t="s">
        <v>56</v>
      </c>
      <c r="W14" s="49" t="s">
        <v>56</v>
      </c>
      <c r="X14" s="49" t="s">
        <v>56</v>
      </c>
      <c r="Y14" s="49" t="s">
        <v>55</v>
      </c>
      <c r="Z14" s="49" t="s">
        <v>56</v>
      </c>
      <c r="AA14" s="49" t="s">
        <v>56</v>
      </c>
      <c r="AB14" s="49" t="s">
        <v>55</v>
      </c>
      <c r="AC14" s="49" t="s">
        <v>55</v>
      </c>
      <c r="AD14" s="47"/>
      <c r="AE14">
        <v>531.02954399999999</v>
      </c>
    </row>
    <row r="15" spans="1:31">
      <c r="A15">
        <v>244</v>
      </c>
      <c r="B15" t="s">
        <v>37</v>
      </c>
      <c r="C15" s="46" t="s">
        <v>102</v>
      </c>
      <c r="D15" s="49" t="s">
        <v>87</v>
      </c>
      <c r="E15" s="50">
        <v>39.564059999999998</v>
      </c>
      <c r="F15" s="50">
        <v>39.564059999999998</v>
      </c>
      <c r="G15" s="50">
        <v>21.5</v>
      </c>
      <c r="H15" s="50">
        <v>57.664000000000001</v>
      </c>
      <c r="I15" s="50">
        <v>9.9109999999999996</v>
      </c>
      <c r="J15" s="50">
        <v>15.899999999999999</v>
      </c>
      <c r="K15" s="50"/>
      <c r="L15" s="50">
        <v>9150</v>
      </c>
      <c r="M15" s="50">
        <v>3585</v>
      </c>
      <c r="N15" s="8">
        <v>44245</v>
      </c>
      <c r="P15" s="38">
        <v>44258</v>
      </c>
      <c r="Q15" s="38" t="s">
        <v>88</v>
      </c>
      <c r="R15" s="30" t="s">
        <v>2</v>
      </c>
      <c r="S15" s="49" t="s">
        <v>55</v>
      </c>
      <c r="T15" s="49" t="s">
        <v>56</v>
      </c>
      <c r="U15" s="49" t="s">
        <v>55</v>
      </c>
      <c r="V15" s="49" t="s">
        <v>55</v>
      </c>
      <c r="W15" s="49" t="s">
        <v>55</v>
      </c>
      <c r="X15" s="49" t="s">
        <v>55</v>
      </c>
      <c r="Y15" s="49" t="s">
        <v>55</v>
      </c>
      <c r="Z15" s="49" t="s">
        <v>56</v>
      </c>
      <c r="AA15" s="49" t="s">
        <v>55</v>
      </c>
      <c r="AB15" s="49" t="s">
        <v>55</v>
      </c>
      <c r="AC15" s="49" t="s">
        <v>55</v>
      </c>
      <c r="AD15" s="47"/>
      <c r="AE15">
        <v>531.02954399999999</v>
      </c>
    </row>
    <row r="16" spans="1:31">
      <c r="A16">
        <v>237</v>
      </c>
      <c r="B16" t="s">
        <v>37</v>
      </c>
      <c r="C16" s="46" t="s">
        <v>103</v>
      </c>
      <c r="D16" s="49" t="s">
        <v>87</v>
      </c>
      <c r="E16" s="50">
        <v>25.332125000000001</v>
      </c>
      <c r="F16" s="50">
        <v>25.332125000000001</v>
      </c>
      <c r="G16" s="50">
        <v>14.45</v>
      </c>
      <c r="H16" s="50">
        <v>45.447499999999998</v>
      </c>
      <c r="I16" s="50">
        <v>7.8969999999999994</v>
      </c>
      <c r="J16" s="50"/>
      <c r="K16" s="50"/>
      <c r="L16" s="50">
        <v>8515</v>
      </c>
      <c r="M16" s="50">
        <v>2975</v>
      </c>
      <c r="N16" s="8">
        <v>44243</v>
      </c>
      <c r="P16" s="38">
        <v>44256</v>
      </c>
      <c r="Q16" s="38" t="s">
        <v>88</v>
      </c>
      <c r="R16" s="30" t="s">
        <v>2</v>
      </c>
      <c r="S16" s="49" t="s">
        <v>55</v>
      </c>
      <c r="T16" s="49" t="s">
        <v>56</v>
      </c>
      <c r="U16" s="49" t="s">
        <v>55</v>
      </c>
      <c r="V16" s="49" t="s">
        <v>55</v>
      </c>
      <c r="W16" s="49" t="s">
        <v>56</v>
      </c>
      <c r="X16" s="49" t="s">
        <v>55</v>
      </c>
      <c r="Y16" s="49" t="s">
        <v>55</v>
      </c>
      <c r="Z16" s="49" t="s">
        <v>56</v>
      </c>
      <c r="AA16" s="49" t="s">
        <v>56</v>
      </c>
      <c r="AB16" s="49" t="s">
        <v>55</v>
      </c>
      <c r="AC16" s="49" t="s">
        <v>55</v>
      </c>
      <c r="AD16" s="47"/>
      <c r="AE16">
        <v>321.834</v>
      </c>
    </row>
    <row r="17" spans="1:31">
      <c r="A17">
        <v>238</v>
      </c>
      <c r="B17" t="s">
        <v>37</v>
      </c>
      <c r="C17" s="46" t="s">
        <v>104</v>
      </c>
      <c r="D17" s="49" t="s">
        <v>87</v>
      </c>
      <c r="E17" s="50">
        <v>35.575670000000002</v>
      </c>
      <c r="F17" s="50">
        <v>35.575670000000002</v>
      </c>
      <c r="G17" s="50">
        <v>9.3375000000000004</v>
      </c>
      <c r="H17" s="50">
        <v>43.513000000000005</v>
      </c>
      <c r="I17" s="50">
        <v>11.076999999999998</v>
      </c>
      <c r="J17" s="50">
        <v>7.2</v>
      </c>
      <c r="K17" s="50"/>
      <c r="L17" s="50">
        <v>8515</v>
      </c>
      <c r="M17" s="50">
        <v>4178</v>
      </c>
      <c r="N17" s="8">
        <v>44243</v>
      </c>
      <c r="P17" s="38">
        <v>44257</v>
      </c>
      <c r="Q17" s="38" t="s">
        <v>88</v>
      </c>
      <c r="R17" s="30" t="s">
        <v>2</v>
      </c>
      <c r="S17" s="49" t="s">
        <v>55</v>
      </c>
      <c r="T17" s="49" t="s">
        <v>56</v>
      </c>
      <c r="U17" s="49" t="s">
        <v>56</v>
      </c>
      <c r="V17" s="49" t="s">
        <v>56</v>
      </c>
      <c r="W17" s="49" t="s">
        <v>55</v>
      </c>
      <c r="X17" s="49" t="s">
        <v>56</v>
      </c>
      <c r="Y17" s="49" t="s">
        <v>55</v>
      </c>
      <c r="Z17" s="49" t="s">
        <v>56</v>
      </c>
      <c r="AA17" s="49" t="s">
        <v>55</v>
      </c>
      <c r="AB17" s="49" t="s">
        <v>55</v>
      </c>
      <c r="AC17" s="49" t="s">
        <v>55</v>
      </c>
      <c r="AD17" s="47"/>
      <c r="AE17">
        <v>321.834</v>
      </c>
    </row>
    <row r="18" spans="1:31">
      <c r="A18" s="30"/>
      <c r="B18" s="30"/>
      <c r="C18" s="40"/>
      <c r="D18" s="30"/>
      <c r="E18" s="37"/>
      <c r="F18" s="37"/>
      <c r="G18" s="37"/>
      <c r="H18" s="37"/>
      <c r="I18" s="37"/>
      <c r="J18" s="37"/>
      <c r="K18" s="37"/>
      <c r="L18" s="37"/>
      <c r="M18" s="37"/>
      <c r="N18" s="38"/>
      <c r="O18" s="30"/>
      <c r="P18" s="38"/>
      <c r="Q18" s="38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1"/>
      <c r="AE18" s="30"/>
    </row>
    <row r="19" spans="1:31">
      <c r="A19" s="30"/>
      <c r="B19" s="30"/>
      <c r="C19" s="40"/>
      <c r="D19" s="30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30"/>
      <c r="P19" s="38"/>
      <c r="Q19" s="38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1"/>
      <c r="AE19" s="30"/>
    </row>
    <row r="20" spans="1:31">
      <c r="A20" s="30"/>
      <c r="B20" s="30"/>
      <c r="C20" s="40"/>
      <c r="D20" s="30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0"/>
      <c r="P20" s="38"/>
      <c r="Q20" s="38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1"/>
      <c r="AE20" s="30"/>
    </row>
    <row r="21" spans="1:31">
      <c r="A21" s="30"/>
      <c r="B21" s="30"/>
      <c r="C21" s="41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38"/>
      <c r="O21" s="30"/>
      <c r="P21" s="38"/>
      <c r="Q21" s="30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30"/>
      <c r="AD21" s="31"/>
      <c r="AE21" s="30"/>
    </row>
    <row r="22" spans="1:31">
      <c r="A22" s="30"/>
      <c r="B22" s="30"/>
      <c r="C22" s="41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38"/>
      <c r="O22" s="30"/>
      <c r="P22" s="38"/>
      <c r="Q22" s="30"/>
      <c r="R22" s="30"/>
      <c r="S22" s="39"/>
      <c r="T22" s="39"/>
      <c r="U22" s="30"/>
      <c r="V22" s="30"/>
      <c r="W22" s="39"/>
      <c r="X22" s="30"/>
      <c r="Y22" s="30"/>
      <c r="Z22" s="30"/>
      <c r="AA22" s="30"/>
      <c r="AB22" s="30"/>
      <c r="AC22" s="30"/>
      <c r="AD22" s="31"/>
      <c r="AE22" s="30"/>
    </row>
    <row r="23" spans="1:31">
      <c r="A23" s="30"/>
      <c r="B23" s="30"/>
      <c r="C23" s="41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38"/>
      <c r="O23" s="30"/>
      <c r="P23" s="38"/>
      <c r="Q23" s="30"/>
      <c r="R23" s="30"/>
      <c r="S23" s="39"/>
      <c r="T23" s="39"/>
      <c r="U23" s="30"/>
      <c r="V23" s="30"/>
      <c r="W23" s="39"/>
      <c r="X23" s="30"/>
      <c r="Y23" s="30"/>
      <c r="Z23" s="30"/>
      <c r="AA23" s="30"/>
      <c r="AB23" s="30"/>
      <c r="AC23" s="30"/>
      <c r="AD23" s="31"/>
      <c r="AE23" s="30"/>
    </row>
    <row r="24" spans="1:31">
      <c r="A24" s="30"/>
      <c r="B24" s="30"/>
      <c r="C24" s="41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38"/>
      <c r="O24" s="30"/>
      <c r="P24" s="38"/>
      <c r="Q24" s="30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30"/>
      <c r="AD24" s="31"/>
      <c r="AE24" s="30"/>
    </row>
    <row r="25" spans="1:31">
      <c r="A25" s="30"/>
      <c r="B25" s="30"/>
      <c r="C25" s="41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38"/>
      <c r="O25" s="30"/>
      <c r="P25" s="38"/>
      <c r="Q25" s="30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30"/>
      <c r="AD25" s="31"/>
      <c r="AE25" s="30"/>
    </row>
    <row r="26" spans="1:31">
      <c r="A26" s="30"/>
      <c r="B26" s="30"/>
      <c r="C26" s="41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38"/>
      <c r="O26" s="30"/>
      <c r="P26" s="38"/>
      <c r="Q26" s="30"/>
      <c r="R26" s="30"/>
      <c r="S26" s="39"/>
      <c r="T26" s="39"/>
      <c r="U26" s="30"/>
      <c r="V26" s="30"/>
      <c r="W26" s="39"/>
      <c r="X26" s="30"/>
      <c r="Y26" s="30"/>
      <c r="Z26" s="30"/>
      <c r="AA26" s="30"/>
      <c r="AB26" s="30"/>
      <c r="AC26" s="30"/>
      <c r="AD26" s="31"/>
      <c r="AE26" s="39"/>
    </row>
    <row r="27" spans="1:31">
      <c r="A27" s="30"/>
      <c r="B27" s="30"/>
      <c r="C27" s="41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38"/>
      <c r="O27" s="30"/>
      <c r="P27" s="38"/>
      <c r="Q27" s="30"/>
      <c r="R27" s="30"/>
      <c r="S27" s="39"/>
      <c r="T27" s="39"/>
      <c r="U27" s="30"/>
      <c r="V27" s="30"/>
      <c r="W27" s="39"/>
      <c r="X27" s="30"/>
      <c r="Y27" s="30"/>
      <c r="Z27" s="30"/>
      <c r="AA27" s="30"/>
      <c r="AB27" s="30"/>
      <c r="AC27" s="30"/>
      <c r="AD27" s="31"/>
      <c r="AE27" s="39"/>
    </row>
    <row r="28" spans="1:31">
      <c r="A28" s="30"/>
      <c r="B28" s="30"/>
      <c r="C28" s="41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38"/>
      <c r="O28" s="30"/>
      <c r="P28" s="38"/>
      <c r="Q28" s="30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30"/>
      <c r="AD28" s="31"/>
      <c r="AE28" s="39"/>
    </row>
    <row r="29" spans="1:31">
      <c r="A29" s="30"/>
      <c r="B29" s="30"/>
      <c r="C29" s="41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38"/>
      <c r="O29" s="30"/>
      <c r="P29" s="38"/>
      <c r="Q29" s="30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30"/>
      <c r="AD29" s="31"/>
      <c r="AE29" s="39"/>
    </row>
    <row r="30" spans="1:31">
      <c r="A30" s="30"/>
      <c r="B30" s="30"/>
      <c r="C30" s="41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38"/>
      <c r="O30" s="30"/>
      <c r="P30" s="38"/>
      <c r="Q30" s="30"/>
      <c r="R30" s="30"/>
      <c r="S30" s="39"/>
      <c r="T30" s="39"/>
      <c r="U30" s="30"/>
      <c r="V30" s="30"/>
      <c r="W30" s="39"/>
      <c r="X30" s="30"/>
      <c r="Y30" s="30"/>
      <c r="Z30" s="30"/>
      <c r="AA30" s="30"/>
      <c r="AB30" s="30"/>
      <c r="AC30" s="30"/>
      <c r="AD30" s="31"/>
      <c r="AE30" s="39"/>
    </row>
    <row r="31" spans="1:31">
      <c r="A31" s="30"/>
      <c r="B31" s="30"/>
      <c r="C31" s="41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38"/>
      <c r="O31" s="30"/>
      <c r="P31" s="38"/>
      <c r="Q31" s="30"/>
      <c r="R31" s="30"/>
      <c r="S31" s="39"/>
      <c r="T31" s="39"/>
      <c r="U31" s="30"/>
      <c r="V31" s="30"/>
      <c r="W31" s="39"/>
      <c r="X31" s="30"/>
      <c r="Y31" s="30"/>
      <c r="Z31" s="30"/>
      <c r="AA31" s="30"/>
      <c r="AB31" s="30"/>
      <c r="AC31" s="30"/>
      <c r="AD31" s="31"/>
      <c r="AE31" s="39"/>
    </row>
    <row r="32" spans="1:31">
      <c r="A32" s="30"/>
      <c r="B32" s="30"/>
      <c r="C32" s="41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38"/>
      <c r="O32" s="30"/>
      <c r="P32" s="38"/>
      <c r="Q32" s="30"/>
      <c r="R32" s="30"/>
      <c r="S32" s="39"/>
      <c r="T32" s="39"/>
      <c r="U32" s="30"/>
      <c r="V32" s="30"/>
      <c r="W32" s="39"/>
      <c r="X32" s="30"/>
      <c r="Y32" s="30"/>
      <c r="Z32" s="30"/>
      <c r="AA32" s="30"/>
      <c r="AB32" s="30"/>
      <c r="AC32" s="30"/>
      <c r="AD32" s="31"/>
      <c r="AE32" s="30"/>
    </row>
    <row r="33" spans="1:31">
      <c r="A33" s="30"/>
      <c r="B33" s="30"/>
      <c r="C33" s="46"/>
      <c r="D33" s="49" t="s">
        <v>87</v>
      </c>
      <c r="E33" s="50">
        <v>39.564059999999998</v>
      </c>
      <c r="F33" s="50">
        <v>39.564059999999998</v>
      </c>
      <c r="G33" s="50">
        <v>21.5</v>
      </c>
      <c r="H33" s="50">
        <v>57.664000000000001</v>
      </c>
      <c r="I33" s="50">
        <v>9.9109999999999996</v>
      </c>
      <c r="J33" s="50">
        <v>15.899999999999999</v>
      </c>
      <c r="K33" s="50"/>
      <c r="L33" s="50">
        <v>9150</v>
      </c>
      <c r="M33" s="50">
        <v>3585</v>
      </c>
      <c r="N33" s="8">
        <v>44245</v>
      </c>
      <c r="P33" s="8">
        <v>44253</v>
      </c>
      <c r="Q33" t="s">
        <v>2</v>
      </c>
      <c r="R33" s="30"/>
      <c r="S33" s="39"/>
      <c r="T33" s="39"/>
      <c r="U33" s="30"/>
      <c r="V33" s="30"/>
      <c r="W33" s="39"/>
      <c r="X33" s="30"/>
      <c r="Y33" s="30"/>
      <c r="Z33" s="30"/>
      <c r="AA33" s="30"/>
      <c r="AB33" s="30"/>
      <c r="AC33" s="30"/>
      <c r="AD33" s="31"/>
      <c r="AE33" s="30"/>
    </row>
    <row r="34" spans="1:31">
      <c r="A34" s="30"/>
      <c r="B34" s="30"/>
      <c r="C34" s="41"/>
      <c r="D34" s="30"/>
      <c r="E34" s="37"/>
      <c r="F34" s="37"/>
      <c r="G34" s="37"/>
      <c r="H34" s="37"/>
      <c r="I34" s="37"/>
      <c r="J34" s="37"/>
      <c r="K34" s="37"/>
      <c r="L34" s="37"/>
      <c r="M34" s="37"/>
      <c r="N34" s="38"/>
      <c r="O34" s="30"/>
      <c r="P34" s="38"/>
      <c r="Q34" s="38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1"/>
      <c r="AE34" s="30"/>
    </row>
    <row r="35" spans="1:31">
      <c r="A35" s="30"/>
      <c r="B35" s="30"/>
      <c r="C35" s="41"/>
      <c r="D35" s="30"/>
      <c r="E35" s="37"/>
      <c r="F35" s="37"/>
      <c r="G35" s="37"/>
      <c r="H35" s="37"/>
      <c r="I35" s="37"/>
      <c r="J35" s="37"/>
      <c r="K35" s="37"/>
      <c r="L35" s="37"/>
      <c r="M35" s="37"/>
      <c r="N35" s="38"/>
      <c r="O35" s="30"/>
      <c r="P35" s="38"/>
      <c r="Q35" s="38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1"/>
      <c r="AE35" s="30"/>
    </row>
    <row r="36" spans="1:31">
      <c r="A36" s="30"/>
      <c r="B36" s="30"/>
      <c r="C36" s="41"/>
      <c r="D36" s="30"/>
      <c r="E36" s="37"/>
      <c r="F36" s="37"/>
      <c r="G36" s="37"/>
      <c r="H36" s="37"/>
      <c r="I36" s="37"/>
      <c r="J36" s="37"/>
      <c r="K36" s="37"/>
      <c r="L36" s="37"/>
      <c r="M36" s="37"/>
      <c r="N36" s="38"/>
      <c r="O36" s="30"/>
      <c r="P36" s="38"/>
      <c r="Q36" s="38"/>
      <c r="R36" s="30"/>
      <c r="S36" s="30"/>
      <c r="T36" s="39"/>
      <c r="U36" s="30"/>
      <c r="V36" s="30"/>
      <c r="W36" s="39"/>
      <c r="X36" s="30"/>
      <c r="Y36" s="30"/>
      <c r="Z36" s="30"/>
      <c r="AA36" s="30"/>
      <c r="AB36" s="30"/>
      <c r="AC36" s="30"/>
      <c r="AD36" s="31"/>
      <c r="AE36" s="39"/>
    </row>
    <row r="37" spans="1:31">
      <c r="A37" s="30"/>
      <c r="B37" s="30"/>
      <c r="C37" s="41"/>
      <c r="D37" s="30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0"/>
      <c r="P37" s="38"/>
      <c r="Q37" s="38"/>
      <c r="R37" s="30"/>
      <c r="S37" s="30"/>
      <c r="T37" s="39"/>
      <c r="U37" s="30"/>
      <c r="V37" s="30"/>
      <c r="W37" s="39"/>
      <c r="X37" s="30"/>
      <c r="Y37" s="30"/>
      <c r="Z37" s="30"/>
      <c r="AA37" s="30"/>
      <c r="AB37" s="30"/>
      <c r="AC37" s="30"/>
      <c r="AD37" s="31"/>
      <c r="AE37" s="39"/>
    </row>
    <row r="38" spans="1:31">
      <c r="A38" s="30"/>
      <c r="B38" s="30"/>
      <c r="C38" s="41"/>
      <c r="D38" s="30"/>
      <c r="E38" s="37"/>
      <c r="F38" s="37"/>
      <c r="G38" s="37"/>
      <c r="H38" s="37"/>
      <c r="I38" s="37"/>
      <c r="J38" s="37"/>
      <c r="K38" s="37"/>
      <c r="L38" s="37"/>
      <c r="M38" s="37"/>
      <c r="N38" s="38"/>
      <c r="O38" s="30"/>
      <c r="P38" s="38"/>
      <c r="Q38" s="38"/>
      <c r="R38" s="30"/>
      <c r="S38" s="30"/>
      <c r="T38" s="39"/>
      <c r="U38" s="30"/>
      <c r="V38" s="30"/>
      <c r="W38" s="39"/>
      <c r="X38" s="30"/>
      <c r="Y38" s="30"/>
      <c r="Z38" s="30"/>
      <c r="AA38" s="30"/>
      <c r="AB38" s="30"/>
      <c r="AC38" s="30"/>
      <c r="AD38" s="31"/>
      <c r="AE38" s="39"/>
    </row>
    <row r="39" spans="1:31">
      <c r="A39" s="30"/>
      <c r="B39" s="30"/>
      <c r="C39" s="41"/>
      <c r="D39" s="30"/>
      <c r="E39" s="37"/>
      <c r="F39" s="37"/>
      <c r="G39" s="37"/>
      <c r="H39" s="37"/>
      <c r="I39" s="37"/>
      <c r="J39" s="37"/>
      <c r="K39" s="37"/>
      <c r="L39" s="37"/>
      <c r="M39" s="37"/>
      <c r="N39" s="38"/>
      <c r="O39" s="30"/>
      <c r="P39" s="38"/>
      <c r="Q39" s="38"/>
      <c r="R39" s="30"/>
      <c r="S39" s="30"/>
      <c r="T39" s="39"/>
      <c r="U39" s="30"/>
      <c r="V39" s="30"/>
      <c r="W39" s="39"/>
      <c r="X39" s="30"/>
      <c r="Y39" s="30"/>
      <c r="Z39" s="30"/>
      <c r="AA39" s="30"/>
      <c r="AB39" s="30"/>
      <c r="AC39" s="30"/>
      <c r="AD39" s="31"/>
      <c r="AE39" s="39"/>
    </row>
    <row r="40" spans="1:31">
      <c r="A40" s="30"/>
      <c r="B40" s="30"/>
      <c r="C40" s="41"/>
      <c r="D40" s="30"/>
      <c r="E40" s="37"/>
      <c r="F40" s="37"/>
      <c r="G40" s="37"/>
      <c r="H40" s="37"/>
      <c r="I40" s="37"/>
      <c r="J40" s="37"/>
      <c r="K40" s="37"/>
      <c r="L40" s="37"/>
      <c r="M40" s="37"/>
      <c r="N40" s="38"/>
      <c r="O40" s="30"/>
      <c r="P40" s="38"/>
      <c r="Q40" s="38"/>
      <c r="R40" s="30"/>
      <c r="S40" s="30"/>
      <c r="T40" s="39"/>
      <c r="U40" s="30"/>
      <c r="V40" s="30"/>
      <c r="W40" s="39"/>
      <c r="X40" s="30"/>
      <c r="Y40" s="30"/>
      <c r="Z40" s="30"/>
      <c r="AA40" s="30"/>
      <c r="AB40" s="30"/>
      <c r="AC40" s="30"/>
      <c r="AD40" s="31"/>
      <c r="AE40" s="39"/>
    </row>
    <row r="41" spans="1:31">
      <c r="A41" s="30"/>
      <c r="B41" s="30"/>
      <c r="C41" s="41"/>
      <c r="D41" s="30"/>
      <c r="E41" s="37"/>
      <c r="F41" s="37"/>
      <c r="G41" s="37"/>
      <c r="H41" s="37"/>
      <c r="I41" s="37"/>
      <c r="J41" s="37"/>
      <c r="K41" s="37"/>
      <c r="L41" s="37"/>
      <c r="M41" s="37"/>
      <c r="N41" s="38"/>
      <c r="O41" s="30"/>
      <c r="P41" s="38"/>
      <c r="Q41" s="38"/>
      <c r="R41" s="30"/>
      <c r="S41" s="39"/>
      <c r="T41" s="39"/>
      <c r="U41" s="30"/>
      <c r="V41" s="30"/>
      <c r="W41" s="39"/>
      <c r="X41" s="30"/>
      <c r="Y41" s="30"/>
      <c r="Z41" s="30"/>
      <c r="AA41" s="30"/>
      <c r="AB41" s="30"/>
      <c r="AC41" s="30"/>
      <c r="AD41" s="31"/>
      <c r="AE41" s="39"/>
    </row>
    <row r="42" spans="1:31" s="36" customFormat="1">
      <c r="A42" s="30"/>
      <c r="B42" s="30"/>
      <c r="C42" s="41"/>
      <c r="D42" s="30"/>
      <c r="E42" s="37"/>
      <c r="F42" s="37"/>
      <c r="G42" s="37"/>
      <c r="H42" s="37"/>
      <c r="I42" s="37"/>
      <c r="J42" s="37"/>
      <c r="K42" s="37"/>
      <c r="L42" s="37"/>
      <c r="M42" s="37"/>
      <c r="N42" s="38"/>
      <c r="O42" s="30"/>
      <c r="P42" s="38"/>
      <c r="Q42" s="38"/>
      <c r="R42" s="30"/>
      <c r="S42" s="39"/>
      <c r="T42" s="39"/>
      <c r="U42" s="30"/>
      <c r="V42" s="30"/>
      <c r="W42" s="39"/>
      <c r="X42" s="30"/>
      <c r="Y42" s="30"/>
      <c r="Z42" s="30"/>
      <c r="AA42" s="30"/>
      <c r="AB42" s="30"/>
      <c r="AC42" s="30"/>
      <c r="AD42" s="31"/>
      <c r="AE42" s="39"/>
    </row>
    <row r="43" spans="1:31">
      <c r="A43" s="30"/>
      <c r="B43" s="30"/>
      <c r="C43" s="41"/>
      <c r="D43" s="30"/>
      <c r="E43" s="37"/>
      <c r="F43" s="37"/>
      <c r="G43" s="37"/>
      <c r="H43" s="37"/>
      <c r="I43" s="37"/>
      <c r="J43" s="37"/>
      <c r="K43" s="37"/>
      <c r="L43" s="37"/>
      <c r="M43" s="37"/>
      <c r="N43" s="38"/>
      <c r="O43" s="30"/>
      <c r="P43" s="38"/>
      <c r="Q43" s="38"/>
      <c r="R43" s="30"/>
      <c r="S43" s="39"/>
      <c r="T43" s="39"/>
      <c r="U43" s="30"/>
      <c r="V43" s="30"/>
      <c r="W43" s="39"/>
      <c r="X43" s="30"/>
      <c r="Y43" s="30"/>
      <c r="Z43" s="30"/>
      <c r="AA43" s="30"/>
      <c r="AB43" s="30"/>
      <c r="AC43" s="30"/>
      <c r="AD43" s="31"/>
      <c r="AE43" s="39"/>
    </row>
    <row r="44" spans="1:31">
      <c r="A44" s="30"/>
      <c r="B44" s="30"/>
      <c r="C44" s="41"/>
      <c r="D44" s="30"/>
      <c r="E44" s="37"/>
      <c r="F44" s="37"/>
      <c r="G44" s="37"/>
      <c r="H44" s="37"/>
      <c r="I44" s="37"/>
      <c r="J44" s="37"/>
      <c r="K44" s="37"/>
      <c r="L44" s="37"/>
      <c r="M44" s="37"/>
      <c r="N44" s="38"/>
      <c r="O44" s="30"/>
      <c r="P44" s="38"/>
      <c r="Q44" s="38"/>
      <c r="R44" s="30"/>
      <c r="S44" s="39"/>
      <c r="T44" s="39"/>
      <c r="U44" s="30"/>
      <c r="V44" s="30"/>
      <c r="W44" s="39"/>
      <c r="X44" s="30"/>
      <c r="Y44" s="30"/>
      <c r="Z44" s="30"/>
      <c r="AA44" s="30"/>
      <c r="AB44" s="30"/>
      <c r="AC44" s="30"/>
      <c r="AD44" s="31"/>
      <c r="AE44" s="39"/>
    </row>
    <row r="45" spans="1:31">
      <c r="A45" s="30"/>
      <c r="B45" s="30"/>
      <c r="C45" s="40"/>
      <c r="D45" s="30"/>
      <c r="E45" s="37"/>
      <c r="F45" s="37"/>
      <c r="G45" s="37"/>
      <c r="H45" s="37"/>
      <c r="I45" s="37"/>
      <c r="J45" s="37"/>
      <c r="K45" s="37"/>
      <c r="L45" s="37"/>
      <c r="M45" s="37"/>
      <c r="N45" s="38"/>
      <c r="O45" s="30"/>
      <c r="P45" s="38"/>
      <c r="Q45" s="38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1"/>
      <c r="AE45" s="30"/>
    </row>
    <row r="46" spans="1:31">
      <c r="A46" s="30"/>
      <c r="B46" s="30"/>
      <c r="C46" s="40"/>
      <c r="D46" s="30"/>
      <c r="E46" s="37"/>
      <c r="F46" s="37"/>
      <c r="G46" s="37"/>
      <c r="H46" s="37"/>
      <c r="I46" s="37"/>
      <c r="J46" s="37"/>
      <c r="K46" s="37"/>
      <c r="L46" s="37"/>
      <c r="M46" s="37"/>
      <c r="N46" s="38"/>
      <c r="O46" s="30"/>
      <c r="P46" s="38"/>
      <c r="Q46" s="38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1"/>
      <c r="AE46" s="30"/>
    </row>
    <row r="47" spans="1:31">
      <c r="A47" s="30"/>
      <c r="B47" s="30"/>
      <c r="C47" s="40"/>
      <c r="D47" s="30"/>
      <c r="E47" s="37"/>
      <c r="F47" s="37"/>
      <c r="G47" s="37"/>
      <c r="H47" s="37"/>
      <c r="I47" s="37"/>
      <c r="J47" s="37"/>
      <c r="K47" s="37"/>
      <c r="L47" s="37"/>
      <c r="M47" s="37"/>
      <c r="N47" s="38"/>
      <c r="O47" s="30"/>
      <c r="P47" s="38"/>
      <c r="Q47" s="38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1"/>
      <c r="AE47" s="30"/>
    </row>
    <row r="48" spans="1:31">
      <c r="A48" s="30"/>
      <c r="B48" s="30"/>
      <c r="C48" s="40"/>
      <c r="D48" s="30"/>
      <c r="E48" s="37"/>
      <c r="F48" s="37"/>
      <c r="G48" s="37"/>
      <c r="H48" s="37"/>
      <c r="I48" s="37"/>
      <c r="J48" s="37"/>
      <c r="K48" s="37"/>
      <c r="L48" s="37"/>
      <c r="M48" s="37"/>
      <c r="N48" s="38"/>
      <c r="O48" s="30"/>
      <c r="P48" s="38"/>
      <c r="Q48" s="38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1"/>
      <c r="AE48" s="30"/>
    </row>
    <row r="49" spans="1:31">
      <c r="A49" s="30"/>
      <c r="B49" s="30"/>
      <c r="C49" s="40"/>
      <c r="D49" s="30"/>
      <c r="E49" s="37"/>
      <c r="F49" s="37"/>
      <c r="G49" s="37"/>
      <c r="H49" s="37"/>
      <c r="I49" s="37"/>
      <c r="J49" s="37"/>
      <c r="K49" s="37"/>
      <c r="L49" s="37"/>
      <c r="M49" s="37"/>
      <c r="N49" s="38"/>
      <c r="O49" s="30"/>
      <c r="P49" s="38"/>
      <c r="Q49" s="38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1"/>
      <c r="AE49" s="30"/>
    </row>
    <row r="50" spans="1:31" s="36" customFormat="1">
      <c r="A50" s="30"/>
      <c r="B50" s="30"/>
      <c r="C50" s="40"/>
      <c r="D50" s="30"/>
      <c r="E50" s="37"/>
      <c r="F50" s="37"/>
      <c r="G50" s="37"/>
      <c r="H50" s="37"/>
      <c r="I50" s="37"/>
      <c r="J50" s="37"/>
      <c r="K50" s="37"/>
      <c r="L50" s="37"/>
      <c r="M50" s="37"/>
      <c r="N50" s="38"/>
      <c r="O50" s="30"/>
      <c r="P50" s="38"/>
      <c r="Q50" s="38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1"/>
      <c r="AE50" s="30"/>
    </row>
    <row r="51" spans="1:31">
      <c r="A51" s="30"/>
      <c r="B51" s="30"/>
      <c r="C51" s="40"/>
      <c r="D51" s="30"/>
      <c r="E51" s="37"/>
      <c r="F51" s="37"/>
      <c r="G51" s="37"/>
      <c r="H51" s="37"/>
      <c r="I51" s="37"/>
      <c r="J51" s="37"/>
      <c r="K51" s="37"/>
      <c r="L51" s="37"/>
      <c r="M51" s="37"/>
      <c r="N51" s="38"/>
      <c r="O51" s="30"/>
      <c r="P51" s="38"/>
      <c r="Q51" s="38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1"/>
      <c r="AE51" s="30"/>
    </row>
    <row r="52" spans="1:31">
      <c r="A52" s="30"/>
      <c r="B52" s="30"/>
      <c r="C52" s="40"/>
      <c r="D52" s="30"/>
      <c r="E52" s="37"/>
      <c r="F52" s="37"/>
      <c r="G52" s="37"/>
      <c r="H52" s="37"/>
      <c r="I52" s="37"/>
      <c r="J52" s="37"/>
      <c r="K52" s="37"/>
      <c r="L52" s="37"/>
      <c r="M52" s="37"/>
      <c r="N52" s="38"/>
      <c r="O52" s="30"/>
      <c r="P52" s="38"/>
      <c r="Q52" s="38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1"/>
      <c r="AE52" s="30"/>
    </row>
    <row r="53" spans="1:31">
      <c r="A53" s="30"/>
      <c r="B53" s="30"/>
      <c r="C53" s="40"/>
      <c r="D53" s="30"/>
      <c r="E53" s="37"/>
      <c r="F53" s="37"/>
      <c r="G53" s="37"/>
      <c r="H53" s="37"/>
      <c r="I53" s="37"/>
      <c r="J53" s="37"/>
      <c r="K53" s="37"/>
      <c r="L53" s="37"/>
      <c r="M53" s="37"/>
      <c r="N53" s="38"/>
      <c r="O53" s="30"/>
      <c r="P53" s="38"/>
      <c r="Q53" s="38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1"/>
      <c r="AE53" s="30"/>
    </row>
    <row r="54" spans="1:31">
      <c r="A54" s="30"/>
      <c r="B54" s="30"/>
      <c r="C54" s="40"/>
      <c r="D54" s="30"/>
      <c r="E54" s="37"/>
      <c r="F54" s="37"/>
      <c r="G54" s="37"/>
      <c r="H54" s="37"/>
      <c r="I54" s="37"/>
      <c r="J54" s="37"/>
      <c r="K54" s="37"/>
      <c r="L54" s="37"/>
      <c r="M54" s="37"/>
      <c r="N54" s="38"/>
      <c r="O54" s="30"/>
      <c r="P54" s="38"/>
      <c r="Q54" s="38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1"/>
      <c r="AE54" s="30"/>
    </row>
    <row r="55" spans="1:31">
      <c r="A55" s="30"/>
      <c r="B55" s="30"/>
      <c r="C55" s="40"/>
      <c r="D55" s="30"/>
      <c r="E55" s="37"/>
      <c r="F55" s="37"/>
      <c r="G55" s="37"/>
      <c r="H55" s="37"/>
      <c r="I55" s="37"/>
      <c r="J55" s="37"/>
      <c r="K55" s="37"/>
      <c r="L55" s="37"/>
      <c r="M55" s="37"/>
      <c r="N55" s="38"/>
      <c r="O55" s="30"/>
      <c r="P55" s="38"/>
      <c r="Q55" s="38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1"/>
      <c r="AE55" s="30"/>
    </row>
    <row r="56" spans="1:31">
      <c r="A56" s="30"/>
      <c r="B56" s="30"/>
      <c r="C56" s="40"/>
      <c r="D56" s="30"/>
      <c r="E56" s="37"/>
      <c r="F56" s="37"/>
      <c r="G56" s="37"/>
      <c r="H56" s="37"/>
      <c r="I56" s="37"/>
      <c r="J56" s="37"/>
      <c r="K56" s="37"/>
      <c r="L56" s="37"/>
      <c r="M56" s="37"/>
      <c r="N56" s="38"/>
      <c r="O56" s="30"/>
      <c r="P56" s="38"/>
      <c r="Q56" s="38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1"/>
      <c r="AE56" s="30"/>
    </row>
    <row r="57" spans="1:31">
      <c r="A57" s="30"/>
      <c r="B57" s="30"/>
      <c r="C57" s="40"/>
      <c r="D57" s="30"/>
      <c r="E57" s="37"/>
      <c r="F57" s="37"/>
      <c r="G57" s="37"/>
      <c r="H57" s="37"/>
      <c r="I57" s="37"/>
      <c r="J57" s="37"/>
      <c r="K57" s="37"/>
      <c r="L57" s="37"/>
      <c r="M57" s="37"/>
      <c r="N57" s="38"/>
      <c r="O57" s="30"/>
      <c r="P57" s="38"/>
      <c r="Q57" s="38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1"/>
      <c r="AE57" s="30"/>
    </row>
    <row r="58" spans="1:31">
      <c r="A58" s="30"/>
      <c r="B58" s="30"/>
      <c r="C58" s="40"/>
      <c r="D58" s="30"/>
      <c r="E58" s="37"/>
      <c r="F58" s="37"/>
      <c r="G58" s="37"/>
      <c r="H58" s="37"/>
      <c r="I58" s="37"/>
      <c r="J58" s="37"/>
      <c r="K58" s="37"/>
      <c r="L58" s="37"/>
      <c r="M58" s="37"/>
      <c r="N58" s="38"/>
      <c r="O58" s="30"/>
      <c r="P58" s="38"/>
      <c r="Q58" s="38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1"/>
      <c r="AE58" s="30"/>
    </row>
    <row r="59" spans="1:31">
      <c r="A59" s="30"/>
      <c r="B59" s="30"/>
      <c r="C59" s="40"/>
      <c r="D59" s="30"/>
      <c r="E59" s="37"/>
      <c r="F59" s="37"/>
      <c r="G59" s="37"/>
      <c r="H59" s="37"/>
      <c r="I59" s="37"/>
      <c r="J59" s="37"/>
      <c r="K59" s="37"/>
      <c r="L59" s="37"/>
      <c r="M59" s="37"/>
      <c r="N59" s="38"/>
      <c r="O59" s="30"/>
      <c r="P59" s="38"/>
      <c r="Q59" s="38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1"/>
      <c r="AE59" s="30"/>
    </row>
    <row r="60" spans="1:31">
      <c r="A60" s="30"/>
      <c r="B60" s="30"/>
      <c r="C60" s="40"/>
      <c r="D60" s="30"/>
      <c r="E60" s="37"/>
      <c r="F60" s="37"/>
      <c r="G60" s="37"/>
      <c r="H60" s="37"/>
      <c r="I60" s="37"/>
      <c r="J60" s="37"/>
      <c r="K60" s="37"/>
      <c r="L60" s="37"/>
      <c r="M60" s="37"/>
      <c r="N60" s="38"/>
      <c r="O60" s="30"/>
      <c r="P60" s="38"/>
      <c r="Q60" s="38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1"/>
      <c r="AE60" s="30"/>
    </row>
    <row r="61" spans="1:31">
      <c r="A61" s="30"/>
      <c r="B61" s="30"/>
      <c r="C61" s="40"/>
      <c r="D61" s="30"/>
      <c r="E61" s="37"/>
      <c r="F61" s="37"/>
      <c r="G61" s="37"/>
      <c r="H61" s="37"/>
      <c r="I61" s="37"/>
      <c r="J61" s="37"/>
      <c r="K61" s="37"/>
      <c r="L61" s="37"/>
      <c r="M61" s="37"/>
      <c r="N61" s="38"/>
      <c r="O61" s="30"/>
      <c r="P61" s="38"/>
      <c r="Q61" s="38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1"/>
      <c r="AE61" s="30"/>
    </row>
    <row r="62" spans="1:31">
      <c r="A62" s="30"/>
      <c r="B62" s="30"/>
      <c r="C62" s="40"/>
      <c r="D62" s="30"/>
      <c r="E62" s="37"/>
      <c r="F62" s="37"/>
      <c r="G62" s="37"/>
      <c r="H62" s="37"/>
      <c r="I62" s="37"/>
      <c r="J62" s="37"/>
      <c r="K62" s="37"/>
      <c r="L62" s="37"/>
      <c r="M62" s="37"/>
      <c r="N62" s="38"/>
      <c r="O62" s="30"/>
      <c r="P62" s="38"/>
      <c r="Q62" s="38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1"/>
      <c r="AE62" s="30"/>
    </row>
    <row r="63" spans="1:31">
      <c r="A63" s="30"/>
      <c r="B63" s="30"/>
      <c r="C63" s="40"/>
      <c r="D63" s="30"/>
      <c r="E63" s="37"/>
      <c r="F63" s="37"/>
      <c r="G63" s="37"/>
      <c r="H63" s="37"/>
      <c r="I63" s="37"/>
      <c r="J63" s="37"/>
      <c r="K63" s="37"/>
      <c r="L63" s="37"/>
      <c r="M63" s="37"/>
      <c r="N63" s="38"/>
      <c r="O63" s="30"/>
      <c r="P63" s="38"/>
      <c r="Q63" s="38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1"/>
      <c r="AE63" s="30"/>
    </row>
    <row r="64" spans="1:31">
      <c r="A64" s="30"/>
      <c r="B64" s="30"/>
      <c r="C64" s="40"/>
      <c r="D64" s="30"/>
      <c r="E64" s="37"/>
      <c r="F64" s="37"/>
      <c r="G64" s="37"/>
      <c r="H64" s="37"/>
      <c r="I64" s="37"/>
      <c r="J64" s="37"/>
      <c r="K64" s="37"/>
      <c r="L64" s="37"/>
      <c r="M64" s="37"/>
      <c r="N64" s="38"/>
      <c r="O64" s="30"/>
      <c r="P64" s="38"/>
      <c r="Q64" s="38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1"/>
      <c r="AE64" s="30"/>
    </row>
    <row r="65" spans="1:31">
      <c r="A65" s="30"/>
      <c r="B65" s="30"/>
      <c r="C65" s="40"/>
      <c r="D65" s="30"/>
      <c r="E65" s="37"/>
      <c r="F65" s="37"/>
      <c r="G65" s="37"/>
      <c r="H65" s="37"/>
      <c r="I65" s="37"/>
      <c r="J65" s="37"/>
      <c r="K65" s="37"/>
      <c r="L65" s="37"/>
      <c r="M65" s="37"/>
      <c r="N65" s="38"/>
      <c r="O65" s="30"/>
      <c r="P65" s="38"/>
      <c r="Q65" s="38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1"/>
      <c r="AE65" s="30"/>
    </row>
    <row r="66" spans="1:31">
      <c r="A66" s="30"/>
      <c r="B66" s="30"/>
      <c r="C66" s="40"/>
      <c r="D66" s="30"/>
      <c r="E66" s="37"/>
      <c r="F66" s="37"/>
      <c r="G66" s="37"/>
      <c r="H66" s="37"/>
      <c r="I66" s="37"/>
      <c r="J66" s="37"/>
      <c r="K66" s="37"/>
      <c r="L66" s="37"/>
      <c r="M66" s="37"/>
      <c r="N66" s="38"/>
      <c r="O66" s="30"/>
      <c r="P66" s="38"/>
      <c r="Q66" s="38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1"/>
      <c r="AE66" s="30"/>
    </row>
    <row r="67" spans="1:31">
      <c r="A67" s="30"/>
      <c r="B67" s="30"/>
      <c r="C67" s="40"/>
      <c r="D67" s="30"/>
      <c r="E67" s="37"/>
      <c r="F67" s="37"/>
      <c r="G67" s="37"/>
      <c r="H67" s="37"/>
      <c r="I67" s="37"/>
      <c r="J67" s="37"/>
      <c r="K67" s="37"/>
      <c r="L67" s="37"/>
      <c r="M67" s="37"/>
      <c r="N67" s="38"/>
      <c r="O67" s="30"/>
      <c r="P67" s="38"/>
      <c r="Q67" s="38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1"/>
      <c r="AE67" s="30"/>
    </row>
    <row r="68" spans="1:31">
      <c r="A68" s="30"/>
      <c r="B68" s="30"/>
      <c r="C68" s="40"/>
      <c r="D68" s="30"/>
      <c r="E68" s="37"/>
      <c r="F68" s="37"/>
      <c r="G68" s="37"/>
      <c r="H68" s="37"/>
      <c r="I68" s="37"/>
      <c r="J68" s="37"/>
      <c r="K68" s="37"/>
      <c r="L68" s="37"/>
      <c r="M68" s="37"/>
      <c r="N68" s="38"/>
      <c r="O68" s="30"/>
      <c r="P68" s="38"/>
      <c r="Q68" s="38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1"/>
      <c r="AE68" s="30"/>
    </row>
    <row r="69" spans="1:31">
      <c r="A69" s="30"/>
      <c r="B69" s="30"/>
      <c r="C69" s="40"/>
      <c r="D69" s="30"/>
      <c r="E69" s="37"/>
      <c r="F69" s="37"/>
      <c r="G69" s="37"/>
      <c r="H69" s="37"/>
      <c r="I69" s="37"/>
      <c r="J69" s="37"/>
      <c r="K69" s="37"/>
      <c r="L69" s="37"/>
      <c r="M69" s="37"/>
      <c r="N69" s="38"/>
      <c r="O69" s="30"/>
      <c r="P69" s="38"/>
      <c r="Q69" s="38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1"/>
      <c r="AE69" s="30"/>
    </row>
    <row r="70" spans="1:31">
      <c r="A70" s="30"/>
      <c r="B70" s="30"/>
      <c r="C70" s="40"/>
      <c r="D70" s="30"/>
      <c r="E70" s="37"/>
      <c r="F70" s="37"/>
      <c r="G70" s="37"/>
      <c r="H70" s="37"/>
      <c r="I70" s="37"/>
      <c r="J70" s="37"/>
      <c r="K70" s="37"/>
      <c r="L70" s="37"/>
      <c r="M70" s="37"/>
      <c r="N70" s="38"/>
      <c r="O70" s="30"/>
      <c r="P70" s="38"/>
      <c r="Q70" s="38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1"/>
      <c r="AE70" s="30"/>
    </row>
    <row r="71" spans="1:31">
      <c r="A71" s="30"/>
      <c r="B71" s="30"/>
      <c r="C71" s="40"/>
      <c r="D71" s="30"/>
      <c r="E71" s="37"/>
      <c r="F71" s="37"/>
      <c r="G71" s="37"/>
      <c r="H71" s="37"/>
      <c r="I71" s="37"/>
      <c r="J71" s="37"/>
      <c r="K71" s="37"/>
      <c r="L71" s="37"/>
      <c r="M71" s="37"/>
      <c r="N71" s="38"/>
      <c r="O71" s="30"/>
      <c r="P71" s="38"/>
      <c r="Q71" s="38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1"/>
      <c r="AE71" s="30"/>
    </row>
    <row r="72" spans="1:31">
      <c r="A72" s="30"/>
      <c r="B72" s="30"/>
      <c r="C72" s="40"/>
      <c r="D72" s="30"/>
      <c r="E72" s="37"/>
      <c r="F72" s="37"/>
      <c r="G72" s="37"/>
      <c r="H72" s="37"/>
      <c r="I72" s="37"/>
      <c r="J72" s="37"/>
      <c r="K72" s="37"/>
      <c r="L72" s="37"/>
      <c r="M72" s="37"/>
      <c r="N72" s="38"/>
      <c r="O72" s="30"/>
      <c r="P72" s="38"/>
      <c r="Q72" s="38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1"/>
      <c r="AE72" s="30"/>
    </row>
    <row r="73" spans="1:31">
      <c r="A73" s="30"/>
      <c r="B73" s="30"/>
      <c r="C73" s="40"/>
      <c r="D73" s="30"/>
      <c r="E73" s="37"/>
      <c r="F73" s="37"/>
      <c r="G73" s="37"/>
      <c r="H73" s="37"/>
      <c r="I73" s="37"/>
      <c r="J73" s="37"/>
      <c r="K73" s="37"/>
      <c r="L73" s="37"/>
      <c r="M73" s="37"/>
      <c r="N73" s="38"/>
      <c r="O73" s="30"/>
      <c r="P73" s="38"/>
      <c r="Q73" s="38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1"/>
      <c r="AE73" s="30"/>
    </row>
    <row r="74" spans="1:31">
      <c r="A74" s="30"/>
      <c r="B74" s="30"/>
      <c r="C74" s="40"/>
      <c r="D74" s="30"/>
      <c r="E74" s="37"/>
      <c r="F74" s="37"/>
      <c r="G74" s="37"/>
      <c r="H74" s="37"/>
      <c r="I74" s="37"/>
      <c r="J74" s="37"/>
      <c r="K74" s="37"/>
      <c r="L74" s="37"/>
      <c r="M74" s="37"/>
      <c r="N74" s="38"/>
      <c r="O74" s="30"/>
      <c r="P74" s="38"/>
      <c r="Q74" s="38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1"/>
      <c r="AE74" s="30"/>
    </row>
    <row r="75" spans="1:31">
      <c r="A75" s="30"/>
      <c r="B75" s="30"/>
      <c r="C75" s="40"/>
      <c r="D75" s="30"/>
      <c r="E75" s="37"/>
      <c r="F75" s="37"/>
      <c r="G75" s="37"/>
      <c r="H75" s="37"/>
      <c r="I75" s="37"/>
      <c r="J75" s="37"/>
      <c r="K75" s="37"/>
      <c r="L75" s="37"/>
      <c r="M75" s="37"/>
      <c r="N75" s="38"/>
      <c r="O75" s="30"/>
      <c r="P75" s="38"/>
      <c r="Q75" s="38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1"/>
      <c r="AE75" s="30"/>
    </row>
    <row r="76" spans="1:31">
      <c r="A76" s="30"/>
      <c r="B76" s="30"/>
      <c r="C76" s="40"/>
      <c r="D76" s="30"/>
      <c r="E76" s="37"/>
      <c r="F76" s="37"/>
      <c r="G76" s="37"/>
      <c r="H76" s="37"/>
      <c r="I76" s="37"/>
      <c r="J76" s="37"/>
      <c r="K76" s="37"/>
      <c r="L76" s="37"/>
      <c r="M76" s="37"/>
      <c r="N76" s="38"/>
      <c r="O76" s="30"/>
      <c r="P76" s="38"/>
      <c r="Q76" s="38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1"/>
      <c r="AE76" s="30"/>
    </row>
    <row r="77" spans="1:31">
      <c r="A77" s="30"/>
      <c r="B77" s="30"/>
      <c r="C77" s="40"/>
      <c r="D77" s="30"/>
      <c r="E77" s="37"/>
      <c r="F77" s="37"/>
      <c r="G77" s="37"/>
      <c r="H77" s="37"/>
      <c r="I77" s="37"/>
      <c r="J77" s="37"/>
      <c r="K77" s="37"/>
      <c r="L77" s="37"/>
      <c r="M77" s="37"/>
      <c r="N77" s="38"/>
      <c r="O77" s="30"/>
      <c r="P77" s="38"/>
      <c r="Q77" s="38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1"/>
      <c r="AE77" s="30"/>
    </row>
    <row r="78" spans="1:31">
      <c r="A78" s="30"/>
      <c r="B78" s="30"/>
      <c r="C78" s="40"/>
      <c r="D78" s="30"/>
      <c r="E78" s="37"/>
      <c r="F78" s="37"/>
      <c r="G78" s="37"/>
      <c r="H78" s="37"/>
      <c r="I78" s="37"/>
      <c r="J78" s="37"/>
      <c r="K78" s="37"/>
      <c r="L78" s="37"/>
      <c r="M78" s="37"/>
      <c r="N78" s="38"/>
      <c r="O78" s="30"/>
      <c r="P78" s="38"/>
      <c r="Q78" s="38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1"/>
      <c r="AE78" s="30"/>
    </row>
    <row r="79" spans="1:31">
      <c r="A79" s="30"/>
      <c r="B79" s="30"/>
      <c r="C79" s="40"/>
      <c r="D79" s="30"/>
      <c r="E79" s="37"/>
      <c r="F79" s="37"/>
      <c r="G79" s="37"/>
      <c r="H79" s="37"/>
      <c r="I79" s="37"/>
      <c r="J79" s="37"/>
      <c r="K79" s="37"/>
      <c r="L79" s="37"/>
      <c r="M79" s="37"/>
      <c r="N79" s="38"/>
      <c r="O79" s="30"/>
      <c r="P79" s="38"/>
      <c r="Q79" s="38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1"/>
      <c r="AE79" s="30"/>
    </row>
    <row r="80" spans="1:31">
      <c r="A80" s="30"/>
      <c r="B80" s="30"/>
      <c r="C80" s="41"/>
      <c r="D80" s="30"/>
      <c r="E80" s="37"/>
      <c r="F80" s="37"/>
      <c r="G80" s="37"/>
      <c r="H80" s="37"/>
      <c r="I80" s="37"/>
      <c r="J80" s="37"/>
      <c r="K80" s="37"/>
      <c r="L80" s="37"/>
      <c r="M80" s="37"/>
      <c r="N80" s="38"/>
      <c r="O80" s="30"/>
      <c r="P80" s="38"/>
      <c r="Q80" s="38"/>
      <c r="R80" s="30"/>
      <c r="S80" s="30"/>
      <c r="T80" s="39"/>
      <c r="U80" s="30"/>
      <c r="V80" s="30"/>
      <c r="W80" s="39"/>
      <c r="X80" s="30"/>
      <c r="Y80" s="30"/>
      <c r="Z80" s="30"/>
      <c r="AA80" s="30"/>
      <c r="AB80" s="30"/>
      <c r="AC80" s="30"/>
      <c r="AD80" s="31"/>
      <c r="AE80" s="39"/>
    </row>
    <row r="81" spans="1:31">
      <c r="A81" s="30"/>
      <c r="B81" s="30"/>
      <c r="C81" s="41"/>
      <c r="D81" s="30"/>
      <c r="E81" s="37"/>
      <c r="F81" s="37"/>
      <c r="G81" s="37"/>
      <c r="H81" s="37"/>
      <c r="I81" s="37"/>
      <c r="J81" s="37"/>
      <c r="K81" s="37"/>
      <c r="L81" s="37"/>
      <c r="M81" s="37"/>
      <c r="N81" s="38"/>
      <c r="O81" s="30"/>
      <c r="P81" s="38"/>
      <c r="Q81" s="38"/>
      <c r="R81" s="30"/>
      <c r="S81" s="30"/>
      <c r="T81" s="39"/>
      <c r="U81" s="30"/>
      <c r="V81" s="30"/>
      <c r="W81" s="39"/>
      <c r="X81" s="30"/>
      <c r="Y81" s="30"/>
      <c r="Z81" s="30"/>
      <c r="AA81" s="30"/>
      <c r="AB81" s="30"/>
      <c r="AC81" s="30"/>
      <c r="AD81" s="31"/>
      <c r="AE81" s="39"/>
    </row>
    <row r="82" spans="1:31">
      <c r="A82" s="30"/>
      <c r="B82" s="30"/>
      <c r="C82" s="41"/>
      <c r="D82" s="30"/>
      <c r="E82" s="37"/>
      <c r="F82" s="37"/>
      <c r="G82" s="37"/>
      <c r="H82" s="37"/>
      <c r="I82" s="37"/>
      <c r="J82" s="37"/>
      <c r="K82" s="37"/>
      <c r="L82" s="37"/>
      <c r="M82" s="37"/>
      <c r="N82" s="38"/>
      <c r="O82" s="30"/>
      <c r="P82" s="38"/>
      <c r="Q82" s="38"/>
      <c r="R82" s="30"/>
      <c r="S82" s="30"/>
      <c r="T82" s="39"/>
      <c r="U82" s="30"/>
      <c r="V82" s="30"/>
      <c r="W82" s="39"/>
      <c r="X82" s="30"/>
      <c r="Y82" s="30"/>
      <c r="Z82" s="30"/>
      <c r="AA82" s="30"/>
      <c r="AB82" s="30"/>
      <c r="AC82" s="30"/>
      <c r="AD82" s="31"/>
      <c r="AE82" s="39"/>
    </row>
    <row r="83" spans="1:31">
      <c r="A83" s="30"/>
      <c r="B83" s="30"/>
      <c r="C83" s="41"/>
      <c r="D83" s="30"/>
      <c r="E83" s="37"/>
      <c r="F83" s="37"/>
      <c r="G83" s="37"/>
      <c r="H83" s="37"/>
      <c r="I83" s="37"/>
      <c r="J83" s="37"/>
      <c r="K83" s="37"/>
      <c r="L83" s="37"/>
      <c r="M83" s="37"/>
      <c r="N83" s="38"/>
      <c r="O83" s="30"/>
      <c r="P83" s="38"/>
      <c r="Q83" s="38"/>
      <c r="R83" s="30"/>
      <c r="S83" s="30"/>
      <c r="T83" s="39"/>
      <c r="U83" s="30"/>
      <c r="V83" s="30"/>
      <c r="W83" s="39"/>
      <c r="X83" s="30"/>
      <c r="Y83" s="30"/>
      <c r="Z83" s="30"/>
      <c r="AA83" s="30"/>
      <c r="AB83" s="30"/>
      <c r="AC83" s="30"/>
      <c r="AD83" s="31"/>
      <c r="AE83" s="39"/>
    </row>
    <row r="84" spans="1:31">
      <c r="A84" s="30"/>
      <c r="B84" s="30"/>
      <c r="C84" s="41"/>
      <c r="D84" s="30"/>
      <c r="E84" s="37"/>
      <c r="F84" s="37"/>
      <c r="G84" s="37"/>
      <c r="H84" s="37"/>
      <c r="I84" s="37"/>
      <c r="J84" s="37"/>
      <c r="K84" s="37"/>
      <c r="L84" s="37"/>
      <c r="M84" s="37"/>
      <c r="N84" s="38"/>
      <c r="O84" s="30"/>
      <c r="P84" s="38"/>
      <c r="Q84" s="38"/>
      <c r="R84" s="30"/>
      <c r="S84" s="30"/>
      <c r="T84" s="39"/>
      <c r="U84" s="30"/>
      <c r="V84" s="30"/>
      <c r="W84" s="39"/>
      <c r="X84" s="30"/>
      <c r="Y84" s="30"/>
      <c r="Z84" s="30"/>
      <c r="AA84" s="30"/>
      <c r="AB84" s="30"/>
      <c r="AC84" s="30"/>
      <c r="AD84" s="31"/>
      <c r="AE84" s="39"/>
    </row>
    <row r="85" spans="1:31">
      <c r="A85" s="30"/>
      <c r="B85" s="30"/>
      <c r="C85" s="41"/>
      <c r="D85" s="30"/>
      <c r="E85" s="37"/>
      <c r="F85" s="37"/>
      <c r="G85" s="37"/>
      <c r="H85" s="37"/>
      <c r="I85" s="37"/>
      <c r="J85" s="37"/>
      <c r="K85" s="37"/>
      <c r="L85" s="37"/>
      <c r="M85" s="37"/>
      <c r="N85" s="38"/>
      <c r="O85" s="30"/>
      <c r="P85" s="38"/>
      <c r="Q85" s="38"/>
      <c r="R85" s="30"/>
      <c r="S85" s="30"/>
      <c r="T85" s="39"/>
      <c r="U85" s="30"/>
      <c r="V85" s="30"/>
      <c r="W85" s="39"/>
      <c r="X85" s="30"/>
      <c r="Y85" s="30"/>
      <c r="Z85" s="30"/>
      <c r="AA85" s="30"/>
      <c r="AB85" s="30"/>
      <c r="AC85" s="30"/>
      <c r="AD85" s="31"/>
      <c r="AE85" s="39"/>
    </row>
    <row r="86" spans="1:31">
      <c r="A86" s="30"/>
      <c r="B86" s="30"/>
      <c r="C86" s="41"/>
      <c r="D86" s="30"/>
      <c r="E86" s="37"/>
      <c r="F86" s="37"/>
      <c r="G86" s="37"/>
      <c r="H86" s="37"/>
      <c r="I86" s="37"/>
      <c r="J86" s="37"/>
      <c r="K86" s="37"/>
      <c r="L86" s="37"/>
      <c r="M86" s="37"/>
      <c r="N86" s="38"/>
      <c r="O86" s="30"/>
      <c r="P86" s="38"/>
      <c r="Q86" s="38"/>
      <c r="R86" s="30"/>
      <c r="S86" s="39"/>
      <c r="T86" s="39"/>
      <c r="U86" s="30"/>
      <c r="V86" s="30"/>
      <c r="W86" s="39"/>
      <c r="X86" s="30"/>
      <c r="Y86" s="30"/>
      <c r="Z86" s="30"/>
      <c r="AA86" s="30"/>
      <c r="AB86" s="30"/>
      <c r="AC86" s="30"/>
      <c r="AD86" s="31"/>
      <c r="AE86" s="39"/>
    </row>
    <row r="87" spans="1:31">
      <c r="A87" s="30"/>
      <c r="B87" s="30"/>
      <c r="C87" s="41"/>
      <c r="D87" s="30"/>
      <c r="E87" s="37"/>
      <c r="F87" s="37"/>
      <c r="G87" s="37"/>
      <c r="H87" s="37"/>
      <c r="I87" s="37"/>
      <c r="J87" s="37"/>
      <c r="K87" s="37"/>
      <c r="L87" s="37"/>
      <c r="M87" s="37"/>
      <c r="N87" s="38"/>
      <c r="O87" s="30"/>
      <c r="P87" s="38"/>
      <c r="Q87" s="38"/>
      <c r="R87" s="30"/>
      <c r="S87" s="39"/>
      <c r="T87" s="39"/>
      <c r="U87" s="30"/>
      <c r="V87" s="30"/>
      <c r="W87" s="39"/>
      <c r="X87" s="30"/>
      <c r="Y87" s="30"/>
      <c r="Z87" s="30"/>
      <c r="AA87" s="30"/>
      <c r="AB87" s="30"/>
      <c r="AC87" s="30"/>
      <c r="AD87" s="31"/>
      <c r="AE87" s="39"/>
    </row>
    <row r="88" spans="1:31">
      <c r="A88" s="30"/>
      <c r="B88" s="30"/>
      <c r="C88" s="41"/>
      <c r="D88" s="30"/>
      <c r="E88" s="37"/>
      <c r="F88" s="37"/>
      <c r="G88" s="37"/>
      <c r="H88" s="37"/>
      <c r="I88" s="37"/>
      <c r="J88" s="37"/>
      <c r="K88" s="37"/>
      <c r="L88" s="37"/>
      <c r="M88" s="37"/>
      <c r="N88" s="38"/>
      <c r="O88" s="30"/>
      <c r="P88" s="38"/>
      <c r="Q88" s="38"/>
      <c r="R88" s="30"/>
      <c r="S88" s="39"/>
      <c r="T88" s="39"/>
      <c r="U88" s="30"/>
      <c r="V88" s="30"/>
      <c r="W88" s="39"/>
      <c r="X88" s="30"/>
      <c r="Y88" s="30"/>
      <c r="Z88" s="30"/>
      <c r="AA88" s="30"/>
      <c r="AB88" s="30"/>
      <c r="AC88" s="30"/>
      <c r="AD88" s="31"/>
      <c r="AE88" s="39"/>
    </row>
    <row r="89" spans="1:31">
      <c r="A89" s="30"/>
      <c r="B89" s="30"/>
      <c r="C89" s="41"/>
      <c r="D89" s="30"/>
      <c r="E89" s="37"/>
      <c r="F89" s="37"/>
      <c r="G89" s="37"/>
      <c r="H89" s="37"/>
      <c r="I89" s="37"/>
      <c r="J89" s="37"/>
      <c r="K89" s="37"/>
      <c r="L89" s="37"/>
      <c r="M89" s="37"/>
      <c r="N89" s="38"/>
      <c r="O89" s="30"/>
      <c r="P89" s="38"/>
      <c r="Q89" s="38"/>
      <c r="R89" s="30"/>
      <c r="S89" s="39"/>
      <c r="T89" s="39"/>
      <c r="U89" s="30"/>
      <c r="V89" s="30"/>
      <c r="W89" s="39"/>
      <c r="X89" s="30"/>
      <c r="Y89" s="30"/>
      <c r="Z89" s="30"/>
      <c r="AA89" s="30"/>
      <c r="AB89" s="30"/>
      <c r="AC89" s="30"/>
      <c r="AD89" s="31"/>
      <c r="AE89" s="39"/>
    </row>
    <row r="90" spans="1:31">
      <c r="A90" s="30"/>
      <c r="B90" s="30"/>
      <c r="C90" s="41"/>
      <c r="D90" s="30"/>
      <c r="E90" s="37"/>
      <c r="F90" s="37"/>
      <c r="G90" s="37"/>
      <c r="H90" s="37"/>
      <c r="I90" s="37"/>
      <c r="J90" s="37"/>
      <c r="K90" s="37"/>
      <c r="L90" s="37"/>
      <c r="M90" s="37"/>
      <c r="N90" s="38"/>
      <c r="O90" s="30"/>
      <c r="P90" s="38"/>
      <c r="Q90" s="38"/>
      <c r="R90" s="30"/>
      <c r="S90" s="39"/>
      <c r="T90" s="39"/>
      <c r="U90" s="30"/>
      <c r="V90" s="30"/>
      <c r="W90" s="39"/>
      <c r="X90" s="30"/>
      <c r="Y90" s="30"/>
      <c r="Z90" s="30"/>
      <c r="AA90" s="30"/>
      <c r="AB90" s="30"/>
      <c r="AC90" s="30"/>
      <c r="AD90" s="31"/>
      <c r="AE90" s="39"/>
    </row>
    <row r="91" spans="1:31">
      <c r="A91" s="30"/>
      <c r="B91" s="30"/>
      <c r="C91" s="41"/>
      <c r="D91" s="30"/>
      <c r="E91" s="37"/>
      <c r="F91" s="37"/>
      <c r="G91" s="37"/>
      <c r="H91" s="37"/>
      <c r="I91" s="37"/>
      <c r="J91" s="37"/>
      <c r="K91" s="37"/>
      <c r="L91" s="37"/>
      <c r="M91" s="37"/>
      <c r="N91" s="38"/>
      <c r="O91" s="30"/>
      <c r="P91" s="38"/>
      <c r="Q91" s="38"/>
      <c r="R91" s="30"/>
      <c r="S91" s="39"/>
      <c r="T91" s="39"/>
      <c r="U91" s="30"/>
      <c r="V91" s="30"/>
      <c r="W91" s="39"/>
      <c r="X91" s="30"/>
      <c r="Y91" s="30"/>
      <c r="Z91" s="30"/>
      <c r="AA91" s="30"/>
      <c r="AB91" s="30"/>
      <c r="AC91" s="30"/>
      <c r="AD91" s="31"/>
      <c r="AE91" s="39"/>
    </row>
    <row r="92" spans="1:31">
      <c r="A92" s="30"/>
      <c r="B92" s="30"/>
      <c r="C92" s="41"/>
      <c r="D92" s="30"/>
      <c r="E92" s="37"/>
      <c r="F92" s="37"/>
      <c r="G92" s="37"/>
      <c r="H92" s="37"/>
      <c r="I92" s="37"/>
      <c r="J92" s="37"/>
      <c r="K92" s="37"/>
      <c r="L92" s="37"/>
      <c r="M92" s="37"/>
      <c r="N92" s="38"/>
      <c r="O92" s="30"/>
      <c r="P92" s="38"/>
      <c r="Q92" s="38"/>
      <c r="R92" s="30"/>
      <c r="S92" s="39"/>
      <c r="T92" s="39"/>
      <c r="U92" s="30"/>
      <c r="V92" s="30"/>
      <c r="W92" s="39"/>
      <c r="X92" s="30"/>
      <c r="Y92" s="30"/>
      <c r="Z92" s="30"/>
      <c r="AA92" s="30"/>
      <c r="AB92" s="30"/>
      <c r="AC92" s="30"/>
      <c r="AD92" s="31"/>
      <c r="AE92" s="39"/>
    </row>
    <row r="93" spans="1:31">
      <c r="A93" s="30"/>
      <c r="B93" s="30"/>
      <c r="C93" s="41"/>
      <c r="D93" s="30"/>
      <c r="E93" s="37"/>
      <c r="F93" s="37"/>
      <c r="G93" s="37"/>
      <c r="H93" s="37"/>
      <c r="I93" s="37"/>
      <c r="J93" s="37"/>
      <c r="K93" s="37"/>
      <c r="L93" s="37"/>
      <c r="M93" s="37"/>
      <c r="N93" s="38"/>
      <c r="O93" s="30"/>
      <c r="P93" s="38"/>
      <c r="Q93" s="38"/>
      <c r="R93" s="30"/>
      <c r="S93" s="39"/>
      <c r="T93" s="39"/>
      <c r="U93" s="30"/>
      <c r="V93" s="30"/>
      <c r="W93" s="39"/>
      <c r="X93" s="30"/>
      <c r="Y93" s="30"/>
      <c r="Z93" s="30"/>
      <c r="AA93" s="30"/>
      <c r="AB93" s="30"/>
      <c r="AC93" s="30"/>
      <c r="AD93" s="31"/>
      <c r="AE93" s="39"/>
    </row>
    <row r="94" spans="1:31">
      <c r="A94" s="30"/>
      <c r="B94" s="30"/>
      <c r="C94" s="41"/>
      <c r="D94" s="30"/>
      <c r="E94" s="37"/>
      <c r="F94" s="37"/>
      <c r="G94" s="37"/>
      <c r="H94" s="37"/>
      <c r="I94" s="37"/>
      <c r="J94" s="37"/>
      <c r="K94" s="37"/>
      <c r="L94" s="37"/>
      <c r="M94" s="37"/>
      <c r="N94" s="38"/>
      <c r="O94" s="30"/>
      <c r="P94" s="38"/>
      <c r="Q94" s="38"/>
      <c r="R94" s="30"/>
      <c r="S94" s="39"/>
      <c r="T94" s="39"/>
      <c r="U94" s="30"/>
      <c r="V94" s="30"/>
      <c r="W94" s="39"/>
      <c r="X94" s="30"/>
      <c r="Y94" s="30"/>
      <c r="Z94" s="30"/>
      <c r="AA94" s="30"/>
      <c r="AB94" s="30"/>
      <c r="AC94" s="30"/>
      <c r="AD94" s="31"/>
      <c r="AE94" s="39"/>
    </row>
    <row r="95" spans="1:31">
      <c r="A95" s="30"/>
      <c r="B95" s="30"/>
      <c r="C95" s="41"/>
      <c r="D95" s="30"/>
      <c r="E95" s="37"/>
      <c r="F95" s="37"/>
      <c r="G95" s="37"/>
      <c r="H95" s="37"/>
      <c r="I95" s="37"/>
      <c r="J95" s="37"/>
      <c r="K95" s="37"/>
      <c r="L95" s="37"/>
      <c r="M95" s="37"/>
      <c r="N95" s="38"/>
      <c r="O95" s="30"/>
      <c r="P95" s="38"/>
      <c r="Q95" s="38"/>
      <c r="R95" s="30"/>
      <c r="S95" s="39"/>
      <c r="T95" s="39"/>
      <c r="U95" s="30"/>
      <c r="V95" s="30"/>
      <c r="W95" s="39"/>
      <c r="X95" s="30"/>
      <c r="Y95" s="30"/>
      <c r="Z95" s="30"/>
      <c r="AA95" s="30"/>
      <c r="AB95" s="30"/>
      <c r="AC95" s="30"/>
      <c r="AD95" s="31"/>
      <c r="AE95" s="39"/>
    </row>
    <row r="96" spans="1:31">
      <c r="A96" s="30"/>
      <c r="B96" s="30"/>
      <c r="C96" s="41"/>
      <c r="D96" s="30"/>
      <c r="E96" s="37"/>
      <c r="F96" s="37"/>
      <c r="G96" s="37"/>
      <c r="H96" s="37"/>
      <c r="I96" s="37"/>
      <c r="J96" s="37"/>
      <c r="K96" s="37"/>
      <c r="L96" s="37"/>
      <c r="M96" s="37"/>
      <c r="N96" s="38"/>
      <c r="O96" s="30"/>
      <c r="P96" s="38"/>
      <c r="Q96" s="38"/>
      <c r="R96" s="30"/>
      <c r="S96" s="39"/>
      <c r="T96" s="39"/>
      <c r="U96" s="30"/>
      <c r="V96" s="30"/>
      <c r="W96" s="39"/>
      <c r="X96" s="30"/>
      <c r="Y96" s="30"/>
      <c r="Z96" s="30"/>
      <c r="AA96" s="30"/>
      <c r="AB96" s="30"/>
      <c r="AC96" s="30"/>
      <c r="AD96" s="31"/>
      <c r="AE96" s="39"/>
    </row>
    <row r="97" spans="1:31">
      <c r="A97" s="30"/>
      <c r="B97" s="30"/>
      <c r="C97" s="41"/>
      <c r="D97" s="30"/>
      <c r="E97" s="37"/>
      <c r="F97" s="37"/>
      <c r="G97" s="37"/>
      <c r="H97" s="37"/>
      <c r="I97" s="37"/>
      <c r="J97" s="37"/>
      <c r="K97" s="37"/>
      <c r="L97" s="37"/>
      <c r="M97" s="37"/>
      <c r="N97" s="38"/>
      <c r="O97" s="30"/>
      <c r="P97" s="38"/>
      <c r="Q97" s="38"/>
      <c r="R97" s="30"/>
      <c r="S97" s="39"/>
      <c r="T97" s="39"/>
      <c r="U97" s="30"/>
      <c r="V97" s="30"/>
      <c r="W97" s="39"/>
      <c r="X97" s="30"/>
      <c r="Y97" s="30"/>
      <c r="Z97" s="30"/>
      <c r="AA97" s="30"/>
      <c r="AB97" s="30"/>
      <c r="AC97" s="30"/>
      <c r="AD97" s="31"/>
      <c r="AE97" s="39"/>
    </row>
    <row r="98" spans="1:31">
      <c r="A98" s="30"/>
      <c r="B98" s="30"/>
      <c r="C98" s="41"/>
      <c r="D98" s="30"/>
      <c r="E98" s="37"/>
      <c r="F98" s="37"/>
      <c r="G98" s="37"/>
      <c r="H98" s="37"/>
      <c r="I98" s="37"/>
      <c r="J98" s="37"/>
      <c r="K98" s="37"/>
      <c r="L98" s="37"/>
      <c r="M98" s="37"/>
      <c r="N98" s="38"/>
      <c r="O98" s="30"/>
      <c r="P98" s="38"/>
      <c r="Q98" s="38"/>
      <c r="R98" s="30"/>
      <c r="S98" s="39"/>
      <c r="T98" s="39"/>
      <c r="U98" s="30"/>
      <c r="V98" s="30"/>
      <c r="W98" s="39"/>
      <c r="X98" s="30"/>
      <c r="Y98" s="30"/>
      <c r="Z98" s="30"/>
      <c r="AA98" s="30"/>
      <c r="AB98" s="30"/>
      <c r="AC98" s="30"/>
      <c r="AD98" s="31"/>
      <c r="AE98" s="39"/>
    </row>
    <row r="99" spans="1:31">
      <c r="A99" s="30"/>
      <c r="B99" s="30"/>
      <c r="C99" s="41"/>
      <c r="D99" s="30"/>
      <c r="E99" s="37"/>
      <c r="F99" s="37"/>
      <c r="G99" s="37"/>
      <c r="H99" s="37"/>
      <c r="I99" s="37"/>
      <c r="J99" s="37"/>
      <c r="K99" s="37"/>
      <c r="L99" s="37"/>
      <c r="M99" s="37"/>
      <c r="N99" s="38"/>
      <c r="O99" s="30"/>
      <c r="P99" s="38"/>
      <c r="Q99" s="38"/>
      <c r="R99" s="30"/>
      <c r="S99" s="39"/>
      <c r="T99" s="39"/>
      <c r="U99" s="30"/>
      <c r="V99" s="30"/>
      <c r="W99" s="39"/>
      <c r="X99" s="30"/>
      <c r="Y99" s="30"/>
      <c r="Z99" s="30"/>
      <c r="AA99" s="30"/>
      <c r="AB99" s="30"/>
      <c r="AC99" s="30"/>
      <c r="AD99" s="31"/>
      <c r="AE99" s="39"/>
    </row>
    <row r="100" spans="1:31">
      <c r="A100" s="30"/>
      <c r="B100" s="30"/>
      <c r="C100" s="41"/>
      <c r="D100" s="30"/>
      <c r="E100" s="37"/>
      <c r="F100" s="37"/>
      <c r="G100" s="37"/>
      <c r="H100" s="37"/>
      <c r="I100" s="37"/>
      <c r="J100" s="37"/>
      <c r="K100" s="37"/>
      <c r="L100" s="37"/>
      <c r="M100" s="37"/>
      <c r="N100" s="38"/>
      <c r="O100" s="30"/>
      <c r="P100" s="38"/>
      <c r="Q100" s="38"/>
      <c r="R100" s="30"/>
      <c r="S100" s="39"/>
      <c r="T100" s="39"/>
      <c r="U100" s="30"/>
      <c r="V100" s="30"/>
      <c r="W100" s="39"/>
      <c r="X100" s="30"/>
      <c r="Y100" s="30"/>
      <c r="Z100" s="30"/>
      <c r="AA100" s="30"/>
      <c r="AB100" s="30"/>
      <c r="AC100" s="30"/>
      <c r="AD100" s="31"/>
      <c r="AE100" s="39"/>
    </row>
    <row r="101" spans="1:31">
      <c r="A101" s="30"/>
      <c r="B101" s="30"/>
      <c r="C101" s="41"/>
      <c r="D101" s="30"/>
      <c r="E101" s="37"/>
      <c r="F101" s="37"/>
      <c r="G101" s="37"/>
      <c r="H101" s="37"/>
      <c r="I101" s="37"/>
      <c r="J101" s="37"/>
      <c r="K101" s="37"/>
      <c r="L101" s="37"/>
      <c r="M101" s="37"/>
      <c r="N101" s="38"/>
      <c r="O101" s="30"/>
      <c r="P101" s="38"/>
      <c r="Q101" s="38"/>
      <c r="R101" s="30"/>
      <c r="S101" s="39"/>
      <c r="T101" s="39"/>
      <c r="U101" s="30"/>
      <c r="V101" s="30"/>
      <c r="W101" s="39"/>
      <c r="X101" s="30"/>
      <c r="Y101" s="30"/>
      <c r="Z101" s="30"/>
      <c r="AA101" s="30"/>
      <c r="AB101" s="30"/>
      <c r="AC101" s="30"/>
      <c r="AD101" s="31"/>
      <c r="AE101" s="39"/>
    </row>
    <row r="102" spans="1:31">
      <c r="A102" s="30"/>
      <c r="B102" s="30"/>
      <c r="C102" s="41"/>
      <c r="D102" s="30"/>
      <c r="E102" s="37"/>
      <c r="F102" s="37"/>
      <c r="G102" s="37"/>
      <c r="H102" s="37"/>
      <c r="I102" s="37"/>
      <c r="J102" s="37"/>
      <c r="K102" s="37"/>
      <c r="L102" s="37"/>
      <c r="M102" s="37"/>
      <c r="N102" s="38"/>
      <c r="O102" s="30"/>
      <c r="P102" s="38"/>
      <c r="Q102" s="38"/>
      <c r="R102" s="30"/>
      <c r="S102" s="39"/>
      <c r="T102" s="39"/>
      <c r="U102" s="30"/>
      <c r="V102" s="30"/>
      <c r="W102" s="39"/>
      <c r="X102" s="30"/>
      <c r="Y102" s="30"/>
      <c r="Z102" s="30"/>
      <c r="AA102" s="30"/>
      <c r="AB102" s="30"/>
      <c r="AC102" s="30"/>
      <c r="AD102" s="31"/>
      <c r="AE102" s="39"/>
    </row>
    <row r="103" spans="1:31">
      <c r="A103" s="30"/>
      <c r="B103" s="30"/>
      <c r="C103" s="41"/>
      <c r="D103" s="30"/>
      <c r="E103" s="37"/>
      <c r="F103" s="37"/>
      <c r="G103" s="37"/>
      <c r="H103" s="37"/>
      <c r="I103" s="37"/>
      <c r="J103" s="37"/>
      <c r="K103" s="37"/>
      <c r="L103" s="37"/>
      <c r="M103" s="37"/>
      <c r="N103" s="38"/>
      <c r="O103" s="30"/>
      <c r="P103" s="38"/>
      <c r="Q103" s="38"/>
      <c r="R103" s="30"/>
      <c r="S103" s="39"/>
      <c r="T103" s="39"/>
      <c r="U103" s="30"/>
      <c r="V103" s="30"/>
      <c r="W103" s="39"/>
      <c r="X103" s="30"/>
      <c r="Y103" s="30"/>
      <c r="Z103" s="30"/>
      <c r="AA103" s="30"/>
      <c r="AB103" s="30"/>
      <c r="AC103" s="30"/>
      <c r="AD103" s="31"/>
      <c r="AE103" s="39"/>
    </row>
  </sheetData>
  <mergeCells count="3">
    <mergeCell ref="A1:O1"/>
    <mergeCell ref="P1:R1"/>
    <mergeCell ref="S1:AD1"/>
  </mergeCells>
  <dataValidations count="6">
    <dataValidation type="list" allowBlank="1" showInputMessage="1" showErrorMessage="1" errorTitle="Blędne dane" error="Tutaj wstawiamy tylko daty późniejsze niż 01.05.2020" sqref="Q12:Q20 Q34:Q103">
      <formula1>"moduł,panel"</formula1>
    </dataValidation>
    <dataValidation type="date" allowBlank="1" showInputMessage="1" showErrorMessage="1" errorTitle="Blędne dane" error="Tutaj wstawiamy tylko daty późniejsze niż 01.05.2020" sqref="P3:P8 N3:O11 N12:P103">
      <formula1>43952</formula1>
      <formula2>47484</formula2>
    </dataValidation>
    <dataValidation type="list" allowBlank="1" showInputMessage="1" showErrorMessage="1" errorTitle="Blędne dane" error="Tutaj wstawiamy tylko daty późniejsze niż 01.05.2020" sqref="R3:R20 R34:R103 Q21:Q33">
      <formula1>"CRAMO, Norweska"</formula1>
    </dataValidation>
    <dataValidation type="list" allowBlank="1" showInputMessage="1" showErrorMessage="1" sqref="S64:S75 U12:AB15 S12:S15 S16:AB20 S34:AB63">
      <formula1>"Tak, Nie"</formula1>
    </dataValidation>
    <dataValidation type="list" showInputMessage="1" showErrorMessage="1" sqref="D38:D103 D3:D33">
      <formula1>"I kondygnacja,pośrednia kondygnacja,ostatnia kondygnacja,element zew."</formula1>
    </dataValidation>
    <dataValidation type="decimal" allowBlank="1" showInputMessage="1" showErrorMessage="1" errorTitle="Błędne dane" error="Tutaj dane wpisujesz tylko w postaci liczby z zakresu 0,1 - 100000 - jednostkę określa nazwa kolumny; wprowadzenie innych danych jest zablokowane" sqref="E38:M103 E3:M33">
      <formula1>0.1</formula1>
      <formula2>10000000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6" sqref="D6"/>
    </sheetView>
  </sheetViews>
  <sheetFormatPr defaultRowHeight="15"/>
  <cols>
    <col min="1" max="1" width="13.42578125" customWidth="1"/>
    <col min="2" max="3" width="19" customWidth="1"/>
    <col min="4" max="4" width="15.5703125" bestFit="1" customWidth="1"/>
    <col min="5" max="5" width="14.42578125" bestFit="1" customWidth="1"/>
    <col min="6" max="6" width="19.7109375" bestFit="1" customWidth="1"/>
    <col min="7" max="7" width="11.5703125" customWidth="1"/>
    <col min="8" max="8" width="21.28515625" customWidth="1"/>
    <col min="9" max="9" width="20.28515625" customWidth="1"/>
    <col min="10" max="10" width="16.28515625" customWidth="1"/>
    <col min="11" max="12" width="10.42578125" customWidth="1"/>
    <col min="13" max="13" width="58.7109375" customWidth="1"/>
    <col min="14" max="14" width="54.28515625" customWidth="1"/>
  </cols>
  <sheetData>
    <row r="1" spans="1:13" ht="18.75">
      <c r="A1" s="6" t="s">
        <v>105</v>
      </c>
    </row>
    <row r="2" spans="1:13" s="16" customFormat="1" ht="35.450000000000003" customHeight="1">
      <c r="A2" s="16" t="s">
        <v>3</v>
      </c>
      <c r="B2" s="16" t="s">
        <v>4</v>
      </c>
      <c r="C2" s="16" t="s">
        <v>106</v>
      </c>
      <c r="D2" s="16" t="s">
        <v>107</v>
      </c>
      <c r="E2" s="16" t="s">
        <v>108</v>
      </c>
      <c r="F2" s="16" t="s">
        <v>109</v>
      </c>
      <c r="G2" s="16" t="s">
        <v>110</v>
      </c>
      <c r="H2" s="16" t="s">
        <v>111</v>
      </c>
      <c r="I2" s="16" t="s">
        <v>112</v>
      </c>
      <c r="J2" s="16" t="s">
        <v>113</v>
      </c>
      <c r="K2" s="16" t="s">
        <v>114</v>
      </c>
      <c r="L2" s="16" t="s">
        <v>115</v>
      </c>
      <c r="M2" s="16" t="s">
        <v>116</v>
      </c>
    </row>
    <row r="3" spans="1:13">
      <c r="A3">
        <v>232</v>
      </c>
      <c r="B3" t="s">
        <v>96</v>
      </c>
      <c r="F3" t="str">
        <f>IFERROR(Tabela3[[#This Row],[m2 modułów]]/Tabela3[[#This Row],[Liczba modułów]],"0")</f>
        <v>0</v>
      </c>
    </row>
    <row r="4" spans="1:13">
      <c r="F4" t="str">
        <f>IFERROR(Tabela3[[#This Row],[m2 modułów]]/Tabela3[[#This Row],[Liczba modułów]],"0")</f>
        <v>0</v>
      </c>
    </row>
    <row r="5" spans="1:13">
      <c r="F5" t="str">
        <f>IFERROR(Tabela3[[#This Row],[m2 modułów]]/Tabela3[[#This Row],[Liczba modułów]],"0")</f>
        <v>0</v>
      </c>
    </row>
    <row r="6" spans="1:13">
      <c r="F6" t="str">
        <f>IFERROR(Tabela3[[#This Row],[m2 modułów]]/Tabela3[[#This Row],[Liczba modułów]],"0")</f>
        <v>0</v>
      </c>
    </row>
    <row r="7" spans="1:13">
      <c r="F7" t="str">
        <f>IFERROR(Tabela3[[#This Row],[m2 modułów]]/Tabela3[[#This Row],[Liczba modułów]],"0")</f>
        <v>0</v>
      </c>
    </row>
    <row r="8" spans="1:13">
      <c r="F8" t="str">
        <f>IFERROR(Tabela3[[#This Row],[m2 modułów]]/Tabela3[[#This Row],[Liczba modułów]],"0")</f>
        <v>0</v>
      </c>
    </row>
    <row r="9" spans="1:13">
      <c r="F9" t="str">
        <f>IFERROR(Tabela3[[#This Row],[m2 modułów]]/Tabela3[[#This Row],[Liczba modułów]],"0")</f>
        <v>0</v>
      </c>
    </row>
    <row r="10" spans="1:13">
      <c r="F10" t="str">
        <f>IFERROR(Tabela3[[#This Row],[m2 modułów]]/Tabela3[[#This Row],[Liczba modułów]],"0")</f>
        <v>0</v>
      </c>
    </row>
    <row r="11" spans="1:13">
      <c r="F11" t="str">
        <f>IFERROR(Tabela3[[#This Row],[m2 modułów]]/Tabela3[[#This Row],[Liczba modułów]],"0")</f>
        <v>0</v>
      </c>
    </row>
  </sheetData>
  <dataValidations count="1">
    <dataValidation type="list" allowBlank="1" showInputMessage="1" showErrorMessage="1" sqref="C3:C11">
      <formula1>"REI30,REI60,REI90"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:F10"/>
    </sheetView>
  </sheetViews>
  <sheetFormatPr defaultRowHeight="15"/>
  <cols>
    <col min="1" max="1" width="14.5703125" customWidth="1"/>
    <col min="2" max="2" width="11.7109375" customWidth="1"/>
    <col min="3" max="3" width="18" customWidth="1"/>
    <col min="4" max="4" width="13.28515625" customWidth="1"/>
    <col min="5" max="5" width="21.85546875" customWidth="1"/>
    <col min="6" max="6" width="16.28515625" customWidth="1"/>
  </cols>
  <sheetData>
    <row r="1" spans="1:6" s="5" customFormat="1" ht="30">
      <c r="A1" s="5" t="s">
        <v>117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>
      <c r="A2" t="s">
        <v>123</v>
      </c>
      <c r="D2">
        <v>1000</v>
      </c>
    </row>
    <row r="3" spans="1:6">
      <c r="A3" t="s">
        <v>124</v>
      </c>
      <c r="B3">
        <v>500</v>
      </c>
      <c r="C3">
        <v>3</v>
      </c>
      <c r="D3">
        <f>Tabela4[[#This Row],[Wydajność na zmianę]]*Tabela4[[#This Row],[Liczba pracujących zmian na dzień]]</f>
        <v>1500</v>
      </c>
    </row>
    <row r="4" spans="1:6">
      <c r="A4" t="s">
        <v>125</v>
      </c>
      <c r="B4">
        <v>80</v>
      </c>
      <c r="C4">
        <v>3</v>
      </c>
      <c r="D4">
        <f>Tabela4[[#This Row],[Wydajność na zmianę]]*Tabela4[[#This Row],[Liczba pracujących zmian na dzień]]</f>
        <v>240</v>
      </c>
      <c r="F4" t="s">
        <v>126</v>
      </c>
    </row>
    <row r="5" spans="1:6">
      <c r="A5" t="s">
        <v>127</v>
      </c>
      <c r="B5">
        <v>50</v>
      </c>
      <c r="C5">
        <v>2</v>
      </c>
      <c r="D5">
        <f>Tabela4[[#This Row],[Wydajność na zmianę]]*Tabela4[[#This Row],[Liczba pracujących zmian na dzień]]</f>
        <v>100</v>
      </c>
      <c r="F5" t="s">
        <v>126</v>
      </c>
    </row>
    <row r="9" spans="1:6">
      <c r="A9" t="s">
        <v>128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8 f 0 0 f c 5 8 - d 8 6 a - 4 5 7 5 - 8 1 3 a - 9 2 f f 8 0 7 f f 6 9 0 "   x m l n s = " h t t p : / / s c h e m a s . m i c r o s o f t . c o m / D a t a M a s h u p " > A A A A A B c D A A B Q S w M E F A A C A A g A O o Z S V P W A 7 A G n A A A A + A A A A B I A H A B D b 2 5 m a W c v U G F j a 2 F n Z S 5 4 b W w g o h g A K K A U A A A A A A A A A A A A A A A A A A A A A A A A A A A A h Y 8 x D o I w G I W v Q r r T U m B A 8 l M G V 0 h I T I x r U y o 0 Q i G 0 W O 7 m 4 J G 8 g i S K u j m + l + 8 l 3 3 v c 7 p A v f e d d 5 W T U o D N E c Y A 8 q c V Q K 9 1 k a L Z n P 0 E 5 g 4 q L C 2 + k t 8 L a p I t R G W q t H V N C n H P Y R X i Y G h I G A S W n s j i I V v b c V 9 p Y r o V E n 1 X 9 f 4 U Y H F 8 y L M T x D s d J R H G U U C B b D a X S X y R c j X E A 5 K e E / d z Z e Z J s 7 P y q A L J F I O 8 X 7 A l Q S w M E F A A C A A g A O o Z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G U l Q o i k e 4 D g A A A B E A A A A T A B w A R m 9 y b X V s Y X M v U 2 V j d G l v b j E u b S C i G A A o o B Q A A A A A A A A A A A A A A A A A A A A A A A A A A A A r T k 0 u y c z P U w i G 0 I b W A F B L A Q I t A B Q A A g A I A D q G U l T 1 g O w B p w A A A P g A A A A S A A A A A A A A A A A A A A A A A A A A A A B D b 2 5 m a W c v U G F j a 2 F n Z S 5 4 b W x Q S w E C L Q A U A A I A C A A 6 h l J U D 8 r p q 6 Q A A A D p A A A A E w A A A A A A A A A A A A A A A A D z A A A A W 0 N v b n R l b n R f V H l w Z X N d L n h t b F B L A Q I t A B Q A A g A I A D q G U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l c g e x N p W R 5 1 I m k a W z E 2 a A A A A A A I A A A A A A B B m A A A A A Q A A I A A A A I p w 4 9 r X o + O 3 8 F v H U U c 9 z Y f M E D 6 y 9 9 T h y B 1 x R 1 3 / k u j W A A A A A A 6 A A A A A A g A A I A A A A K 6 5 b b b E k k 6 D O G l x 3 u z w i s p s j W + 0 H j G C 4 j b O c d f 0 P 8 M O U A A A A C Q 2 C X c 6 m v R 4 G c 2 0 3 I S L 3 y J 3 m 3 j O 2 4 6 g o / H v q j P c Z e F p D j N b n H X 0 o V s R s a R z G M o l g k b t N w H 6 M p u 5 J G O f h m V b B n v c k 5 U D n p p b 9 b J g E H 0 P G R f k Q A A A A L x u d o t 1 A Q o V + n t D / P c y g d D 3 I M B v U L C b P B Z + r O X 9 I H q M S Y N V p t w h z 7 W e I 4 H e H R s k 1 1 z H 0 G O 3 U Y R i 6 Q r O 1 n Z k r U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EA2C4B4AF5CC479363EB748948A8A2" ma:contentTypeVersion="13" ma:contentTypeDescription="Utwórz nowy dokument." ma:contentTypeScope="" ma:versionID="761cc0f3a5f0f2e9e47967836d2d5bd2">
  <xsd:schema xmlns:xsd="http://www.w3.org/2001/XMLSchema" xmlns:xs="http://www.w3.org/2001/XMLSchema" xmlns:p="http://schemas.microsoft.com/office/2006/metadata/properties" xmlns:ns2="53c66120-e0ec-42f1-8f54-1243e12da5df" xmlns:ns3="c6ca52f2-03f9-4e29-85dd-85768ef50f42" targetNamespace="http://schemas.microsoft.com/office/2006/metadata/properties" ma:root="true" ma:fieldsID="445f71228a0089c142e8825d0c8fecbd" ns2:_="" ns3:_="">
    <xsd:import namespace="53c66120-e0ec-42f1-8f54-1243e12da5df"/>
    <xsd:import namespace="c6ca52f2-03f9-4e29-85dd-85768ef50f4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66120-e0ec-42f1-8f54-1243e12da5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a52f2-03f9-4e29-85dd-85768ef50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97E254-864A-4E2B-84D1-2E2A7DBA590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9C5ED6D-8860-45CB-9D37-EEFD7E9E2F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c66120-e0ec-42f1-8f54-1243e12da5df"/>
    <ds:schemaRef ds:uri="c6ca52f2-03f9-4e29-85dd-85768ef50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66E730-815E-4942-930F-91E19095AE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509AFDE-A00E-4F35-9208-73A2ABD05B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Plan</vt:lpstr>
      <vt:lpstr>Realizacja</vt:lpstr>
      <vt:lpstr>Arkusz1</vt:lpstr>
      <vt:lpstr>Arkusz2</vt:lpstr>
      <vt:lpstr>dane</vt:lpstr>
      <vt:lpstr>wykres</vt:lpstr>
      <vt:lpstr>Elementy 9 mod</vt:lpstr>
      <vt:lpstr>Kontrakty</vt:lpstr>
      <vt:lpstr>Wydajności</vt:lpstr>
      <vt:lpstr>Robocze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Józefina Jabłońska</dc:creator>
  <cp:keywords/>
  <dc:description/>
  <cp:lastModifiedBy>Paweł</cp:lastModifiedBy>
  <cp:revision/>
  <dcterms:created xsi:type="dcterms:W3CDTF">2015-06-05T18:19:34Z</dcterms:created>
  <dcterms:modified xsi:type="dcterms:W3CDTF">2022-02-20T18:19:29Z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0x010100E8EA2C4B4AF5CC479363EB748948A8A2</vt:lpwstr>
  </property>
</Properties>
</file>