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4"/>
  </bookViews>
  <sheets>
    <sheet name="Contas_Saldos" sheetId="7" r:id="rId1"/>
    <sheet name="Saldo_Ctas_Res" sheetId="12" r:id="rId2"/>
    <sheet name="BalancoJ100" sheetId="16" r:id="rId3"/>
    <sheet name="DREJ150" sheetId="17" r:id="rId4"/>
    <sheet name="Dados" sheetId="10" r:id="rId5"/>
    <sheet name="FIA" sheetId="4" r:id="rId6"/>
    <sheet name="DISPONIVEL" sheetId="13" r:id="rId7"/>
    <sheet name="DRE" sheetId="15" r:id="rId8"/>
    <sheet name="PL" sheetId="8" r:id="rId9"/>
    <sheet name="BTAI" sheetId="9" r:id="rId10"/>
  </sheets>
  <definedNames>
    <definedName name="_xlnm._FilterDatabase" localSheetId="2" hidden="1">BalancoJ100!$A$1:$O$1</definedName>
    <definedName name="_xlnm._FilterDatabase" localSheetId="0" hidden="1">Contas_Saldos!$A$1:$L$1</definedName>
    <definedName name="_xlnm._FilterDatabase" localSheetId="3" hidden="1">DREJ150!$A$1:$G$1</definedName>
    <definedName name="_xlnm._FilterDatabase" localSheetId="1" hidden="1">Saldo_Ctas_Res!$A$1:$F$1</definedName>
    <definedName name="_xlnm.Print_Area" localSheetId="9">BTAI!$E$1:$Y$56</definedName>
    <definedName name="_xlnm.Print_Area" localSheetId="6">DISPONIVEL!$F$1:$AE$44</definedName>
    <definedName name="_xlnm.Print_Area" localSheetId="7">DRE!$F$1:$AC$45</definedName>
    <definedName name="_xlnm.Print_Area" localSheetId="5">FIA!$A$3:$W$57</definedName>
    <definedName name="_xlnm.Print_Area" localSheetId="8">PL!$F$1:$AE$44</definedName>
    <definedName name="_xlnm.Print_Titles" localSheetId="2">BalancoJ100!$1:$1</definedName>
    <definedName name="_xlnm.Print_Titles" localSheetId="0">Contas_Saldos!$1:$1</definedName>
    <definedName name="_xlnm.Print_Titles" localSheetId="3">DREJ150!$1:$1</definedName>
    <definedName name="_xlnm.Print_Titles" localSheetId="1">Saldo_Ctas_Res!$1:$1</definedName>
  </definedNames>
  <calcPr calcId="144525"/>
</workbook>
</file>

<file path=xl/calcChain.xml><?xml version="1.0" encoding="utf-8"?>
<calcChain xmlns="http://schemas.openxmlformats.org/spreadsheetml/2006/main">
  <c r="B13" i="13" l="1"/>
  <c r="A9" i="8" l="1"/>
  <c r="J10" i="4" l="1"/>
  <c r="P35" i="15" l="1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AA34" i="15" l="1"/>
  <c r="AA31" i="15"/>
  <c r="AA20" i="15"/>
  <c r="AA17" i="15"/>
  <c r="D21" i="15" l="1"/>
  <c r="C21" i="15"/>
  <c r="B21" i="15"/>
  <c r="D20" i="15"/>
  <c r="C20" i="15"/>
  <c r="B20" i="15"/>
  <c r="N20" i="15" s="1"/>
  <c r="D19" i="15"/>
  <c r="C19" i="15"/>
  <c r="B19" i="15"/>
  <c r="N19" i="15" l="1"/>
  <c r="N21" i="15"/>
  <c r="E21" i="15"/>
  <c r="E19" i="15"/>
  <c r="E20" i="15"/>
  <c r="D9" i="8" l="1"/>
  <c r="C9" i="8"/>
  <c r="B9" i="8"/>
  <c r="AC8" i="8" s="1"/>
  <c r="Q46" i="9"/>
  <c r="I46" i="9"/>
  <c r="E41" i="9"/>
  <c r="D41" i="9"/>
  <c r="C41" i="9"/>
  <c r="B41" i="9"/>
  <c r="I41" i="9" s="1"/>
  <c r="V36" i="9"/>
  <c r="S36" i="9"/>
  <c r="Z35" i="9"/>
  <c r="E35" i="9"/>
  <c r="D35" i="9"/>
  <c r="C35" i="9"/>
  <c r="B35" i="9"/>
  <c r="H35" i="9" s="1"/>
  <c r="Z34" i="9"/>
  <c r="E34" i="9"/>
  <c r="D34" i="9"/>
  <c r="C34" i="9"/>
  <c r="B34" i="9"/>
  <c r="H34" i="9" s="1"/>
  <c r="Z33" i="9"/>
  <c r="E33" i="9"/>
  <c r="D33" i="9"/>
  <c r="C33" i="9"/>
  <c r="B33" i="9"/>
  <c r="H33" i="9" s="1"/>
  <c r="Z32" i="9"/>
  <c r="E32" i="9"/>
  <c r="D32" i="9"/>
  <c r="C32" i="9"/>
  <c r="B32" i="9"/>
  <c r="H32" i="9" s="1"/>
  <c r="Z31" i="9"/>
  <c r="E31" i="9"/>
  <c r="D31" i="9"/>
  <c r="C31" i="9"/>
  <c r="B31" i="9"/>
  <c r="H31" i="9" s="1"/>
  <c r="Z30" i="9"/>
  <c r="E30" i="9"/>
  <c r="D30" i="9"/>
  <c r="C30" i="9"/>
  <c r="B30" i="9"/>
  <c r="H30" i="9" s="1"/>
  <c r="V25" i="9"/>
  <c r="S25" i="9"/>
  <c r="Z24" i="9"/>
  <c r="E24" i="9"/>
  <c r="D24" i="9"/>
  <c r="C24" i="9"/>
  <c r="B24" i="9"/>
  <c r="H24" i="9" s="1"/>
  <c r="Z23" i="9"/>
  <c r="E23" i="9"/>
  <c r="D23" i="9"/>
  <c r="C23" i="9"/>
  <c r="B23" i="9"/>
  <c r="H23" i="9" s="1"/>
  <c r="Z22" i="9"/>
  <c r="E22" i="9"/>
  <c r="D22" i="9"/>
  <c r="C22" i="9"/>
  <c r="B22" i="9"/>
  <c r="H22" i="9" s="1"/>
  <c r="Z21" i="9"/>
  <c r="E21" i="9"/>
  <c r="D21" i="9"/>
  <c r="C21" i="9"/>
  <c r="B21" i="9"/>
  <c r="H21" i="9" s="1"/>
  <c r="Z20" i="9"/>
  <c r="E20" i="9"/>
  <c r="D20" i="9"/>
  <c r="C20" i="9"/>
  <c r="B20" i="9"/>
  <c r="H20" i="9" s="1"/>
  <c r="Z19" i="9"/>
  <c r="E19" i="9"/>
  <c r="D19" i="9"/>
  <c r="C19" i="9"/>
  <c r="B19" i="9"/>
  <c r="H19" i="9" s="1"/>
  <c r="Z18" i="9"/>
  <c r="E18" i="9"/>
  <c r="D18" i="9"/>
  <c r="C18" i="9"/>
  <c r="B18" i="9"/>
  <c r="H18" i="9" s="1"/>
  <c r="Z17" i="9"/>
  <c r="E17" i="9"/>
  <c r="D17" i="9"/>
  <c r="C17" i="9"/>
  <c r="B17" i="9"/>
  <c r="H17" i="9" s="1"/>
  <c r="Z16" i="9"/>
  <c r="E16" i="9"/>
  <c r="D16" i="9"/>
  <c r="C16" i="9"/>
  <c r="B16" i="9"/>
  <c r="H16" i="9" s="1"/>
  <c r="Z15" i="9"/>
  <c r="E15" i="9"/>
  <c r="D15" i="9"/>
  <c r="C15" i="9"/>
  <c r="B15" i="9"/>
  <c r="H15" i="9" s="1"/>
  <c r="Z14" i="9"/>
  <c r="E14" i="9"/>
  <c r="D14" i="9"/>
  <c r="C14" i="9"/>
  <c r="B14" i="9"/>
  <c r="H14" i="9" s="1"/>
  <c r="Y8" i="9"/>
  <c r="U8" i="9"/>
  <c r="R8" i="9"/>
  <c r="O8" i="9"/>
  <c r="L8" i="9"/>
  <c r="E8" i="9"/>
  <c r="Z34" i="8"/>
  <c r="U34" i="8"/>
  <c r="P33" i="8"/>
  <c r="L33" i="8"/>
  <c r="J33" i="8"/>
  <c r="F33" i="8"/>
  <c r="D33" i="8"/>
  <c r="Q33" i="8" s="1"/>
  <c r="C33" i="8"/>
  <c r="N33" i="8" s="1"/>
  <c r="R33" i="8" s="1"/>
  <c r="AF33" i="8" s="1"/>
  <c r="B33" i="8"/>
  <c r="H33" i="8" s="1"/>
  <c r="P32" i="8"/>
  <c r="L32" i="8"/>
  <c r="J32" i="8"/>
  <c r="F32" i="8"/>
  <c r="D32" i="8"/>
  <c r="Q32" i="8" s="1"/>
  <c r="C32" i="8"/>
  <c r="N32" i="8" s="1"/>
  <c r="R32" i="8" s="1"/>
  <c r="AF32" i="8" s="1"/>
  <c r="B32" i="8"/>
  <c r="H32" i="8" s="1"/>
  <c r="P31" i="8"/>
  <c r="L31" i="8"/>
  <c r="J31" i="8"/>
  <c r="F31" i="8"/>
  <c r="D31" i="8"/>
  <c r="Q31" i="8" s="1"/>
  <c r="C31" i="8"/>
  <c r="N31" i="8" s="1"/>
  <c r="R31" i="8" s="1"/>
  <c r="AF31" i="8" s="1"/>
  <c r="B31" i="8"/>
  <c r="H31" i="8" s="1"/>
  <c r="P30" i="8"/>
  <c r="L30" i="8"/>
  <c r="J30" i="8"/>
  <c r="F30" i="8"/>
  <c r="D30" i="8"/>
  <c r="Q30" i="8" s="1"/>
  <c r="C30" i="8"/>
  <c r="N30" i="8" s="1"/>
  <c r="R30" i="8" s="1"/>
  <c r="AF30" i="8" s="1"/>
  <c r="B30" i="8"/>
  <c r="H30" i="8" s="1"/>
  <c r="P29" i="8"/>
  <c r="L29" i="8"/>
  <c r="J29" i="8"/>
  <c r="F29" i="8"/>
  <c r="D29" i="8"/>
  <c r="Q29" i="8" s="1"/>
  <c r="C29" i="8"/>
  <c r="N29" i="8" s="1"/>
  <c r="R29" i="8" s="1"/>
  <c r="AF29" i="8" s="1"/>
  <c r="B29" i="8"/>
  <c r="H29" i="8" s="1"/>
  <c r="P28" i="8"/>
  <c r="L28" i="8"/>
  <c r="J28" i="8"/>
  <c r="F28" i="8"/>
  <c r="D28" i="8"/>
  <c r="Q28" i="8" s="1"/>
  <c r="C28" i="8"/>
  <c r="N28" i="8" s="1"/>
  <c r="R28" i="8" s="1"/>
  <c r="AF28" i="8" s="1"/>
  <c r="B28" i="8"/>
  <c r="H28" i="8" s="1"/>
  <c r="P27" i="8"/>
  <c r="L27" i="8"/>
  <c r="J27" i="8"/>
  <c r="F27" i="8"/>
  <c r="D27" i="8"/>
  <c r="Q27" i="8" s="1"/>
  <c r="C27" i="8"/>
  <c r="N27" i="8" s="1"/>
  <c r="R27" i="8" s="1"/>
  <c r="AF27" i="8" s="1"/>
  <c r="B27" i="8"/>
  <c r="H27" i="8" s="1"/>
  <c r="P26" i="8"/>
  <c r="L26" i="8"/>
  <c r="J26" i="8"/>
  <c r="F26" i="8"/>
  <c r="D26" i="8"/>
  <c r="Q26" i="8" s="1"/>
  <c r="C26" i="8"/>
  <c r="N26" i="8" s="1"/>
  <c r="R26" i="8" s="1"/>
  <c r="AF26" i="8" s="1"/>
  <c r="B26" i="8"/>
  <c r="H26" i="8" s="1"/>
  <c r="P25" i="8"/>
  <c r="L25" i="8"/>
  <c r="J25" i="8"/>
  <c r="F25" i="8"/>
  <c r="D25" i="8"/>
  <c r="Q25" i="8" s="1"/>
  <c r="C25" i="8"/>
  <c r="N25" i="8" s="1"/>
  <c r="R25" i="8" s="1"/>
  <c r="AF25" i="8" s="1"/>
  <c r="B25" i="8"/>
  <c r="H25" i="8" s="1"/>
  <c r="P24" i="8"/>
  <c r="L24" i="8"/>
  <c r="J24" i="8"/>
  <c r="F24" i="8"/>
  <c r="D24" i="8"/>
  <c r="Q24" i="8" s="1"/>
  <c r="C24" i="8"/>
  <c r="N24" i="8" s="1"/>
  <c r="R24" i="8" s="1"/>
  <c r="AF24" i="8" s="1"/>
  <c r="B24" i="8"/>
  <c r="H24" i="8" s="1"/>
  <c r="P23" i="8"/>
  <c r="L23" i="8"/>
  <c r="J23" i="8"/>
  <c r="F23" i="8"/>
  <c r="D23" i="8"/>
  <c r="Q23" i="8" s="1"/>
  <c r="C23" i="8"/>
  <c r="N23" i="8" s="1"/>
  <c r="R23" i="8" s="1"/>
  <c r="AF23" i="8" s="1"/>
  <c r="B23" i="8"/>
  <c r="H23" i="8" s="1"/>
  <c r="P22" i="8"/>
  <c r="L22" i="8"/>
  <c r="J22" i="8"/>
  <c r="F22" i="8"/>
  <c r="D22" i="8"/>
  <c r="Q22" i="8" s="1"/>
  <c r="C22" i="8"/>
  <c r="N22" i="8" s="1"/>
  <c r="R22" i="8" s="1"/>
  <c r="AF22" i="8" s="1"/>
  <c r="B22" i="8"/>
  <c r="H22" i="8" s="1"/>
  <c r="P21" i="8"/>
  <c r="L21" i="8"/>
  <c r="J21" i="8"/>
  <c r="F21" i="8"/>
  <c r="D21" i="8"/>
  <c r="Q21" i="8" s="1"/>
  <c r="C21" i="8"/>
  <c r="N21" i="8" s="1"/>
  <c r="R21" i="8" s="1"/>
  <c r="AF21" i="8" s="1"/>
  <c r="B21" i="8"/>
  <c r="H21" i="8" s="1"/>
  <c r="P20" i="8"/>
  <c r="L20" i="8"/>
  <c r="J20" i="8"/>
  <c r="F20" i="8"/>
  <c r="D20" i="8"/>
  <c r="Q20" i="8" s="1"/>
  <c r="C20" i="8"/>
  <c r="N20" i="8" s="1"/>
  <c r="B20" i="8"/>
  <c r="H20" i="8" s="1"/>
  <c r="P19" i="8"/>
  <c r="L19" i="8"/>
  <c r="J19" i="8"/>
  <c r="F19" i="8"/>
  <c r="D19" i="8"/>
  <c r="Q19" i="8" s="1"/>
  <c r="C19" i="8"/>
  <c r="N19" i="8" s="1"/>
  <c r="B19" i="8"/>
  <c r="H19" i="8" s="1"/>
  <c r="P18" i="8"/>
  <c r="L18" i="8"/>
  <c r="J18" i="8"/>
  <c r="F18" i="8"/>
  <c r="D18" i="8"/>
  <c r="Q18" i="8" s="1"/>
  <c r="C18" i="8"/>
  <c r="N18" i="8" s="1"/>
  <c r="B18" i="8"/>
  <c r="H18" i="8" s="1"/>
  <c r="P17" i="8"/>
  <c r="L17" i="8"/>
  <c r="J17" i="8"/>
  <c r="F17" i="8"/>
  <c r="D17" i="8"/>
  <c r="Q17" i="8" s="1"/>
  <c r="C17" i="8"/>
  <c r="N17" i="8" s="1"/>
  <c r="B17" i="8"/>
  <c r="H17" i="8" s="1"/>
  <c r="T16" i="8"/>
  <c r="P16" i="8"/>
  <c r="L16" i="8"/>
  <c r="J16" i="8"/>
  <c r="F16" i="8"/>
  <c r="D16" i="8"/>
  <c r="Q16" i="8" s="1"/>
  <c r="C16" i="8"/>
  <c r="N16" i="8" s="1"/>
  <c r="B16" i="8"/>
  <c r="H16" i="8" s="1"/>
  <c r="T15" i="8"/>
  <c r="P15" i="8"/>
  <c r="L15" i="8"/>
  <c r="J15" i="8"/>
  <c r="F15" i="8"/>
  <c r="D15" i="8"/>
  <c r="Q15" i="8" s="1"/>
  <c r="C15" i="8"/>
  <c r="N15" i="8" s="1"/>
  <c r="B15" i="8"/>
  <c r="H15" i="8" s="1"/>
  <c r="T14" i="8"/>
  <c r="P14" i="8"/>
  <c r="L14" i="8"/>
  <c r="J14" i="8"/>
  <c r="F14" i="8"/>
  <c r="D14" i="8"/>
  <c r="Q14" i="8" s="1"/>
  <c r="C14" i="8"/>
  <c r="N14" i="8" s="1"/>
  <c r="B14" i="8"/>
  <c r="H14" i="8" s="1"/>
  <c r="T13" i="8"/>
  <c r="P13" i="8"/>
  <c r="L13" i="8"/>
  <c r="J13" i="8"/>
  <c r="F13" i="8"/>
  <c r="D13" i="8"/>
  <c r="Q13" i="8" s="1"/>
  <c r="C13" i="8"/>
  <c r="N13" i="8" s="1"/>
  <c r="B13" i="8"/>
  <c r="H13" i="8" s="1"/>
  <c r="Z8" i="8"/>
  <c r="W8" i="8"/>
  <c r="U8" i="8"/>
  <c r="P8" i="8"/>
  <c r="M8" i="8"/>
  <c r="F8" i="8"/>
  <c r="F35" i="15"/>
  <c r="D35" i="15"/>
  <c r="C35" i="15"/>
  <c r="B35" i="15"/>
  <c r="AD34" i="15"/>
  <c r="L34" i="15"/>
  <c r="F34" i="15"/>
  <c r="D34" i="15"/>
  <c r="C34" i="15"/>
  <c r="B34" i="15"/>
  <c r="N34" i="15" s="1"/>
  <c r="AD33" i="15"/>
  <c r="L33" i="15"/>
  <c r="F33" i="15"/>
  <c r="D33" i="15"/>
  <c r="C33" i="15"/>
  <c r="B33" i="15"/>
  <c r="AD32" i="15"/>
  <c r="L32" i="15"/>
  <c r="F32" i="15"/>
  <c r="D32" i="15"/>
  <c r="C32" i="15"/>
  <c r="B32" i="15"/>
  <c r="AD31" i="15"/>
  <c r="L31" i="15"/>
  <c r="F31" i="15"/>
  <c r="D31" i="15"/>
  <c r="C31" i="15"/>
  <c r="B31" i="15"/>
  <c r="N31" i="15" s="1"/>
  <c r="AD30" i="15"/>
  <c r="L30" i="15"/>
  <c r="F30" i="15"/>
  <c r="D30" i="15"/>
  <c r="C30" i="15"/>
  <c r="B30" i="15"/>
  <c r="AD29" i="15"/>
  <c r="L29" i="15"/>
  <c r="F29" i="15"/>
  <c r="D29" i="15"/>
  <c r="C29" i="15"/>
  <c r="B29" i="15"/>
  <c r="AD28" i="15"/>
  <c r="L28" i="15"/>
  <c r="F28" i="15"/>
  <c r="D28" i="15"/>
  <c r="C28" i="15"/>
  <c r="B28" i="15"/>
  <c r="AD27" i="15"/>
  <c r="L27" i="15"/>
  <c r="F27" i="15"/>
  <c r="D27" i="15"/>
  <c r="C27" i="15"/>
  <c r="B27" i="15"/>
  <c r="AD26" i="15"/>
  <c r="L26" i="15"/>
  <c r="F26" i="15"/>
  <c r="D26" i="15"/>
  <c r="C26" i="15"/>
  <c r="B26" i="15"/>
  <c r="AD25" i="15"/>
  <c r="L25" i="15"/>
  <c r="F25" i="15"/>
  <c r="D25" i="15"/>
  <c r="C25" i="15"/>
  <c r="B25" i="15"/>
  <c r="AD24" i="15"/>
  <c r="L24" i="15"/>
  <c r="F24" i="15"/>
  <c r="D24" i="15"/>
  <c r="C24" i="15"/>
  <c r="B24" i="15"/>
  <c r="AD23" i="15"/>
  <c r="L23" i="15"/>
  <c r="F23" i="15"/>
  <c r="D23" i="15"/>
  <c r="C23" i="15"/>
  <c r="B23" i="15"/>
  <c r="AD22" i="15"/>
  <c r="L22" i="15"/>
  <c r="F22" i="15"/>
  <c r="D22" i="15"/>
  <c r="C22" i="15"/>
  <c r="B22" i="15"/>
  <c r="AD21" i="15"/>
  <c r="L21" i="15"/>
  <c r="F21" i="15"/>
  <c r="AD20" i="15"/>
  <c r="L20" i="15"/>
  <c r="F20" i="15"/>
  <c r="AD19" i="15"/>
  <c r="L19" i="15"/>
  <c r="F19" i="15"/>
  <c r="AD18" i="15"/>
  <c r="L18" i="15"/>
  <c r="F18" i="15"/>
  <c r="D18" i="15"/>
  <c r="C18" i="15"/>
  <c r="B18" i="15"/>
  <c r="AD17" i="15"/>
  <c r="L17" i="15"/>
  <c r="F17" i="15"/>
  <c r="D17" i="15"/>
  <c r="C17" i="15"/>
  <c r="B17" i="15"/>
  <c r="N17" i="15" s="1"/>
  <c r="AD16" i="15"/>
  <c r="L16" i="15"/>
  <c r="F16" i="15"/>
  <c r="D16" i="15"/>
  <c r="C16" i="15"/>
  <c r="B16" i="15"/>
  <c r="AD15" i="15"/>
  <c r="L15" i="15"/>
  <c r="F15" i="15"/>
  <c r="D15" i="15"/>
  <c r="C15" i="15"/>
  <c r="B15" i="15"/>
  <c r="AD14" i="15"/>
  <c r="L14" i="15"/>
  <c r="F14" i="15"/>
  <c r="D14" i="15"/>
  <c r="C14" i="15"/>
  <c r="B14" i="15"/>
  <c r="AD13" i="15"/>
  <c r="P13" i="15"/>
  <c r="L13" i="15"/>
  <c r="F13" i="15"/>
  <c r="D13" i="15"/>
  <c r="C13" i="15"/>
  <c r="B13" i="15"/>
  <c r="AA8" i="15"/>
  <c r="X8" i="15"/>
  <c r="U8" i="15"/>
  <c r="S8" i="15"/>
  <c r="P8" i="15"/>
  <c r="M8" i="15"/>
  <c r="F8" i="15"/>
  <c r="Z34" i="13"/>
  <c r="U34" i="13"/>
  <c r="P33" i="13"/>
  <c r="L33" i="13"/>
  <c r="J33" i="13"/>
  <c r="F33" i="13"/>
  <c r="D33" i="13"/>
  <c r="Q33" i="13" s="1"/>
  <c r="C33" i="13"/>
  <c r="N33" i="13" s="1"/>
  <c r="R33" i="13" s="1"/>
  <c r="AF33" i="13" s="1"/>
  <c r="AC33" i="13" s="1"/>
  <c r="B33" i="13"/>
  <c r="H33" i="13" s="1"/>
  <c r="P32" i="13"/>
  <c r="L32" i="13"/>
  <c r="J32" i="13"/>
  <c r="F32" i="13"/>
  <c r="D32" i="13"/>
  <c r="Q32" i="13" s="1"/>
  <c r="C32" i="13"/>
  <c r="N32" i="13" s="1"/>
  <c r="R32" i="13" s="1"/>
  <c r="AF32" i="13" s="1"/>
  <c r="AC32" i="13" s="1"/>
  <c r="B32" i="13"/>
  <c r="H32" i="13" s="1"/>
  <c r="P31" i="13"/>
  <c r="L31" i="13"/>
  <c r="J31" i="13"/>
  <c r="F31" i="13"/>
  <c r="D31" i="13"/>
  <c r="Q31" i="13" s="1"/>
  <c r="C31" i="13"/>
  <c r="N31" i="13" s="1"/>
  <c r="R31" i="13" s="1"/>
  <c r="AF31" i="13" s="1"/>
  <c r="AC31" i="13" s="1"/>
  <c r="B31" i="13"/>
  <c r="H31" i="13" s="1"/>
  <c r="P30" i="13"/>
  <c r="L30" i="13"/>
  <c r="J30" i="13"/>
  <c r="F30" i="13"/>
  <c r="D30" i="13"/>
  <c r="Q30" i="13" s="1"/>
  <c r="C30" i="13"/>
  <c r="N30" i="13" s="1"/>
  <c r="R30" i="13" s="1"/>
  <c r="AF30" i="13" s="1"/>
  <c r="AC30" i="13" s="1"/>
  <c r="B30" i="13"/>
  <c r="H30" i="13" s="1"/>
  <c r="P29" i="13"/>
  <c r="L29" i="13"/>
  <c r="J29" i="13"/>
  <c r="F29" i="13"/>
  <c r="D29" i="13"/>
  <c r="Q29" i="13" s="1"/>
  <c r="C29" i="13"/>
  <c r="N29" i="13" s="1"/>
  <c r="R29" i="13" s="1"/>
  <c r="AF29" i="13" s="1"/>
  <c r="AC29" i="13" s="1"/>
  <c r="B29" i="13"/>
  <c r="H29" i="13" s="1"/>
  <c r="P28" i="13"/>
  <c r="L28" i="13"/>
  <c r="J28" i="13"/>
  <c r="F28" i="13"/>
  <c r="D28" i="13"/>
  <c r="Q28" i="13" s="1"/>
  <c r="C28" i="13"/>
  <c r="N28" i="13" s="1"/>
  <c r="R28" i="13" s="1"/>
  <c r="AF28" i="13" s="1"/>
  <c r="AC28" i="13" s="1"/>
  <c r="B28" i="13"/>
  <c r="H28" i="13" s="1"/>
  <c r="P27" i="13"/>
  <c r="L27" i="13"/>
  <c r="J27" i="13"/>
  <c r="F27" i="13"/>
  <c r="D27" i="13"/>
  <c r="Q27" i="13" s="1"/>
  <c r="C27" i="13"/>
  <c r="N27" i="13" s="1"/>
  <c r="R27" i="13" s="1"/>
  <c r="AF27" i="13" s="1"/>
  <c r="AC27" i="13" s="1"/>
  <c r="B27" i="13"/>
  <c r="H27" i="13" s="1"/>
  <c r="P26" i="13"/>
  <c r="L26" i="13"/>
  <c r="J26" i="13"/>
  <c r="F26" i="13"/>
  <c r="D26" i="13"/>
  <c r="Q26" i="13" s="1"/>
  <c r="C26" i="13"/>
  <c r="N26" i="13" s="1"/>
  <c r="R26" i="13" s="1"/>
  <c r="AF26" i="13" s="1"/>
  <c r="AC26" i="13" s="1"/>
  <c r="B26" i="13"/>
  <c r="H26" i="13" s="1"/>
  <c r="P25" i="13"/>
  <c r="L25" i="13"/>
  <c r="J25" i="13"/>
  <c r="F25" i="13"/>
  <c r="D25" i="13"/>
  <c r="Q25" i="13" s="1"/>
  <c r="C25" i="13"/>
  <c r="N25" i="13" s="1"/>
  <c r="R25" i="13" s="1"/>
  <c r="AF25" i="13" s="1"/>
  <c r="AC25" i="13" s="1"/>
  <c r="B25" i="13"/>
  <c r="H25" i="13" s="1"/>
  <c r="P24" i="13"/>
  <c r="L24" i="13"/>
  <c r="J24" i="13"/>
  <c r="F24" i="13"/>
  <c r="D24" i="13"/>
  <c r="Q24" i="13" s="1"/>
  <c r="C24" i="13"/>
  <c r="N24" i="13" s="1"/>
  <c r="R24" i="13" s="1"/>
  <c r="AF24" i="13" s="1"/>
  <c r="AC24" i="13" s="1"/>
  <c r="B24" i="13"/>
  <c r="H24" i="13" s="1"/>
  <c r="P23" i="13"/>
  <c r="L23" i="13"/>
  <c r="J23" i="13"/>
  <c r="F23" i="13"/>
  <c r="D23" i="13"/>
  <c r="Q23" i="13" s="1"/>
  <c r="C23" i="13"/>
  <c r="N23" i="13" s="1"/>
  <c r="R23" i="13" s="1"/>
  <c r="AF23" i="13" s="1"/>
  <c r="AC23" i="13" s="1"/>
  <c r="B23" i="13"/>
  <c r="H23" i="13" s="1"/>
  <c r="P22" i="13"/>
  <c r="L22" i="13"/>
  <c r="J22" i="13"/>
  <c r="F22" i="13"/>
  <c r="D22" i="13"/>
  <c r="Q22" i="13" s="1"/>
  <c r="C22" i="13"/>
  <c r="N22" i="13" s="1"/>
  <c r="R22" i="13" s="1"/>
  <c r="AF22" i="13" s="1"/>
  <c r="B22" i="13"/>
  <c r="H22" i="13" s="1"/>
  <c r="P21" i="13"/>
  <c r="L21" i="13"/>
  <c r="J21" i="13"/>
  <c r="F21" i="13"/>
  <c r="D21" i="13"/>
  <c r="Q21" i="13" s="1"/>
  <c r="C21" i="13"/>
  <c r="N21" i="13" s="1"/>
  <c r="R21" i="13" s="1"/>
  <c r="AF21" i="13" s="1"/>
  <c r="B21" i="13"/>
  <c r="H21" i="13" s="1"/>
  <c r="P20" i="13"/>
  <c r="L20" i="13"/>
  <c r="J20" i="13"/>
  <c r="F20" i="13"/>
  <c r="D20" i="13"/>
  <c r="Q20" i="13" s="1"/>
  <c r="C20" i="13"/>
  <c r="N20" i="13" s="1"/>
  <c r="R20" i="13" s="1"/>
  <c r="AF20" i="13" s="1"/>
  <c r="B20" i="13"/>
  <c r="H20" i="13" s="1"/>
  <c r="P19" i="13"/>
  <c r="L19" i="13"/>
  <c r="J19" i="13"/>
  <c r="F19" i="13"/>
  <c r="D19" i="13"/>
  <c r="Q19" i="13" s="1"/>
  <c r="C19" i="13"/>
  <c r="N19" i="13" s="1"/>
  <c r="R19" i="13" s="1"/>
  <c r="AF19" i="13" s="1"/>
  <c r="B19" i="13"/>
  <c r="H19" i="13" s="1"/>
  <c r="P18" i="13"/>
  <c r="L18" i="13"/>
  <c r="J18" i="13"/>
  <c r="F18" i="13"/>
  <c r="D18" i="13"/>
  <c r="Q18" i="13" s="1"/>
  <c r="C18" i="13"/>
  <c r="N18" i="13" s="1"/>
  <c r="R18" i="13" s="1"/>
  <c r="AF18" i="13" s="1"/>
  <c r="B18" i="13"/>
  <c r="H18" i="13" s="1"/>
  <c r="P17" i="13"/>
  <c r="L17" i="13"/>
  <c r="J17" i="13"/>
  <c r="F17" i="13"/>
  <c r="D17" i="13"/>
  <c r="Q17" i="13" s="1"/>
  <c r="C17" i="13"/>
  <c r="N17" i="13" s="1"/>
  <c r="B17" i="13"/>
  <c r="H17" i="13" s="1"/>
  <c r="T16" i="13"/>
  <c r="P16" i="13"/>
  <c r="L16" i="13"/>
  <c r="J16" i="13"/>
  <c r="F16" i="13"/>
  <c r="D16" i="13"/>
  <c r="Q16" i="13" s="1"/>
  <c r="C16" i="13"/>
  <c r="N16" i="13" s="1"/>
  <c r="R16" i="13" s="1"/>
  <c r="AF16" i="13" s="1"/>
  <c r="B16" i="13"/>
  <c r="H16" i="13" s="1"/>
  <c r="T15" i="13"/>
  <c r="P15" i="13"/>
  <c r="L15" i="13"/>
  <c r="J15" i="13"/>
  <c r="F15" i="13"/>
  <c r="D15" i="13"/>
  <c r="Q15" i="13" s="1"/>
  <c r="C15" i="13"/>
  <c r="N15" i="13" s="1"/>
  <c r="B15" i="13"/>
  <c r="H15" i="13" s="1"/>
  <c r="P14" i="13"/>
  <c r="L14" i="13"/>
  <c r="J14" i="13"/>
  <c r="F14" i="13"/>
  <c r="D14" i="13"/>
  <c r="Q14" i="13" s="1"/>
  <c r="C14" i="13"/>
  <c r="N14" i="13" s="1"/>
  <c r="B14" i="13"/>
  <c r="H14" i="13" s="1"/>
  <c r="P13" i="13"/>
  <c r="L13" i="13"/>
  <c r="J13" i="13"/>
  <c r="F13" i="13"/>
  <c r="D13" i="13"/>
  <c r="Q13" i="13" s="1"/>
  <c r="C13" i="13"/>
  <c r="N13" i="13" s="1"/>
  <c r="R13" i="13" s="1"/>
  <c r="H13" i="13"/>
  <c r="A9" i="13"/>
  <c r="Z8" i="13"/>
  <c r="W8" i="13"/>
  <c r="U8" i="13"/>
  <c r="P8" i="13"/>
  <c r="M8" i="13"/>
  <c r="F8" i="13"/>
  <c r="N52" i="4"/>
  <c r="M52" i="4"/>
  <c r="L52" i="4"/>
  <c r="K52" i="4"/>
  <c r="J52" i="4"/>
  <c r="D52" i="4"/>
  <c r="N51" i="4"/>
  <c r="M51" i="4"/>
  <c r="L51" i="4"/>
  <c r="K51" i="4"/>
  <c r="J51" i="4"/>
  <c r="D51" i="4"/>
  <c r="N50" i="4"/>
  <c r="M50" i="4"/>
  <c r="L50" i="4"/>
  <c r="K50" i="4"/>
  <c r="J50" i="4"/>
  <c r="D50" i="4"/>
  <c r="N49" i="4"/>
  <c r="M49" i="4"/>
  <c r="L49" i="4"/>
  <c r="K49" i="4"/>
  <c r="J49" i="4"/>
  <c r="D49" i="4"/>
  <c r="N48" i="4"/>
  <c r="M48" i="4"/>
  <c r="L48" i="4"/>
  <c r="K48" i="4"/>
  <c r="J48" i="4"/>
  <c r="D48" i="4"/>
  <c r="N47" i="4"/>
  <c r="M47" i="4"/>
  <c r="L47" i="4"/>
  <c r="K47" i="4"/>
  <c r="J47" i="4"/>
  <c r="D47" i="4"/>
  <c r="N46" i="4"/>
  <c r="M46" i="4"/>
  <c r="L46" i="4"/>
  <c r="K46" i="4"/>
  <c r="J46" i="4"/>
  <c r="D46" i="4"/>
  <c r="N45" i="4"/>
  <c r="M45" i="4"/>
  <c r="L45" i="4"/>
  <c r="K45" i="4"/>
  <c r="J45" i="4"/>
  <c r="D45" i="4"/>
  <c r="N44" i="4"/>
  <c r="M44" i="4"/>
  <c r="L44" i="4"/>
  <c r="K44" i="4"/>
  <c r="J44" i="4"/>
  <c r="D44" i="4"/>
  <c r="N43" i="4"/>
  <c r="M43" i="4"/>
  <c r="L43" i="4"/>
  <c r="K43" i="4"/>
  <c r="J43" i="4"/>
  <c r="D43" i="4"/>
  <c r="N42" i="4"/>
  <c r="M42" i="4"/>
  <c r="L42" i="4"/>
  <c r="K42" i="4"/>
  <c r="J42" i="4"/>
  <c r="D42" i="4"/>
  <c r="N41" i="4"/>
  <c r="M41" i="4"/>
  <c r="L41" i="4"/>
  <c r="K41" i="4"/>
  <c r="J41" i="4"/>
  <c r="D41" i="4"/>
  <c r="N40" i="4"/>
  <c r="M40" i="4"/>
  <c r="L40" i="4"/>
  <c r="K40" i="4"/>
  <c r="J40" i="4"/>
  <c r="D40" i="4"/>
  <c r="N39" i="4"/>
  <c r="M39" i="4"/>
  <c r="L39" i="4"/>
  <c r="K39" i="4"/>
  <c r="J39" i="4"/>
  <c r="D39" i="4"/>
  <c r="N38" i="4"/>
  <c r="M38" i="4"/>
  <c r="L38" i="4"/>
  <c r="K38" i="4"/>
  <c r="J38" i="4"/>
  <c r="D38" i="4"/>
  <c r="N37" i="4"/>
  <c r="M37" i="4"/>
  <c r="L37" i="4"/>
  <c r="K37" i="4"/>
  <c r="J37" i="4"/>
  <c r="D37" i="4"/>
  <c r="N36" i="4"/>
  <c r="M36" i="4"/>
  <c r="L36" i="4"/>
  <c r="K36" i="4"/>
  <c r="J36" i="4"/>
  <c r="D36" i="4"/>
  <c r="R10" i="4"/>
  <c r="N10" i="4"/>
  <c r="L10" i="4"/>
  <c r="G10" i="4"/>
  <c r="A10" i="4"/>
  <c r="Q41" i="9" l="1"/>
  <c r="N13" i="15"/>
  <c r="N22" i="15"/>
  <c r="N23" i="15"/>
  <c r="N24" i="15"/>
  <c r="N25" i="15"/>
  <c r="N26" i="15"/>
  <c r="N27" i="15"/>
  <c r="N28" i="15"/>
  <c r="N29" i="15"/>
  <c r="N30" i="15"/>
  <c r="N32" i="15"/>
  <c r="N33" i="15"/>
  <c r="N35" i="15"/>
  <c r="N14" i="15"/>
  <c r="N15" i="15"/>
  <c r="N16" i="15"/>
  <c r="N18" i="15"/>
  <c r="E34" i="15"/>
  <c r="J34" i="15" s="1"/>
  <c r="C9" i="13"/>
  <c r="O21" i="9"/>
  <c r="Y21" i="9" s="1"/>
  <c r="O23" i="9"/>
  <c r="Y23" i="9" s="1"/>
  <c r="O24" i="9"/>
  <c r="Y24" i="9" s="1"/>
  <c r="O22" i="9"/>
  <c r="Y22" i="9" s="1"/>
  <c r="J20" i="15"/>
  <c r="D9" i="13"/>
  <c r="B9" i="13"/>
  <c r="R17" i="13"/>
  <c r="AF17" i="13" s="1"/>
  <c r="AE17" i="13" s="1"/>
  <c r="O30" i="9"/>
  <c r="Y30" i="9" s="1"/>
  <c r="O32" i="9"/>
  <c r="Y32" i="9" s="1"/>
  <c r="O34" i="9"/>
  <c r="Y34" i="9" s="1"/>
  <c r="O15" i="9"/>
  <c r="Y15" i="9" s="1"/>
  <c r="O17" i="9"/>
  <c r="Y17" i="9" s="1"/>
  <c r="H14" i="15"/>
  <c r="H16" i="15"/>
  <c r="H18" i="15"/>
  <c r="H20" i="15"/>
  <c r="H22" i="15"/>
  <c r="H24" i="15"/>
  <c r="H26" i="15"/>
  <c r="H28" i="15"/>
  <c r="H30" i="15"/>
  <c r="H32" i="15"/>
  <c r="H34" i="15"/>
  <c r="O14" i="9"/>
  <c r="Y14" i="9" s="1"/>
  <c r="O16" i="9"/>
  <c r="Y16" i="9" s="1"/>
  <c r="O18" i="9"/>
  <c r="Y18" i="9" s="1"/>
  <c r="O20" i="9"/>
  <c r="Y20" i="9" s="1"/>
  <c r="O31" i="9"/>
  <c r="Y31" i="9" s="1"/>
  <c r="O33" i="9"/>
  <c r="Y33" i="9" s="1"/>
  <c r="O35" i="9"/>
  <c r="Y35" i="9" s="1"/>
  <c r="H13" i="15"/>
  <c r="H15" i="15"/>
  <c r="H17" i="15"/>
  <c r="H19" i="15"/>
  <c r="AA21" i="15"/>
  <c r="H21" i="15"/>
  <c r="H23" i="15"/>
  <c r="H25" i="15"/>
  <c r="H27" i="15"/>
  <c r="H29" i="15"/>
  <c r="H31" i="15"/>
  <c r="H33" i="15"/>
  <c r="H35" i="15"/>
  <c r="R16" i="8"/>
  <c r="AF16" i="8" s="1"/>
  <c r="AC16" i="8" s="1"/>
  <c r="R20" i="8"/>
  <c r="AF20" i="8" s="1"/>
  <c r="AC20" i="8" s="1"/>
  <c r="O19" i="9"/>
  <c r="Y19" i="9" s="1"/>
  <c r="R14" i="13"/>
  <c r="AF14" i="13" s="1"/>
  <c r="AC14" i="13" s="1"/>
  <c r="R15" i="13"/>
  <c r="AF15" i="13" s="1"/>
  <c r="AC15" i="13" s="1"/>
  <c r="E13" i="15"/>
  <c r="E14" i="15"/>
  <c r="E15" i="15"/>
  <c r="E16" i="15"/>
  <c r="E17" i="15"/>
  <c r="J17" i="15" s="1"/>
  <c r="E18" i="15"/>
  <c r="J19" i="15"/>
  <c r="J21" i="15"/>
  <c r="E22" i="15"/>
  <c r="E23" i="15"/>
  <c r="E24" i="15"/>
  <c r="E25" i="15"/>
  <c r="E26" i="15"/>
  <c r="E27" i="15"/>
  <c r="E28" i="15"/>
  <c r="E29" i="15"/>
  <c r="E30" i="15"/>
  <c r="E31" i="15"/>
  <c r="J31" i="15" s="1"/>
  <c r="E32" i="15"/>
  <c r="E33" i="15"/>
  <c r="E35" i="15"/>
  <c r="J35" i="15" s="1"/>
  <c r="R13" i="8"/>
  <c r="AF13" i="8" s="1"/>
  <c r="R14" i="8"/>
  <c r="AF14" i="8" s="1"/>
  <c r="AE14" i="8" s="1"/>
  <c r="R17" i="8"/>
  <c r="AF17" i="8" s="1"/>
  <c r="AE17" i="8" s="1"/>
  <c r="R19" i="8"/>
  <c r="AF19" i="8" s="1"/>
  <c r="AE19" i="8" s="1"/>
  <c r="AF13" i="13"/>
  <c r="AC16" i="13"/>
  <c r="AE16" i="13"/>
  <c r="AC18" i="13"/>
  <c r="AE18" i="13"/>
  <c r="AC19" i="13"/>
  <c r="AE19" i="13"/>
  <c r="AC20" i="13"/>
  <c r="AE20" i="13"/>
  <c r="AC21" i="13"/>
  <c r="AE21" i="13"/>
  <c r="AC22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A13" i="15"/>
  <c r="AA19" i="15"/>
  <c r="R15" i="8"/>
  <c r="AF15" i="8" s="1"/>
  <c r="R18" i="8"/>
  <c r="AF18" i="8" s="1"/>
  <c r="AE22" i="8"/>
  <c r="AC22" i="8"/>
  <c r="AE23" i="8"/>
  <c r="AC23" i="8"/>
  <c r="AE26" i="8"/>
  <c r="AC26" i="8"/>
  <c r="AE27" i="8"/>
  <c r="AC27" i="8"/>
  <c r="AE30" i="8"/>
  <c r="AC30" i="8"/>
  <c r="AE31" i="8"/>
  <c r="AC31" i="8"/>
  <c r="AE21" i="8"/>
  <c r="AC21" i="8"/>
  <c r="AE24" i="8"/>
  <c r="AC24" i="8"/>
  <c r="AE25" i="8"/>
  <c r="AC25" i="8"/>
  <c r="AE28" i="8"/>
  <c r="AC28" i="8"/>
  <c r="AE29" i="8"/>
  <c r="AC29" i="8"/>
  <c r="AE32" i="8"/>
  <c r="AC32" i="8"/>
  <c r="AE33" i="8"/>
  <c r="AC33" i="8"/>
  <c r="S35" i="15" l="1"/>
  <c r="X35" i="15"/>
  <c r="J13" i="15"/>
  <c r="J32" i="15"/>
  <c r="AA32" i="15"/>
  <c r="J30" i="15"/>
  <c r="AA30" i="15"/>
  <c r="J28" i="15"/>
  <c r="AA28" i="15"/>
  <c r="J26" i="15"/>
  <c r="AA26" i="15"/>
  <c r="J24" i="15"/>
  <c r="AA24" i="15"/>
  <c r="J22" i="15"/>
  <c r="AA22" i="15"/>
  <c r="J15" i="15"/>
  <c r="AA15" i="15"/>
  <c r="J33" i="15"/>
  <c r="AA33" i="15"/>
  <c r="J29" i="15"/>
  <c r="AA29" i="15"/>
  <c r="J27" i="15"/>
  <c r="AA27" i="15"/>
  <c r="J25" i="15"/>
  <c r="AA25" i="15"/>
  <c r="J23" i="15"/>
  <c r="AA23" i="15"/>
  <c r="J18" i="15"/>
  <c r="AA18" i="15"/>
  <c r="J16" i="15"/>
  <c r="AA16" i="15"/>
  <c r="J14" i="15"/>
  <c r="AA14" i="15"/>
  <c r="AC17" i="13"/>
  <c r="AE15" i="13"/>
  <c r="C43" i="9"/>
  <c r="U41" i="9" s="1"/>
  <c r="Y41" i="9" s="1"/>
  <c r="E46" i="9" s="1"/>
  <c r="M46" i="9" s="1"/>
  <c r="T46" i="9" s="1"/>
  <c r="AC8" i="13"/>
  <c r="AE20" i="8"/>
  <c r="AE14" i="13"/>
  <c r="AC17" i="8"/>
  <c r="AC19" i="8"/>
  <c r="AE16" i="8"/>
  <c r="Y25" i="9"/>
  <c r="Y36" i="9"/>
  <c r="AC14" i="8"/>
  <c r="Q34" i="13"/>
  <c r="O25" i="9"/>
  <c r="O36" i="9"/>
  <c r="N34" i="8"/>
  <c r="N34" i="13"/>
  <c r="Q34" i="8"/>
  <c r="AC34" i="8"/>
  <c r="AC13" i="8"/>
  <c r="AE34" i="8"/>
  <c r="AE13" i="8"/>
  <c r="AC15" i="8"/>
  <c r="AE15" i="8"/>
  <c r="AE18" i="8"/>
  <c r="AC18" i="8"/>
  <c r="AE34" i="13"/>
  <c r="AE13" i="13"/>
  <c r="AC34" i="13"/>
  <c r="AC13" i="13"/>
  <c r="L35" i="15" l="1"/>
  <c r="AA35" i="15"/>
</calcChain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Descrição da Conta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Código de aglutinação utilizado no Balanço Patrimonial e na Demonstração de Resultado do Exercício no Bloco J (somente para as contas analíticas).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Valor do Saldo Final 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Saldo Final - Débito/Crédito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Data da apuração do resultado.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Valor do saldo final antes do lançamento de encerramento.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Indicador da situação do saldo final:_x000D_
D - Devedor;_x000D_
C - Credor.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Descrição da Conta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Código de aglutinação utilizado na Demonstração de Resultado do Exercício no Bloco J (somente para as contas analíticas).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Data Inicial do Balanço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Data Final do Balanço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Código de aglutinação das contas, atribuído pelo empresário ou sociedade empresária.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Nível do Código de aglutinação (mesmo conceito do plano de contas – Registro I050).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Indicador de grupo do balanço:_x000D_
1 – Ativo;_x000D_
2 – Passivo e Patrimônio Líquido;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Descrição do Código de aglutinação.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Valor total do Código de aglutinação no Balanço Patrimonial no exercício informado, ou de período definido em norma específica.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Indicador da situação do saldo informado no campo anterior:_x000D_
D - Devedor;_x000D_
C – Credor.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Data Inicial do DRE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Data Final do DRE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Código de aglutinação das contas, atribuído pelo empresário ou sociedade empresária.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Nível do Código de aglutinação (mesmo conceito do plano de contas – Registro I050).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Descrição do Código de aglutinação.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Valor total do Código de aglutinação na Demonstração do Resultado do Exercício no período informado.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Indicador da situação do valor informado no campo anterior: _x000D_
D - Despesa ou valor que represente parcela redutora do lucro;_x000D_
R - Receita ou valor que represente incremento do lucro;_x000D_
P - Subtotal ou total positivo;_x000D_
N – Subtotal ou total negativo.</t>
        </r>
      </text>
    </comment>
  </commentList>
</comments>
</file>

<file path=xl/sharedStrings.xml><?xml version="1.0" encoding="utf-8"?>
<sst xmlns="http://schemas.openxmlformats.org/spreadsheetml/2006/main" count="282" uniqueCount="148">
  <si>
    <t>Cód Conta</t>
  </si>
  <si>
    <t>Nome</t>
  </si>
  <si>
    <t>Cod_Agl</t>
  </si>
  <si>
    <t>1</t>
  </si>
  <si>
    <t>2</t>
  </si>
  <si>
    <t>Conta</t>
  </si>
  <si>
    <t>dt_res</t>
  </si>
  <si>
    <t>vl_cta</t>
  </si>
  <si>
    <t>ind_dc</t>
  </si>
  <si>
    <t>dt_ini</t>
  </si>
  <si>
    <t>dt_fin</t>
  </si>
  <si>
    <t>Nível_Agl</t>
  </si>
  <si>
    <t>Ind_Grp_Bal</t>
  </si>
  <si>
    <t>Descr_Cod_Agl</t>
  </si>
  <si>
    <t>Vl_Cta</t>
  </si>
  <si>
    <t>Ind_DC_Bal</t>
  </si>
  <si>
    <t>Ind_Vl</t>
  </si>
  <si>
    <t>Qtde Total de Contas</t>
  </si>
  <si>
    <t>Qtde de Contas de Resultado</t>
  </si>
  <si>
    <t>Qtde Total de Linhas Balanço</t>
  </si>
  <si>
    <t>Qtde Total de Linhas do DRE</t>
  </si>
  <si>
    <t>Contribuinte</t>
  </si>
  <si>
    <t>Inscrição Estadual</t>
  </si>
  <si>
    <t>CNPJ</t>
  </si>
  <si>
    <t>OSF nº</t>
  </si>
  <si>
    <t>Nº da OSF</t>
  </si>
  <si>
    <t>OSF Período</t>
  </si>
  <si>
    <t>Período do Ajuste</t>
  </si>
  <si>
    <t>PREENCHA SOMENTE AS CÉLULAS EM CINZA CLARO !</t>
  </si>
  <si>
    <t>SECRETARIA DA FAZENDA</t>
  </si>
  <si>
    <t>DIRETORIA EXECUTIVA DA ADMINISTRAÇÃO TRIBUTÁRIA - DEAT</t>
  </si>
  <si>
    <t>FICHA DE IDENTIFICAÇÃO DE AJUSTES</t>
  </si>
  <si>
    <t>MODELO __</t>
  </si>
  <si>
    <t>CONTRIBUINTE</t>
  </si>
  <si>
    <t>INSCRIÇÃO ESTADUAL</t>
  </si>
  <si>
    <t>O.S.F. No.</t>
  </si>
  <si>
    <t>O.S.F. PERÍODO</t>
  </si>
  <si>
    <t>PERÍODO DO AJUSTE</t>
  </si>
  <si>
    <t>REF. AJUSTE</t>
  </si>
  <si>
    <t>AJ-01</t>
  </si>
  <si>
    <t>QUADRO A - DESCRIÇÃO DA IRREGULARIDADE</t>
  </si>
  <si>
    <t>QUADRO B - LANÇAMENTOS DE AJUSTE</t>
  </si>
  <si>
    <t>1 - REF.</t>
  </si>
  <si>
    <t>2 - SUB-REF.</t>
  </si>
  <si>
    <t>CONTA DEBITADA</t>
  </si>
  <si>
    <t>CONTA CREDITADA</t>
  </si>
  <si>
    <t>7 - VALOR AJUSTADO</t>
  </si>
  <si>
    <t>8 - EVIDÊNCIA / PRESUNÇÃO</t>
  </si>
  <si>
    <t>3 - CÓDIGO</t>
  </si>
  <si>
    <t>4 - DESCRIÇÃO</t>
  </si>
  <si>
    <t>5 - CÓDIGO</t>
  </si>
  <si>
    <t>6 - DESCRIÇÃO</t>
  </si>
  <si>
    <t>LOCAL</t>
  </si>
  <si>
    <t>DATA</t>
  </si>
  <si>
    <t>AFR</t>
  </si>
  <si>
    <t>PREENCHER AS CÉLULAS CINZA ABAIXO !</t>
  </si>
  <si>
    <t>E TAMBÉM AS CINZA-CLARO À DIREITA</t>
  </si>
  <si>
    <t>FICHA DE AJUSTE DE GRUPO DE CONTAS</t>
  </si>
  <si>
    <t>GRUPO DE CONTAS (CÓD./DESCR.)</t>
  </si>
  <si>
    <t>GRUPO DE CONTAS</t>
  </si>
  <si>
    <t>CONTAS</t>
  </si>
  <si>
    <t>3 - SALDO CONTRIBUINTE</t>
  </si>
  <si>
    <r>
      <rPr>
        <b/>
        <sz val="10"/>
        <rFont val="Arial"/>
        <family val="2"/>
      </rPr>
      <t>OCULTAR</t>
    </r>
    <r>
      <rPr>
        <sz val="10"/>
        <rFont val="Arial"/>
        <family val="2"/>
      </rPr>
      <t xml:space="preserve"> ! Coluna para Cálculo da Soma</t>
    </r>
  </si>
  <si>
    <t>AJUSTE A DÉBITO</t>
  </si>
  <si>
    <t>AJUSTE A CRÉDITO</t>
  </si>
  <si>
    <t>8 - SALDO AJUSTADO</t>
  </si>
  <si>
    <t>1 - CÓDIGO</t>
  </si>
  <si>
    <t>2 - DESCRIÇÃO</t>
  </si>
  <si>
    <t>NA DATA DO BALANÇO (***)</t>
  </si>
  <si>
    <t>D/C</t>
  </si>
  <si>
    <t>4 - REFERÊNCIA (*)</t>
  </si>
  <si>
    <t>5 - VALOR (**)</t>
  </si>
  <si>
    <t>6 - REFERÊNCIA (*)</t>
  </si>
  <si>
    <t>7 - VALOR (**)</t>
  </si>
  <si>
    <t>NA DATA DO BALANÇO</t>
  </si>
  <si>
    <t>TOTAL</t>
  </si>
  <si>
    <t>Observação:</t>
  </si>
  <si>
    <t>Legenda:</t>
  </si>
  <si>
    <t>As colunas R e AF foram ocultadas</t>
  </si>
  <si>
    <r>
      <rPr>
        <b/>
        <sz val="12"/>
        <rFont val="Arial"/>
        <family val="2"/>
      </rPr>
      <t>(*)</t>
    </r>
    <r>
      <rPr>
        <sz val="12"/>
        <rFont val="Arial"/>
        <family val="2"/>
      </rPr>
      <t xml:space="preserve"> Referências originadas das colunas 1 e 2, do Quadro B, da Ficha de Identificação de Ajustes.</t>
    </r>
  </si>
  <si>
    <t>Elas são usadas para o cálculo do Total</t>
  </si>
  <si>
    <r>
      <rPr>
        <b/>
        <sz val="12"/>
        <rFont val="Arial"/>
        <family val="2"/>
      </rPr>
      <t>(**)</t>
    </r>
    <r>
      <rPr>
        <sz val="12"/>
        <rFont val="Arial"/>
        <family val="2"/>
      </rPr>
      <t xml:space="preserve"> Valores originados da coluna 7 da Ficha de Identificação de Ajustes.</t>
    </r>
  </si>
  <si>
    <r>
      <rPr>
        <b/>
        <sz val="12"/>
        <rFont val="Arial"/>
        <family val="2"/>
      </rPr>
      <t>(***)</t>
    </r>
    <r>
      <rPr>
        <sz val="12"/>
        <rFont val="Arial"/>
        <family val="2"/>
      </rPr>
      <t xml:space="preserve"> Valores originados do balanço/balancete apresentado pelo contribuinte.</t>
    </r>
  </si>
  <si>
    <t>DRE</t>
  </si>
  <si>
    <t>Sint/
Anal</t>
  </si>
  <si>
    <t>BALANÇO DE TRABALHO E APURAÇÃO DO IMPOSTO</t>
  </si>
  <si>
    <t xml:space="preserve">O.S.F. Nº </t>
  </si>
  <si>
    <t>QUADRO A - ATIVO</t>
  </si>
  <si>
    <t>4 - AJUSTE A</t>
  </si>
  <si>
    <t>5 - AJUSTE A</t>
  </si>
  <si>
    <t>6 - SALDO AJUSTADO</t>
  </si>
  <si>
    <t>OCULTAR</t>
  </si>
  <si>
    <t>DÉBITO</t>
  </si>
  <si>
    <t>CRÉDITO</t>
  </si>
  <si>
    <t>(3  + 4 - 5)</t>
  </si>
  <si>
    <t>Cálc Total</t>
  </si>
  <si>
    <t>TOTAL DO ATIVO</t>
  </si>
  <si>
    <t>QUADRO B - PASSIVO E PATRIMÔNIO LÍQUIDO</t>
  </si>
  <si>
    <t>9 - SALDO CONTRIBUINTE</t>
  </si>
  <si>
    <t>10 - AJUSTE A</t>
  </si>
  <si>
    <t>11 - AJUSTE A</t>
  </si>
  <si>
    <t>12 - SALDO AJUSTADO</t>
  </si>
  <si>
    <t>7 - CÓDIGO</t>
  </si>
  <si>
    <t>8 - DESCRIÇÃO</t>
  </si>
  <si>
    <t>(9 - 10 + 11)</t>
  </si>
  <si>
    <t>TOTAL DO PASSIVO</t>
  </si>
  <si>
    <t>QUADRO C - APURAÇÃO DAS OPERAÇÕES TRIBUTADAS OMITIDAS</t>
  </si>
  <si>
    <t>CONTA</t>
  </si>
  <si>
    <t>15 - SALDO CONTRIBUINTE NA DATA DO BALANÇO</t>
  </si>
  <si>
    <t>16 - SALDO AJUSTADO NA DATA DO BALANÇO</t>
  </si>
  <si>
    <t>17 - OPERAÇÕES TRIBUTADAS OMITIDAS (16-15)</t>
  </si>
  <si>
    <t>13 - CÓDIGO</t>
  </si>
  <si>
    <t>14 - DESCRIÇÃO</t>
  </si>
  <si>
    <t>16 - SALDO AJUSTADO NA DATA DO BALANCO DA RECEITA</t>
  </si>
  <si>
    <t>QUADRO D -  APURAÇÃO DO IMPOSTO</t>
  </si>
  <si>
    <t>18 - OPERAÇÕES TRIBUTADAS OMITIDAS (17)</t>
  </si>
  <si>
    <t>19 - DEDUÇÕES DAS OPERAÇÕES TRIBUTADAS OMITIDAS</t>
  </si>
  <si>
    <t>20 - OPERAÇÕES TRIBUTADAS OMITIDAS - LÍQUIDAS ( 18-19)</t>
  </si>
  <si>
    <t>21 - ALÍQUOTA (%)</t>
  </si>
  <si>
    <t>22 - ICMS S/ OPERAÇÕES TRIBUTADAS OMITIDAS - LÍQUIDAS (20 X 21)</t>
  </si>
  <si>
    <t xml:space="preserve">23 - OBSERVAÇÕES: </t>
  </si>
  <si>
    <t>VALOR NO BALANCO</t>
  </si>
  <si>
    <t>Descrever...</t>
  </si>
  <si>
    <t>Níveis
--&gt;&gt;</t>
  </si>
  <si>
    <t>SdoFin</t>
  </si>
  <si>
    <t xml:space="preserve">D/Cf </t>
  </si>
  <si>
    <t>PRESUNÇÃO: OMISSÃO OPERAÇÕES TRIBUTADAS</t>
  </si>
  <si>
    <t xml:space="preserve">EVIDÊNCIA: </t>
  </si>
  <si>
    <t>Período da OSF</t>
  </si>
  <si>
    <t>Níveis Cod_Agl --&gt;&gt;</t>
  </si>
  <si>
    <t>AJ-01.2</t>
  </si>
  <si>
    <t xml:space="preserve">     Acima, Código da Linha do Balanço (Registro J100)</t>
  </si>
  <si>
    <t xml:space="preserve">     Abaixo, Códigos das Contas (Registro I050)</t>
  </si>
  <si>
    <t xml:space="preserve">        Abaixo, Códigos das Linhas do DRE (Reg J150)</t>
  </si>
  <si>
    <t>pm v 0.9.9.3 Set/2012</t>
  </si>
  <si>
    <t xml:space="preserve">     Abaixo, Códigos das Linhas do Balanço</t>
  </si>
  <si>
    <t xml:space="preserve">     (Reg. J100) com Ind_Grp_Bal = 1 (Ativo)</t>
  </si>
  <si>
    <t xml:space="preserve">     (Reg. J100) com Ind_Grp_Bal = 2 (Passivo)</t>
  </si>
  <si>
    <t>EM TODAS AS PLANILHAS:</t>
  </si>
  <si>
    <t>Em caso de Copiar - Colar, cole apenas valores (botão direito do mouse, opção valores)</t>
  </si>
  <si>
    <t>Nestes casos, preencha apenas o que for estritamente necessário,</t>
  </si>
  <si>
    <t>como, por exemplo, na hipótese de ECDs fora dos padrões.</t>
  </si>
  <si>
    <t>Regra geral, preencha apenas os Campos Cinza.</t>
  </si>
  <si>
    <t>Campos que não sejam de cor Cinza podem conter fórmulas.</t>
  </si>
  <si>
    <t>para não alterar nenhuma formatação.</t>
  </si>
  <si>
    <t>Preencha os Campos Cinza.</t>
  </si>
  <si>
    <t xml:space="preserve">     Abaixo, Código da Linha do DRE</t>
  </si>
  <si>
    <t xml:space="preserve">     (Reg. J150) relativa a Receita Op.Trib.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</si>
</sst>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\.0\.0\.00"/>
    <numFmt numFmtId="165" formatCode="0\.0\.0"/>
    <numFmt numFmtId="166" formatCode="#,###.00;[Red]\(#,###.00\);\-;"/>
    <numFmt numFmtId="167" formatCode="#,###.00;[Red]\(#,###.00\);;"/>
    <numFmt numFmtId="168" formatCode="0\.0\.0\.00\.0000"/>
    <numFmt numFmtId="169" formatCode="#,##0.00;\-#,##0.00;;"/>
    <numFmt numFmtId="170" formatCode="#,##0.00;\(#,##0.00\);0.00;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Arial"/>
      <family val="2"/>
    </font>
    <font>
      <b/>
      <sz val="14"/>
      <color indexed="10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name val="Arial"/>
      <family val="2"/>
    </font>
    <font>
      <sz val="1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3" fontId="15" fillId="0" borderId="0"/>
    <xf numFmtId="9" fontId="15" fillId="0" borderId="0"/>
    <xf numFmtId="0" fontId="1" fillId="0" borderId="0"/>
  </cellStyleXfs>
  <cellXfs count="582">
    <xf numFmtId="0" fontId="0" fillId="0" borderId="0" xfId="0"/>
    <xf numFmtId="0" fontId="2" fillId="0" borderId="0" xfId="1"/>
    <xf numFmtId="0" fontId="3" fillId="0" borderId="0" xfId="1" applyFont="1"/>
    <xf numFmtId="0" fontId="4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3" fontId="6" fillId="2" borderId="0" xfId="1" applyNumberFormat="1" applyFont="1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7" xfId="1" applyFill="1" applyBorder="1" applyAlignment="1">
      <alignment horizontal="center"/>
    </xf>
    <xf numFmtId="0" fontId="4" fillId="2" borderId="2" xfId="1" applyFont="1" applyFill="1" applyBorder="1" applyAlignment="1">
      <alignment horizontal="center" vertical="center"/>
    </xf>
    <xf numFmtId="0" fontId="0" fillId="2" borderId="0" xfId="0" applyFill="1"/>
    <xf numFmtId="49" fontId="6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4" fontId="6" fillId="2" borderId="0" xfId="0" applyNumberFormat="1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" fontId="6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justify" vertical="top" wrapText="1"/>
    </xf>
    <xf numFmtId="0" fontId="1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6" borderId="0" xfId="0" applyFill="1" applyProtection="1">
      <protection locked="0"/>
    </xf>
    <xf numFmtId="1" fontId="0" fillId="6" borderId="15" xfId="0" applyNumberFormat="1" applyFill="1" applyBorder="1"/>
    <xf numFmtId="0" fontId="0" fillId="0" borderId="0" xfId="0" applyAlignment="1">
      <alignment horizontal="left" vertical="center"/>
    </xf>
    <xf numFmtId="49" fontId="11" fillId="3" borderId="0" xfId="0" applyNumberFormat="1" applyFont="1" applyFill="1" applyAlignment="1">
      <alignment horizontal="left" vertical="center"/>
    </xf>
    <xf numFmtId="4" fontId="9" fillId="3" borderId="0" xfId="0" applyNumberFormat="1" applyFont="1" applyFill="1"/>
    <xf numFmtId="4" fontId="9" fillId="3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43" fontId="6" fillId="0" borderId="0" xfId="2" applyFont="1" applyAlignment="1">
      <alignment horizontal="center" vertical="center"/>
    </xf>
    <xf numFmtId="0" fontId="16" fillId="7" borderId="0" xfId="0" applyFont="1" applyFill="1"/>
    <xf numFmtId="0" fontId="0" fillId="7" borderId="0" xfId="0" applyFill="1"/>
    <xf numFmtId="0" fontId="4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166" fontId="9" fillId="3" borderId="15" xfId="0" applyNumberFormat="1" applyFont="1" applyFill="1" applyBorder="1"/>
    <xf numFmtId="43" fontId="6" fillId="0" borderId="12" xfId="0" applyNumberFormat="1" applyFont="1" applyBorder="1" applyAlignment="1">
      <alignment horizontal="right" vertical="center"/>
    </xf>
    <xf numFmtId="4" fontId="6" fillId="4" borderId="1" xfId="0" applyNumberFormat="1" applyFont="1" applyFill="1" applyBorder="1" applyAlignment="1">
      <alignment horizontal="right" vertical="center"/>
    </xf>
    <xf numFmtId="167" fontId="6" fillId="0" borderId="11" xfId="0" applyNumberFormat="1" applyFont="1" applyBorder="1"/>
    <xf numFmtId="167" fontId="6" fillId="0" borderId="14" xfId="0" applyNumberFormat="1" applyFont="1" applyBorder="1"/>
    <xf numFmtId="0" fontId="0" fillId="0" borderId="0" xfId="0"/>
    <xf numFmtId="4" fontId="0" fillId="0" borderId="0" xfId="0" applyNumberFormat="1"/>
    <xf numFmtId="0" fontId="4" fillId="2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3" fontId="6" fillId="2" borderId="0" xfId="1" applyNumberFormat="1" applyFont="1" applyFill="1" applyAlignment="1">
      <alignment horizontal="center" vertical="center"/>
    </xf>
    <xf numFmtId="4" fontId="9" fillId="3" borderId="9" xfId="1" applyNumberFormat="1" applyFont="1" applyFill="1" applyBorder="1"/>
    <xf numFmtId="0" fontId="2" fillId="2" borderId="7" xfId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8" borderId="0" xfId="1" applyFill="1"/>
    <xf numFmtId="0" fontId="17" fillId="8" borderId="0" xfId="1" applyFont="1" applyFill="1" applyAlignment="1">
      <alignment horizontal="center"/>
    </xf>
    <xf numFmtId="49" fontId="5" fillId="8" borderId="16" xfId="0" applyNumberFormat="1" applyFont="1" applyFill="1" applyBorder="1" applyAlignment="1" applyProtection="1">
      <alignment horizontal="center" vertical="center"/>
      <protection locked="0"/>
    </xf>
    <xf numFmtId="49" fontId="5" fillId="8" borderId="19" xfId="0" applyNumberFormat="1" applyFont="1" applyFill="1" applyBorder="1" applyAlignment="1" applyProtection="1">
      <alignment horizontal="center" vertical="center"/>
      <protection locked="0"/>
    </xf>
    <xf numFmtId="49" fontId="5" fillId="8" borderId="17" xfId="0" applyNumberFormat="1" applyFont="1" applyFill="1" applyBorder="1" applyAlignment="1" applyProtection="1">
      <alignment horizontal="center" vertical="center"/>
      <protection locked="0"/>
    </xf>
    <xf numFmtId="49" fontId="5" fillId="8" borderId="21" xfId="0" applyNumberFormat="1" applyFont="1" applyFill="1" applyBorder="1" applyAlignment="1" applyProtection="1">
      <alignment horizontal="center" vertical="center"/>
      <protection locked="0"/>
    </xf>
    <xf numFmtId="49" fontId="5" fillId="8" borderId="17" xfId="1" applyNumberFormat="1" applyFont="1" applyFill="1" applyBorder="1" applyAlignment="1" applyProtection="1">
      <alignment horizontal="center" vertical="center"/>
      <protection locked="0"/>
    </xf>
    <xf numFmtId="49" fontId="5" fillId="8" borderId="21" xfId="1" applyNumberFormat="1" applyFont="1" applyFill="1" applyBorder="1" applyAlignment="1" applyProtection="1">
      <alignment horizontal="center" vertical="center"/>
      <protection locked="0"/>
    </xf>
    <xf numFmtId="49" fontId="5" fillId="8" borderId="18" xfId="1" applyNumberFormat="1" applyFont="1" applyFill="1" applyBorder="1" applyAlignment="1" applyProtection="1">
      <alignment horizontal="center" vertical="center"/>
      <protection locked="0"/>
    </xf>
    <xf numFmtId="49" fontId="5" fillId="8" borderId="23" xfId="1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2" fillId="2" borderId="14" xfId="1" applyFill="1" applyBorder="1" applyAlignment="1">
      <alignment horizontal="center"/>
    </xf>
    <xf numFmtId="4" fontId="4" fillId="0" borderId="8" xfId="1" applyNumberFormat="1" applyFont="1" applyBorder="1"/>
    <xf numFmtId="4" fontId="4" fillId="0" borderId="5" xfId="1" applyNumberFormat="1" applyFont="1" applyBorder="1"/>
    <xf numFmtId="4" fontId="6" fillId="0" borderId="14" xfId="1" applyNumberFormat="1" applyFont="1" applyBorder="1" applyAlignment="1">
      <alignment horizontal="center"/>
    </xf>
    <xf numFmtId="4" fontId="6" fillId="0" borderId="11" xfId="1" applyNumberFormat="1" applyFont="1" applyBorder="1" applyAlignment="1">
      <alignment horizontal="center"/>
    </xf>
    <xf numFmtId="4" fontId="9" fillId="3" borderId="15" xfId="1" applyNumberFormat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4" fontId="4" fillId="0" borderId="14" xfId="1" applyNumberFormat="1" applyFont="1" applyBorder="1"/>
    <xf numFmtId="4" fontId="4" fillId="0" borderId="11" xfId="1" applyNumberFormat="1" applyFont="1" applyBorder="1"/>
    <xf numFmtId="4" fontId="4" fillId="0" borderId="10" xfId="1" applyNumberFormat="1" applyFont="1" applyBorder="1"/>
    <xf numFmtId="1" fontId="0" fillId="6" borderId="10" xfId="0" applyNumberFormat="1" applyFill="1" applyBorder="1" applyProtection="1">
      <protection locked="0"/>
    </xf>
    <xf numFmtId="1" fontId="0" fillId="6" borderId="15" xfId="0" applyNumberFormat="1" applyFill="1" applyBorder="1" applyProtection="1">
      <protection locked="0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" fontId="0" fillId="0" borderId="0" xfId="0" applyNumberFormat="1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0" fillId="0" borderId="0" xfId="0"/>
    <xf numFmtId="0" fontId="4" fillId="0" borderId="0" xfId="1" applyFont="1" applyAlignment="1">
      <alignment wrapText="1"/>
    </xf>
    <xf numFmtId="1" fontId="0" fillId="0" borderId="10" xfId="0" applyNumberFormat="1" applyBorder="1" applyProtection="1">
      <protection locked="0"/>
    </xf>
    <xf numFmtId="4" fontId="4" fillId="0" borderId="6" xfId="1" applyNumberFormat="1" applyFont="1" applyBorder="1"/>
    <xf numFmtId="4" fontId="4" fillId="0" borderId="4" xfId="1" applyNumberFormat="1" applyFont="1" applyBorder="1"/>
    <xf numFmtId="4" fontId="4" fillId="0" borderId="1" xfId="1" applyNumberFormat="1" applyFont="1" applyBorder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3" xfId="1" applyFont="1" applyBorder="1"/>
    <xf numFmtId="0" fontId="2" fillId="0" borderId="9" xfId="1" applyBorder="1"/>
    <xf numFmtId="0" fontId="2" fillId="0" borderId="12" xfId="1" applyBorder="1"/>
    <xf numFmtId="43" fontId="15" fillId="0" borderId="0" xfId="2"/>
    <xf numFmtId="43" fontId="15" fillId="0" borderId="13" xfId="2" applyBorder="1"/>
    <xf numFmtId="0" fontId="0" fillId="0" borderId="12" xfId="0" applyBorder="1"/>
    <xf numFmtId="49" fontId="20" fillId="0" borderId="8" xfId="1" applyNumberFormat="1" applyFont="1" applyBorder="1" applyAlignment="1">
      <alignment horizontal="left" vertical="center"/>
    </xf>
    <xf numFmtId="49" fontId="20" fillId="0" borderId="7" xfId="1" applyNumberFormat="1" applyFont="1" applyBorder="1" applyAlignment="1">
      <alignment horizontal="left" vertical="center"/>
    </xf>
    <xf numFmtId="49" fontId="20" fillId="0" borderId="6" xfId="1" applyNumberFormat="1" applyFont="1" applyBorder="1" applyAlignment="1">
      <alignment horizontal="left" vertical="center"/>
    </xf>
    <xf numFmtId="168" fontId="3" fillId="8" borderId="21" xfId="1" applyNumberFormat="1" applyFont="1" applyFill="1" applyBorder="1" applyAlignment="1" applyProtection="1">
      <alignment horizontal="center" vertical="center"/>
      <protection locked="0"/>
    </xf>
    <xf numFmtId="168" fontId="3" fillId="8" borderId="19" xfId="1" applyNumberFormat="1" applyFont="1" applyFill="1" applyBorder="1" applyAlignment="1" applyProtection="1">
      <alignment horizontal="center" vertical="center"/>
      <protection locked="0"/>
    </xf>
    <xf numFmtId="49" fontId="4" fillId="0" borderId="13" xfId="1" applyNumberFormat="1" applyFont="1" applyBorder="1" applyAlignment="1">
      <alignment horizontal="center" vertical="center"/>
    </xf>
    <xf numFmtId="168" fontId="3" fillId="8" borderId="23" xfId="1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43" fontId="0" fillId="0" borderId="0" xfId="2" applyFont="1"/>
    <xf numFmtId="0" fontId="0" fillId="6" borderId="0" xfId="0" applyFont="1" applyFill="1" applyProtection="1">
      <protection locked="0"/>
    </xf>
    <xf numFmtId="49" fontId="0" fillId="6" borderId="0" xfId="0" applyNumberFormat="1" applyFill="1" applyProtection="1">
      <protection locked="0"/>
    </xf>
    <xf numFmtId="49" fontId="0" fillId="6" borderId="0" xfId="0" quotePrefix="1" applyNumberFormat="1" applyFill="1" applyProtection="1">
      <protection locked="0"/>
    </xf>
    <xf numFmtId="0" fontId="25" fillId="9" borderId="0" xfId="0" applyFont="1" applyFill="1"/>
    <xf numFmtId="0" fontId="25" fillId="8" borderId="0" xfId="0" applyFont="1" applyFill="1"/>
    <xf numFmtId="0" fontId="9" fillId="0" borderId="0" xfId="1" applyFont="1"/>
    <xf numFmtId="0" fontId="26" fillId="0" borderId="0" xfId="1" applyFont="1"/>
    <xf numFmtId="0" fontId="27" fillId="0" borderId="0" xfId="0" applyFont="1"/>
    <xf numFmtId="0" fontId="24" fillId="10" borderId="30" xfId="0" applyFont="1" applyFill="1" applyBorder="1"/>
    <xf numFmtId="0" fontId="0" fillId="0" borderId="30" xfId="0" applyBorder="1"/>
    <xf numFmtId="0" fontId="0" fillId="0" borderId="31" xfId="0" applyBorder="1"/>
    <xf numFmtId="0" fontId="24" fillId="10" borderId="32" xfId="0" applyFont="1" applyFill="1" applyBorder="1"/>
    <xf numFmtId="0" fontId="24" fillId="10" borderId="31" xfId="0" applyFont="1" applyFill="1" applyBorder="1"/>
    <xf numFmtId="0" fontId="24" fillId="10" borderId="33" xfId="0" applyFont="1" applyFill="1" applyBorder="1"/>
    <xf numFmtId="0" fontId="25" fillId="0" borderId="28" xfId="0" applyFont="1" applyBorder="1" applyAlignment="1">
      <alignment horizontal="center"/>
    </xf>
    <xf numFmtId="0" fontId="25" fillId="0" borderId="29" xfId="0" applyFont="1" applyBorder="1" applyAlignment="1">
      <alignment horizontal="center"/>
    </xf>
    <xf numFmtId="49" fontId="4" fillId="2" borderId="7" xfId="1" applyNumberFormat="1" applyFont="1" applyFill="1" applyBorder="1" applyAlignment="1">
      <alignment horizontal="center" vertical="center"/>
    </xf>
    <xf numFmtId="0" fontId="2" fillId="0" borderId="7" xfId="1" applyBorder="1"/>
    <xf numFmtId="0" fontId="2" fillId="0" borderId="6" xfId="1" applyBorder="1"/>
    <xf numFmtId="0" fontId="2" fillId="0" borderId="2" xfId="1" applyBorder="1"/>
    <xf numFmtId="0" fontId="2" fillId="0" borderId="1" xfId="1" applyBorder="1"/>
    <xf numFmtId="49" fontId="2" fillId="0" borderId="9" xfId="1" applyNumberFormat="1" applyBorder="1" applyAlignment="1">
      <alignment horizontal="center" vertical="top"/>
    </xf>
    <xf numFmtId="0" fontId="4" fillId="3" borderId="13" xfId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4" fillId="3" borderId="12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2" borderId="5" xfId="1" applyFont="1" applyFill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3" fontId="6" fillId="2" borderId="5" xfId="1" applyNumberFormat="1" applyFont="1" applyFill="1" applyBorder="1" applyAlignment="1">
      <alignment horizontal="center" vertical="center"/>
    </xf>
    <xf numFmtId="3" fontId="6" fillId="2" borderId="0" xfId="1" applyNumberFormat="1" applyFont="1" applyFill="1" applyAlignment="1">
      <alignment horizontal="center" vertical="center"/>
    </xf>
    <xf numFmtId="3" fontId="6" fillId="2" borderId="4" xfId="1" applyNumberFormat="1" applyFont="1" applyFill="1" applyBorder="1" applyAlignment="1">
      <alignment horizontal="center" vertical="center"/>
    </xf>
    <xf numFmtId="3" fontId="6" fillId="2" borderId="3" xfId="1" applyNumberFormat="1" applyFont="1" applyFill="1" applyBorder="1" applyAlignment="1">
      <alignment horizontal="center" vertical="center"/>
    </xf>
    <xf numFmtId="3" fontId="6" fillId="2" borderId="2" xfId="1" applyNumberFormat="1" applyFont="1" applyFill="1" applyBorder="1" applyAlignment="1">
      <alignment horizontal="center" vertical="center"/>
    </xf>
    <xf numFmtId="3" fontId="6" fillId="2" borderId="1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49" fontId="4" fillId="2" borderId="8" xfId="1" applyNumberFormat="1" applyFont="1" applyFill="1" applyBorder="1" applyAlignment="1">
      <alignment horizontal="center" vertical="center" wrapText="1"/>
    </xf>
    <xf numFmtId="0" fontId="2" fillId="0" borderId="3" xfId="1" applyBorder="1"/>
    <xf numFmtId="49" fontId="4" fillId="0" borderId="14" xfId="1" applyNumberFormat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49" fontId="4" fillId="0" borderId="13" xfId="1" applyNumberFormat="1" applyFont="1" applyBorder="1" applyAlignment="1">
      <alignment horizontal="center" vertical="center"/>
    </xf>
    <xf numFmtId="49" fontId="4" fillId="0" borderId="9" xfId="1" applyNumberFormat="1" applyFont="1" applyBorder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2" fontId="6" fillId="8" borderId="8" xfId="1" applyNumberFormat="1" applyFont="1" applyFill="1" applyBorder="1" applyAlignment="1" applyProtection="1">
      <alignment horizontal="justify" vertical="top" wrapText="1"/>
      <protection locked="0"/>
    </xf>
    <xf numFmtId="0" fontId="6" fillId="8" borderId="7" xfId="1" applyFont="1" applyFill="1" applyBorder="1" applyAlignment="1" applyProtection="1">
      <alignment horizontal="justify" vertical="top" wrapText="1"/>
      <protection locked="0"/>
    </xf>
    <xf numFmtId="0" fontId="6" fillId="8" borderId="6" xfId="1" applyFont="1" applyFill="1" applyBorder="1" applyAlignment="1" applyProtection="1">
      <alignment horizontal="justify" vertical="top" wrapText="1"/>
      <protection locked="0"/>
    </xf>
    <xf numFmtId="0" fontId="6" fillId="8" borderId="5" xfId="1" applyFont="1" applyFill="1" applyBorder="1" applyAlignment="1" applyProtection="1">
      <alignment horizontal="justify" vertical="top" wrapText="1"/>
      <protection locked="0"/>
    </xf>
    <xf numFmtId="0" fontId="6" fillId="8" borderId="0" xfId="1" applyFont="1" applyFill="1" applyAlignment="1" applyProtection="1">
      <alignment horizontal="justify" vertical="top" wrapText="1"/>
      <protection locked="0"/>
    </xf>
    <xf numFmtId="0" fontId="6" fillId="8" borderId="4" xfId="1" applyFont="1" applyFill="1" applyBorder="1" applyAlignment="1" applyProtection="1">
      <alignment horizontal="justify" vertical="top" wrapText="1"/>
      <protection locked="0"/>
    </xf>
    <xf numFmtId="0" fontId="6" fillId="8" borderId="3" xfId="1" applyFont="1" applyFill="1" applyBorder="1" applyAlignment="1" applyProtection="1">
      <alignment horizontal="justify" vertical="top" wrapText="1"/>
      <protection locked="0"/>
    </xf>
    <xf numFmtId="0" fontId="6" fillId="8" borderId="2" xfId="1" applyFont="1" applyFill="1" applyBorder="1" applyAlignment="1" applyProtection="1">
      <alignment horizontal="justify" vertical="top" wrapText="1"/>
      <protection locked="0"/>
    </xf>
    <xf numFmtId="0" fontId="6" fillId="8" borderId="1" xfId="1" applyFont="1" applyFill="1" applyBorder="1" applyAlignment="1" applyProtection="1">
      <alignment horizontal="justify" vertical="top" wrapText="1"/>
      <protection locked="0"/>
    </xf>
    <xf numFmtId="0" fontId="2" fillId="0" borderId="9" xfId="1" applyBorder="1" applyAlignment="1">
      <alignment horizontal="center" vertical="center"/>
    </xf>
    <xf numFmtId="0" fontId="2" fillId="0" borderId="9" xfId="1" applyBorder="1" applyAlignment="1">
      <alignment horizontal="center"/>
    </xf>
    <xf numFmtId="0" fontId="4" fillId="2" borderId="8" xfId="1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2" fillId="2" borderId="3" xfId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5" xfId="1" applyFont="1" applyFill="1" applyBorder="1" applyAlignment="1" applyProtection="1">
      <alignment horizontal="center" vertical="center"/>
      <protection locked="0"/>
    </xf>
    <xf numFmtId="0" fontId="4" fillId="8" borderId="0" xfId="1" applyFont="1" applyFill="1" applyAlignment="1" applyProtection="1">
      <alignment horizontal="center" vertical="center"/>
      <protection locked="0"/>
    </xf>
    <xf numFmtId="0" fontId="4" fillId="8" borderId="4" xfId="1" applyFont="1" applyFill="1" applyBorder="1" applyAlignment="1" applyProtection="1">
      <alignment horizontal="center" vertical="center"/>
      <protection locked="0"/>
    </xf>
    <xf numFmtId="0" fontId="4" fillId="8" borderId="3" xfId="1" applyFont="1" applyFill="1" applyBorder="1" applyAlignment="1" applyProtection="1">
      <alignment horizontal="center" vertical="center"/>
      <protection locked="0"/>
    </xf>
    <xf numFmtId="0" fontId="4" fillId="8" borderId="2" xfId="1" applyFont="1" applyFill="1" applyBorder="1" applyAlignment="1" applyProtection="1">
      <alignment horizontal="center" vertical="center"/>
      <protection locked="0"/>
    </xf>
    <xf numFmtId="0" fontId="4" fillId="8" borderId="1" xfId="1" applyFont="1" applyFill="1" applyBorder="1" applyAlignment="1" applyProtection="1">
      <alignment horizontal="center" vertical="center"/>
      <protection locked="0"/>
    </xf>
    <xf numFmtId="0" fontId="20" fillId="0" borderId="13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" fillId="2" borderId="9" xfId="1" applyFill="1" applyBorder="1" applyAlignment="1">
      <alignment horizontal="center"/>
    </xf>
    <xf numFmtId="4" fontId="3" fillId="8" borderId="23" xfId="1" applyNumberFormat="1" applyFont="1" applyFill="1" applyBorder="1" applyAlignment="1" applyProtection="1">
      <alignment horizontal="right" vertical="center"/>
      <protection locked="0"/>
    </xf>
    <xf numFmtId="4" fontId="3" fillId="8" borderId="24" xfId="1" applyNumberFormat="1" applyFont="1" applyFill="1" applyBorder="1" applyAlignment="1" applyProtection="1">
      <alignment horizontal="right" vertical="center"/>
      <protection locked="0"/>
    </xf>
    <xf numFmtId="0" fontId="4" fillId="8" borderId="5" xfId="1" applyFont="1" applyFill="1" applyBorder="1" applyAlignment="1" applyProtection="1">
      <alignment horizontal="left" vertical="center" wrapText="1"/>
      <protection locked="0"/>
    </xf>
    <xf numFmtId="0" fontId="2" fillId="8" borderId="0" xfId="1" applyFill="1" applyAlignment="1" applyProtection="1">
      <alignment horizontal="left" vertical="center" wrapText="1"/>
      <protection locked="0"/>
    </xf>
    <xf numFmtId="0" fontId="2" fillId="8" borderId="4" xfId="1" applyFill="1" applyBorder="1" applyAlignment="1" applyProtection="1">
      <alignment horizontal="left" vertical="center" wrapText="1"/>
      <protection locked="0"/>
    </xf>
    <xf numFmtId="0" fontId="2" fillId="8" borderId="5" xfId="1" applyFill="1" applyBorder="1" applyAlignment="1" applyProtection="1">
      <alignment horizontal="left" vertical="center" wrapText="1"/>
      <protection locked="0"/>
    </xf>
    <xf numFmtId="0" fontId="2" fillId="8" borderId="3" xfId="1" applyFill="1" applyBorder="1" applyAlignment="1" applyProtection="1">
      <alignment horizontal="left" vertical="center" wrapText="1"/>
      <protection locked="0"/>
    </xf>
    <xf numFmtId="0" fontId="2" fillId="8" borderId="2" xfId="1" applyFill="1" applyBorder="1" applyAlignment="1" applyProtection="1">
      <alignment horizontal="left" vertical="center" wrapText="1"/>
      <protection locked="0"/>
    </xf>
    <xf numFmtId="0" fontId="2" fillId="8" borderId="1" xfId="1" applyFill="1" applyBorder="1" applyAlignment="1" applyProtection="1">
      <alignment horizontal="left" vertical="center" wrapText="1"/>
      <protection locked="0"/>
    </xf>
    <xf numFmtId="0" fontId="4" fillId="2" borderId="8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4" fontId="3" fillId="8" borderId="23" xfId="0" applyNumberFormat="1" applyFont="1" applyFill="1" applyBorder="1" applyAlignment="1" applyProtection="1">
      <alignment horizontal="center" vertical="center" wrapText="1"/>
      <protection locked="0"/>
    </xf>
    <xf numFmtId="4" fontId="3" fillId="8" borderId="27" xfId="0" applyNumberFormat="1" applyFont="1" applyFill="1" applyBorder="1" applyAlignment="1" applyProtection="1">
      <alignment horizontal="center" vertical="center" wrapText="1"/>
      <protection locked="0"/>
    </xf>
    <xf numFmtId="4" fontId="3" fillId="8" borderId="24" xfId="0" applyNumberFormat="1" applyFont="1" applyFill="1" applyBorder="1" applyAlignment="1" applyProtection="1">
      <alignment horizontal="center" vertical="center" wrapText="1"/>
      <protection locked="0"/>
    </xf>
    <xf numFmtId="4" fontId="3" fillId="8" borderId="19" xfId="0" applyNumberFormat="1" applyFont="1" applyFill="1" applyBorder="1" applyAlignment="1" applyProtection="1">
      <alignment horizontal="right" vertical="center"/>
      <protection locked="0"/>
    </xf>
    <xf numFmtId="4" fontId="3" fillId="8" borderId="20" xfId="0" applyNumberFormat="1" applyFont="1" applyFill="1" applyBorder="1" applyAlignment="1" applyProtection="1">
      <alignment horizontal="right" vertical="center"/>
      <protection locked="0"/>
    </xf>
    <xf numFmtId="49" fontId="4" fillId="0" borderId="8" xfId="1" applyNumberFormat="1" applyFont="1" applyBorder="1" applyAlignment="1">
      <alignment horizontal="center" vertical="center" wrapText="1"/>
    </xf>
    <xf numFmtId="49" fontId="4" fillId="0" borderId="6" xfId="1" applyNumberFormat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49" fontId="20" fillId="0" borderId="13" xfId="1" applyNumberFormat="1" applyFont="1" applyBorder="1" applyAlignment="1">
      <alignment horizontal="left" vertical="center"/>
    </xf>
    <xf numFmtId="49" fontId="20" fillId="0" borderId="9" xfId="1" applyNumberFormat="1" applyFont="1" applyBorder="1" applyAlignment="1">
      <alignment horizontal="left" vertical="center"/>
    </xf>
    <xf numFmtId="49" fontId="20" fillId="0" borderId="12" xfId="1" applyNumberFormat="1" applyFont="1" applyBorder="1" applyAlignment="1">
      <alignment horizontal="left" vertical="center"/>
    </xf>
    <xf numFmtId="4" fontId="3" fillId="8" borderId="21" xfId="0" applyNumberFormat="1" applyFont="1" applyFill="1" applyBorder="1" applyAlignment="1" applyProtection="1">
      <alignment horizontal="right" vertical="center"/>
      <protection locked="0"/>
    </xf>
    <xf numFmtId="4" fontId="3" fillId="8" borderId="22" xfId="0" applyNumberFormat="1" applyFont="1" applyFill="1" applyBorder="1" applyAlignment="1" applyProtection="1">
      <alignment horizontal="right" vertical="center"/>
      <protection locked="0"/>
    </xf>
    <xf numFmtId="4" fontId="3" fillId="8" borderId="19" xfId="0" applyNumberFormat="1" applyFont="1" applyFill="1" applyBorder="1" applyAlignment="1" applyProtection="1">
      <alignment horizontal="center" vertical="center" wrapText="1"/>
      <protection locked="0"/>
    </xf>
    <xf numFmtId="4" fontId="3" fillId="8" borderId="25" xfId="0" applyNumberFormat="1" applyFont="1" applyFill="1" applyBorder="1" applyAlignment="1" applyProtection="1">
      <alignment horizontal="center" vertical="center" wrapText="1"/>
      <protection locked="0"/>
    </xf>
    <xf numFmtId="4" fontId="3" fillId="8" borderId="20" xfId="0" applyNumberFormat="1" applyFont="1" applyFill="1" applyBorder="1" applyAlignment="1" applyProtection="1">
      <alignment horizontal="center" vertical="center" wrapText="1"/>
      <protection locked="0"/>
    </xf>
    <xf numFmtId="4" fontId="3" fillId="8" borderId="21" xfId="1" applyNumberFormat="1" applyFont="1" applyFill="1" applyBorder="1" applyAlignment="1" applyProtection="1">
      <alignment horizontal="right" vertical="center"/>
      <protection locked="0"/>
    </xf>
    <xf numFmtId="4" fontId="3" fillId="8" borderId="22" xfId="1" applyNumberFormat="1" applyFont="1" applyFill="1" applyBorder="1" applyAlignment="1" applyProtection="1">
      <alignment horizontal="right" vertical="center"/>
      <protection locked="0"/>
    </xf>
    <xf numFmtId="4" fontId="23" fillId="8" borderId="21" xfId="0" applyNumberFormat="1" applyFont="1" applyFill="1" applyBorder="1" applyAlignment="1" applyProtection="1">
      <alignment horizontal="center" vertical="center" wrapText="1"/>
      <protection locked="0"/>
    </xf>
    <xf numFmtId="4" fontId="23" fillId="8" borderId="26" xfId="0" applyNumberFormat="1" applyFont="1" applyFill="1" applyBorder="1" applyAlignment="1" applyProtection="1">
      <alignment horizontal="center" vertical="center" wrapText="1"/>
      <protection locked="0"/>
    </xf>
    <xf numFmtId="4" fontId="23" fillId="8" borderId="22" xfId="0" applyNumberFormat="1" applyFont="1" applyFill="1" applyBorder="1" applyAlignment="1" applyProtection="1">
      <alignment horizontal="center" vertical="center" wrapText="1"/>
      <protection locked="0"/>
    </xf>
    <xf numFmtId="4" fontId="3" fillId="8" borderId="21" xfId="0" applyNumberFormat="1" applyFont="1" applyFill="1" applyBorder="1" applyAlignment="1" applyProtection="1">
      <alignment horizontal="center" vertical="center" wrapText="1"/>
      <protection locked="0"/>
    </xf>
    <xf numFmtId="4" fontId="3" fillId="8" borderId="26" xfId="0" applyNumberFormat="1" applyFont="1" applyFill="1" applyBorder="1" applyAlignment="1" applyProtection="1">
      <alignment horizontal="center" vertical="center" wrapText="1"/>
      <protection locked="0"/>
    </xf>
    <xf numFmtId="4" fontId="3" fillId="8" borderId="2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2" fillId="0" borderId="0" xfId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18" fillId="2" borderId="5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18" fillId="2" borderId="3" xfId="1" applyFont="1" applyFill="1" applyBorder="1" applyAlignment="1">
      <alignment horizontal="center" vertical="center"/>
    </xf>
    <xf numFmtId="0" fontId="18" fillId="2" borderId="2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2" borderId="14" xfId="1" applyFont="1" applyFill="1" applyBorder="1" applyAlignment="1">
      <alignment horizontal="center" vertical="center" wrapText="1"/>
    </xf>
    <xf numFmtId="0" fontId="2" fillId="2" borderId="11" xfId="1" applyFill="1" applyBorder="1" applyAlignment="1">
      <alignment horizontal="center" vertical="center" wrapText="1"/>
    </xf>
    <xf numFmtId="0" fontId="2" fillId="0" borderId="12" xfId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2" fillId="0" borderId="12" xfId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2" fillId="2" borderId="7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2" fillId="2" borderId="10" xfId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/>
    </xf>
    <xf numFmtId="0" fontId="2" fillId="0" borderId="7" xfId="1" applyBorder="1" applyAlignment="1">
      <alignment horizontal="center" vertical="center"/>
    </xf>
    <xf numFmtId="4" fontId="6" fillId="8" borderId="19" xfId="1" applyNumberFormat="1" applyFont="1" applyFill="1" applyBorder="1" applyProtection="1">
      <protection locked="0"/>
    </xf>
    <xf numFmtId="4" fontId="6" fillId="8" borderId="25" xfId="1" applyNumberFormat="1" applyFont="1" applyFill="1" applyBorder="1" applyProtection="1">
      <protection locked="0"/>
    </xf>
    <xf numFmtId="4" fontId="6" fillId="8" borderId="20" xfId="1" applyNumberFormat="1" applyFont="1" applyFill="1" applyBorder="1" applyProtection="1">
      <protection locked="0"/>
    </xf>
    <xf numFmtId="169" fontId="6" fillId="0" borderId="8" xfId="1" applyNumberFormat="1" applyFont="1" applyBorder="1" applyAlignment="1">
      <alignment horizontal="right"/>
    </xf>
    <xf numFmtId="169" fontId="6" fillId="0" borderId="6" xfId="1" applyNumberFormat="1" applyFont="1" applyBorder="1" applyAlignment="1">
      <alignment horizontal="right"/>
    </xf>
    <xf numFmtId="168" fontId="6" fillId="0" borderId="5" xfId="1" applyNumberFormat="1" applyFont="1" applyBorder="1" applyAlignment="1">
      <alignment horizontal="center" vertical="center"/>
    </xf>
    <xf numFmtId="168" fontId="6" fillId="0" borderId="4" xfId="1" applyNumberFormat="1" applyFont="1" applyBorder="1" applyAlignment="1">
      <alignment horizontal="center" vertical="center"/>
    </xf>
    <xf numFmtId="0" fontId="19" fillId="0" borderId="5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4" xfId="1" applyFont="1" applyBorder="1" applyAlignment="1">
      <alignment horizontal="left" vertical="center"/>
    </xf>
    <xf numFmtId="169" fontId="6" fillId="0" borderId="5" xfId="1" applyNumberFormat="1" applyFont="1" applyBorder="1"/>
    <xf numFmtId="169" fontId="6" fillId="0" borderId="0" xfId="1" applyNumberFormat="1" applyFont="1"/>
    <xf numFmtId="0" fontId="7" fillId="8" borderId="21" xfId="1" applyFont="1" applyFill="1" applyBorder="1" applyAlignment="1" applyProtection="1">
      <alignment horizontal="center" vertical="center"/>
      <protection locked="0"/>
    </xf>
    <xf numFmtId="0" fontId="7" fillId="8" borderId="22" xfId="1" applyFont="1" applyFill="1" applyBorder="1" applyAlignment="1" applyProtection="1">
      <alignment horizontal="center" vertical="center"/>
      <protection locked="0"/>
    </xf>
    <xf numFmtId="4" fontId="6" fillId="8" borderId="26" xfId="1" applyNumberFormat="1" applyFont="1" applyFill="1" applyBorder="1" applyProtection="1">
      <protection locked="0"/>
    </xf>
    <xf numFmtId="4" fontId="6" fillId="8" borderId="22" xfId="1" applyNumberFormat="1" applyFont="1" applyFill="1" applyBorder="1" applyProtection="1">
      <protection locked="0"/>
    </xf>
    <xf numFmtId="4" fontId="6" fillId="8" borderId="21" xfId="1" applyNumberFormat="1" applyFont="1" applyFill="1" applyBorder="1" applyProtection="1">
      <protection locked="0"/>
    </xf>
    <xf numFmtId="169" fontId="6" fillId="0" borderId="5" xfId="1" applyNumberFormat="1" applyFont="1" applyBorder="1" applyAlignment="1">
      <alignment horizontal="right"/>
    </xf>
    <xf numFmtId="169" fontId="6" fillId="0" borderId="4" xfId="1" applyNumberFormat="1" applyFont="1" applyBorder="1" applyAlignment="1">
      <alignment horizontal="right"/>
    </xf>
    <xf numFmtId="169" fontId="6" fillId="0" borderId="8" xfId="1" applyNumberFormat="1" applyFont="1" applyBorder="1"/>
    <xf numFmtId="169" fontId="6" fillId="0" borderId="7" xfId="1" applyNumberFormat="1" applyFont="1" applyBorder="1"/>
    <xf numFmtId="0" fontId="7" fillId="8" borderId="19" xfId="1" applyFont="1" applyFill="1" applyBorder="1" applyAlignment="1" applyProtection="1">
      <alignment horizontal="center" vertical="center"/>
      <protection locked="0"/>
    </xf>
    <xf numFmtId="0" fontId="7" fillId="8" borderId="20" xfId="1" applyFont="1" applyFill="1" applyBorder="1" applyAlignment="1" applyProtection="1">
      <alignment horizontal="center" vertical="center"/>
      <protection locked="0"/>
    </xf>
    <xf numFmtId="164" fontId="6" fillId="0" borderId="5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" fontId="6" fillId="8" borderId="23" xfId="1" applyNumberFormat="1" applyFont="1" applyFill="1" applyBorder="1" applyProtection="1">
      <protection locked="0"/>
    </xf>
    <xf numFmtId="4" fontId="6" fillId="8" borderId="27" xfId="1" applyNumberFormat="1" applyFont="1" applyFill="1" applyBorder="1" applyProtection="1">
      <protection locked="0"/>
    </xf>
    <xf numFmtId="4" fontId="6" fillId="8" borderId="24" xfId="1" applyNumberFormat="1" applyFont="1" applyFill="1" applyBorder="1" applyProtection="1">
      <protection locked="0"/>
    </xf>
    <xf numFmtId="169" fontId="6" fillId="0" borderId="3" xfId="1" applyNumberFormat="1" applyFont="1" applyBorder="1" applyAlignment="1">
      <alignment horizontal="right"/>
    </xf>
    <xf numFmtId="169" fontId="6" fillId="0" borderId="1" xfId="1" applyNumberFormat="1" applyFont="1" applyBorder="1" applyAlignment="1">
      <alignment horizontal="right"/>
    </xf>
    <xf numFmtId="49" fontId="9" fillId="3" borderId="13" xfId="1" applyNumberFormat="1" applyFont="1" applyFill="1" applyBorder="1" applyAlignment="1">
      <alignment horizontal="center" vertical="center"/>
    </xf>
    <xf numFmtId="49" fontId="9" fillId="3" borderId="12" xfId="1" applyNumberFormat="1" applyFont="1" applyFill="1" applyBorder="1" applyAlignment="1">
      <alignment horizontal="center" vertical="center"/>
    </xf>
    <xf numFmtId="0" fontId="7" fillId="8" borderId="23" xfId="1" applyFont="1" applyFill="1" applyBorder="1" applyAlignment="1" applyProtection="1">
      <alignment horizontal="center" vertical="center"/>
      <protection locked="0"/>
    </xf>
    <xf numFmtId="0" fontId="7" fillId="8" borderId="24" xfId="1" applyFont="1" applyFill="1" applyBorder="1" applyAlignment="1" applyProtection="1">
      <alignment horizontal="center" vertical="center"/>
      <protection locked="0"/>
    </xf>
    <xf numFmtId="0" fontId="4" fillId="2" borderId="5" xfId="1" applyFont="1" applyFill="1" applyBorder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2" fillId="0" borderId="4" xfId="1" applyBorder="1" applyAlignment="1">
      <alignment horizontal="left" vertical="center" wrapText="1"/>
    </xf>
    <xf numFmtId="0" fontId="2" fillId="0" borderId="5" xfId="1" applyBorder="1" applyAlignment="1">
      <alignment horizontal="left" vertical="center" wrapText="1"/>
    </xf>
    <xf numFmtId="0" fontId="2" fillId="0" borderId="3" xfId="1" applyBorder="1" applyAlignment="1">
      <alignment horizontal="left" vertical="center" wrapText="1"/>
    </xf>
    <xf numFmtId="0" fontId="2" fillId="0" borderId="2" xfId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4" fillId="2" borderId="5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49" fontId="9" fillId="2" borderId="0" xfId="1" applyNumberFormat="1" applyFont="1" applyFill="1" applyAlignment="1">
      <alignment horizontal="justify" vertical="top" wrapText="1"/>
    </xf>
    <xf numFmtId="0" fontId="2" fillId="0" borderId="0" xfId="1" applyAlignment="1">
      <alignment horizontal="justify" vertical="top" wrapText="1"/>
    </xf>
    <xf numFmtId="49" fontId="9" fillId="3" borderId="13" xfId="1" applyNumberFormat="1" applyFont="1" applyFill="1" applyBorder="1" applyAlignment="1">
      <alignment horizontal="left" vertical="center"/>
    </xf>
    <xf numFmtId="0" fontId="9" fillId="3" borderId="9" xfId="1" applyFont="1" applyFill="1" applyBorder="1" applyAlignment="1">
      <alignment horizontal="left" vertical="center"/>
    </xf>
    <xf numFmtId="0" fontId="9" fillId="3" borderId="12" xfId="1" applyFont="1" applyFill="1" applyBorder="1" applyAlignment="1">
      <alignment horizontal="left" vertical="center"/>
    </xf>
    <xf numFmtId="4" fontId="9" fillId="3" borderId="13" xfId="1" applyNumberFormat="1" applyFont="1" applyFill="1" applyBorder="1"/>
    <xf numFmtId="4" fontId="9" fillId="3" borderId="9" xfId="1" applyNumberFormat="1" applyFont="1" applyFill="1" applyBorder="1"/>
    <xf numFmtId="4" fontId="9" fillId="3" borderId="12" xfId="1" applyNumberFormat="1" applyFont="1" applyFill="1" applyBorder="1"/>
    <xf numFmtId="0" fontId="9" fillId="3" borderId="13" xfId="1" applyFont="1" applyFill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4" fontId="9" fillId="3" borderId="13" xfId="1" applyNumberFormat="1" applyFont="1" applyFill="1" applyBorder="1" applyAlignment="1">
      <alignment horizontal="right"/>
    </xf>
    <xf numFmtId="4" fontId="9" fillId="3" borderId="12" xfId="1" applyNumberFormat="1" applyFont="1" applyFill="1" applyBorder="1" applyAlignment="1">
      <alignment horizontal="right"/>
    </xf>
    <xf numFmtId="49" fontId="3" fillId="2" borderId="3" xfId="1" applyNumberFormat="1" applyFont="1" applyFill="1" applyBorder="1" applyAlignment="1">
      <alignment horizontal="justify" vertical="top" wrapText="1"/>
    </xf>
    <xf numFmtId="0" fontId="3" fillId="0" borderId="2" xfId="1" applyFont="1" applyBorder="1" applyAlignment="1">
      <alignment horizontal="justify" vertical="top" wrapText="1"/>
    </xf>
    <xf numFmtId="0" fontId="3" fillId="0" borderId="1" xfId="1" applyFont="1" applyBorder="1" applyAlignment="1">
      <alignment horizontal="justify" vertical="top" wrapText="1"/>
    </xf>
    <xf numFmtId="49" fontId="9" fillId="2" borderId="7" xfId="1" applyNumberFormat="1" applyFont="1" applyFill="1" applyBorder="1" applyAlignment="1">
      <alignment horizontal="justify" vertical="top" wrapText="1"/>
    </xf>
    <xf numFmtId="0" fontId="2" fillId="0" borderId="7" xfId="1" applyBorder="1" applyAlignment="1">
      <alignment horizontal="justify" vertical="top" wrapText="1"/>
    </xf>
    <xf numFmtId="49" fontId="10" fillId="2" borderId="8" xfId="1" applyNumberFormat="1" applyFont="1" applyFill="1" applyBorder="1" applyAlignment="1">
      <alignment horizontal="justify" vertical="top" wrapText="1"/>
    </xf>
    <xf numFmtId="0" fontId="10" fillId="0" borderId="7" xfId="1" applyFont="1" applyBorder="1" applyAlignment="1">
      <alignment horizontal="justify" vertical="top" wrapText="1"/>
    </xf>
    <xf numFmtId="0" fontId="10" fillId="0" borderId="6" xfId="1" applyFont="1" applyBorder="1" applyAlignment="1">
      <alignment horizontal="justify" vertical="top" wrapText="1"/>
    </xf>
    <xf numFmtId="49" fontId="3" fillId="2" borderId="5" xfId="1" applyNumberFormat="1" applyFont="1" applyFill="1" applyBorder="1" applyAlignment="1">
      <alignment horizontal="justify" vertical="top" wrapText="1"/>
    </xf>
    <xf numFmtId="0" fontId="3" fillId="0" borderId="0" xfId="1" applyFont="1" applyAlignment="1">
      <alignment horizontal="justify" vertical="top" wrapText="1"/>
    </xf>
    <xf numFmtId="0" fontId="3" fillId="0" borderId="4" xfId="1" applyFont="1" applyBorder="1" applyAlignment="1">
      <alignment horizontal="justify" vertical="top" wrapText="1"/>
    </xf>
    <xf numFmtId="49" fontId="4" fillId="0" borderId="8" xfId="1" applyNumberFormat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165" fontId="20" fillId="0" borderId="5" xfId="1" applyNumberFormat="1" applyFont="1" applyBorder="1" applyAlignment="1">
      <alignment horizontal="center" vertical="center"/>
    </xf>
    <xf numFmtId="165" fontId="20" fillId="0" borderId="4" xfId="1" applyNumberFormat="1" applyFont="1" applyBorder="1" applyAlignment="1">
      <alignment horizontal="center" vertical="center"/>
    </xf>
    <xf numFmtId="170" fontId="6" fillId="0" borderId="5" xfId="1" applyNumberFormat="1" applyFont="1" applyBorder="1"/>
    <xf numFmtId="170" fontId="6" fillId="0" borderId="0" xfId="1" applyNumberFormat="1" applyFont="1"/>
    <xf numFmtId="170" fontId="6" fillId="0" borderId="4" xfId="1" applyNumberFormat="1" applyFont="1" applyBorder="1"/>
    <xf numFmtId="0" fontId="7" fillId="8" borderId="26" xfId="1" applyFont="1" applyFill="1" applyBorder="1" applyAlignment="1" applyProtection="1">
      <alignment horizontal="center" vertical="center"/>
      <protection locked="0"/>
    </xf>
    <xf numFmtId="165" fontId="20" fillId="0" borderId="8" xfId="1" applyNumberFormat="1" applyFont="1" applyBorder="1" applyAlignment="1">
      <alignment horizontal="center" vertical="center"/>
    </xf>
    <xf numFmtId="165" fontId="20" fillId="0" borderId="6" xfId="1" applyNumberFormat="1" applyFont="1" applyBorder="1" applyAlignment="1">
      <alignment horizontal="center" vertic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170" fontId="6" fillId="0" borderId="8" xfId="1" applyNumberFormat="1" applyFont="1" applyBorder="1"/>
    <xf numFmtId="170" fontId="6" fillId="0" borderId="7" xfId="1" applyNumberFormat="1" applyFont="1" applyBorder="1"/>
    <xf numFmtId="170" fontId="6" fillId="0" borderId="6" xfId="1" applyNumberFormat="1" applyFont="1" applyBorder="1"/>
    <xf numFmtId="0" fontId="7" fillId="8" borderId="25" xfId="1" applyFont="1" applyFill="1" applyBorder="1" applyAlignment="1" applyProtection="1">
      <alignment horizontal="center" vertical="center"/>
      <protection locked="0"/>
    </xf>
    <xf numFmtId="49" fontId="21" fillId="3" borderId="3" xfId="1" applyNumberFormat="1" applyFont="1" applyFill="1" applyBorder="1" applyAlignment="1">
      <alignment horizontal="center" vertical="center"/>
    </xf>
    <xf numFmtId="49" fontId="21" fillId="3" borderId="1" xfId="1" applyNumberFormat="1" applyFont="1" applyFill="1" applyBorder="1" applyAlignment="1">
      <alignment horizontal="center" vertical="center"/>
    </xf>
    <xf numFmtId="49" fontId="21" fillId="3" borderId="3" xfId="1" applyNumberFormat="1" applyFont="1" applyFill="1" applyBorder="1" applyAlignment="1">
      <alignment horizontal="left" vertical="center"/>
    </xf>
    <xf numFmtId="0" fontId="21" fillId="3" borderId="2" xfId="1" applyFont="1" applyFill="1" applyBorder="1" applyAlignment="1">
      <alignment horizontal="left" vertical="center"/>
    </xf>
    <xf numFmtId="0" fontId="21" fillId="3" borderId="1" xfId="1" applyFont="1" applyFill="1" applyBorder="1" applyAlignment="1">
      <alignment horizontal="left" vertical="center"/>
    </xf>
    <xf numFmtId="43" fontId="9" fillId="3" borderId="3" xfId="2" applyFont="1" applyFill="1" applyBorder="1" applyAlignment="1">
      <alignment horizontal="right"/>
    </xf>
    <xf numFmtId="43" fontId="9" fillId="3" borderId="2" xfId="2" applyFont="1" applyFill="1" applyBorder="1" applyAlignment="1">
      <alignment horizontal="right"/>
    </xf>
    <xf numFmtId="43" fontId="9" fillId="3" borderId="1" xfId="2" applyFont="1" applyFill="1" applyBorder="1" applyAlignment="1">
      <alignment horizontal="right"/>
    </xf>
    <xf numFmtId="165" fontId="20" fillId="0" borderId="3" xfId="1" applyNumberFormat="1" applyFont="1" applyBorder="1" applyAlignment="1">
      <alignment horizontal="center" vertical="center"/>
    </xf>
    <xf numFmtId="165" fontId="20" fillId="0" borderId="1" xfId="1" applyNumberFormat="1" applyFont="1" applyBorder="1" applyAlignment="1">
      <alignment horizontal="center" vertical="center"/>
    </xf>
    <xf numFmtId="0" fontId="19" fillId="0" borderId="3" xfId="1" applyFont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170" fontId="6" fillId="0" borderId="3" xfId="1" applyNumberFormat="1" applyFont="1" applyBorder="1"/>
    <xf numFmtId="170" fontId="6" fillId="0" borderId="2" xfId="1" applyNumberFormat="1" applyFont="1" applyBorder="1"/>
    <xf numFmtId="170" fontId="6" fillId="0" borderId="1" xfId="1" applyNumberFormat="1" applyFont="1" applyBorder="1"/>
    <xf numFmtId="4" fontId="9" fillId="3" borderId="3" xfId="1" applyNumberFormat="1" applyFont="1" applyFill="1" applyBorder="1" applyAlignment="1">
      <alignment horizontal="right"/>
    </xf>
    <xf numFmtId="4" fontId="9" fillId="3" borderId="2" xfId="1" applyNumberFormat="1" applyFont="1" applyFill="1" applyBorder="1" applyAlignment="1">
      <alignment horizontal="right"/>
    </xf>
    <xf numFmtId="4" fontId="9" fillId="3" borderId="1" xfId="1" applyNumberFormat="1" applyFont="1" applyFill="1" applyBorder="1" applyAlignment="1">
      <alignment horizontal="right"/>
    </xf>
    <xf numFmtId="170" fontId="6" fillId="0" borderId="5" xfId="1" applyNumberFormat="1" applyFont="1" applyBorder="1" applyAlignment="1">
      <alignment horizontal="right"/>
    </xf>
    <xf numFmtId="170" fontId="6" fillId="0" borderId="0" xfId="1" applyNumberFormat="1" applyFont="1" applyAlignment="1">
      <alignment horizontal="right"/>
    </xf>
    <xf numFmtId="170" fontId="6" fillId="0" borderId="4" xfId="1" applyNumberFormat="1" applyFont="1" applyBorder="1" applyAlignment="1">
      <alignment horizontal="right"/>
    </xf>
    <xf numFmtId="170" fontId="6" fillId="0" borderId="8" xfId="1" applyNumberFormat="1" applyFont="1" applyBorder="1" applyAlignment="1">
      <alignment horizontal="right"/>
    </xf>
    <xf numFmtId="170" fontId="6" fillId="0" borderId="7" xfId="1" applyNumberFormat="1" applyFont="1" applyBorder="1" applyAlignment="1">
      <alignment horizontal="right"/>
    </xf>
    <xf numFmtId="170" fontId="6" fillId="0" borderId="6" xfId="1" applyNumberFormat="1" applyFont="1" applyBorder="1" applyAlignment="1">
      <alignment horizontal="right"/>
    </xf>
    <xf numFmtId="170" fontId="6" fillId="0" borderId="3" xfId="1" applyNumberFormat="1" applyFont="1" applyBorder="1" applyAlignment="1">
      <alignment horizontal="right"/>
    </xf>
    <xf numFmtId="170" fontId="6" fillId="0" borderId="2" xfId="1" applyNumberFormat="1" applyFont="1" applyBorder="1" applyAlignment="1">
      <alignment horizontal="right"/>
    </xf>
    <xf numFmtId="170" fontId="6" fillId="0" borderId="1" xfId="1" applyNumberFormat="1" applyFont="1" applyBorder="1" applyAlignment="1">
      <alignment horizontal="right"/>
    </xf>
    <xf numFmtId="1" fontId="6" fillId="0" borderId="5" xfId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7" fontId="6" fillId="0" borderId="0" xfId="2" applyNumberFormat="1" applyFont="1" applyAlignment="1">
      <alignment horizontal="right" vertical="center"/>
    </xf>
    <xf numFmtId="167" fontId="6" fillId="0" borderId="4" xfId="2" applyNumberFormat="1" applyFont="1" applyBorder="1" applyAlignment="1">
      <alignment horizontal="right" vertical="center"/>
    </xf>
    <xf numFmtId="4" fontId="6" fillId="8" borderId="21" xfId="0" applyNumberFormat="1" applyFont="1" applyFill="1" applyBorder="1" applyAlignment="1" applyProtection="1">
      <alignment horizontal="right"/>
      <protection locked="0"/>
    </xf>
    <xf numFmtId="4" fontId="6" fillId="8" borderId="26" xfId="0" applyNumberFormat="1" applyFont="1" applyFill="1" applyBorder="1" applyAlignment="1" applyProtection="1">
      <alignment horizontal="right"/>
      <protection locked="0"/>
    </xf>
    <xf numFmtId="4" fontId="6" fillId="8" borderId="22" xfId="0" applyNumberFormat="1" applyFont="1" applyFill="1" applyBorder="1" applyAlignment="1" applyProtection="1">
      <alignment horizontal="right"/>
      <protection locked="0"/>
    </xf>
    <xf numFmtId="49" fontId="4" fillId="0" borderId="13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6" fillId="8" borderId="19" xfId="0" applyNumberFormat="1" applyFont="1" applyFill="1" applyBorder="1" applyAlignment="1" applyProtection="1">
      <alignment horizontal="right"/>
      <protection locked="0"/>
    </xf>
    <xf numFmtId="4" fontId="6" fillId="8" borderId="25" xfId="0" applyNumberFormat="1" applyFont="1" applyFill="1" applyBorder="1" applyAlignment="1" applyProtection="1">
      <alignment horizontal="right"/>
      <protection locked="0"/>
    </xf>
    <xf numFmtId="4" fontId="6" fillId="8" borderId="20" xfId="0" applyNumberFormat="1" applyFont="1" applyFill="1" applyBorder="1" applyAlignment="1" applyProtection="1">
      <alignment horizontal="right"/>
      <protection locked="0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49" fontId="11" fillId="3" borderId="8" xfId="0" applyNumberFormat="1" applyFont="1" applyFill="1" applyBorder="1" applyAlignment="1">
      <alignment horizontal="left" vertical="center"/>
    </xf>
    <xf numFmtId="49" fontId="11" fillId="3" borderId="7" xfId="0" applyNumberFormat="1" applyFont="1" applyFill="1" applyBorder="1" applyAlignment="1">
      <alignment horizontal="left" vertical="center"/>
    </xf>
    <xf numFmtId="49" fontId="11" fillId="3" borderId="9" xfId="0" applyNumberFormat="1" applyFont="1" applyFill="1" applyBorder="1" applyAlignment="1">
      <alignment horizontal="left" vertical="center"/>
    </xf>
    <xf numFmtId="49" fontId="11" fillId="3" borderId="12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" fontId="6" fillId="8" borderId="23" xfId="0" applyNumberFormat="1" applyFont="1" applyFill="1" applyBorder="1" applyAlignment="1" applyProtection="1">
      <alignment horizontal="right"/>
      <protection locked="0"/>
    </xf>
    <xf numFmtId="4" fontId="6" fillId="8" borderId="27" xfId="0" applyNumberFormat="1" applyFont="1" applyFill="1" applyBorder="1" applyAlignment="1" applyProtection="1">
      <alignment horizontal="right"/>
      <protection locked="0"/>
    </xf>
    <xf numFmtId="4" fontId="6" fillId="8" borderId="24" xfId="0" applyNumberFormat="1" applyFont="1" applyFill="1" applyBorder="1" applyAlignment="1" applyProtection="1">
      <alignment horizontal="right"/>
      <protection locked="0"/>
    </xf>
    <xf numFmtId="49" fontId="11" fillId="3" borderId="13" xfId="0" applyNumberFormat="1" applyFont="1" applyFill="1" applyBorder="1" applyAlignment="1">
      <alignment horizontal="left" vertical="center"/>
    </xf>
    <xf numFmtId="49" fontId="11" fillId="3" borderId="3" xfId="0" applyNumberFormat="1" applyFont="1" applyFill="1" applyBorder="1" applyAlignment="1">
      <alignment horizontal="left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166" fontId="9" fillId="3" borderId="13" xfId="0" applyNumberFormat="1" applyFont="1" applyFill="1" applyBorder="1" applyAlignment="1">
      <alignment horizontal="right" vertical="center"/>
    </xf>
    <xf numFmtId="166" fontId="9" fillId="3" borderId="9" xfId="0" applyNumberFormat="1" applyFont="1" applyFill="1" applyBorder="1" applyAlignment="1">
      <alignment horizontal="right" vertical="center"/>
    </xf>
    <xf numFmtId="166" fontId="9" fillId="3" borderId="12" xfId="0" applyNumberFormat="1" applyFont="1" applyFill="1" applyBorder="1" applyAlignment="1">
      <alignment horizontal="right" vertical="center"/>
    </xf>
    <xf numFmtId="4" fontId="9" fillId="3" borderId="13" xfId="0" applyNumberFormat="1" applyFont="1" applyFill="1" applyBorder="1" applyAlignment="1">
      <alignment horizontal="right"/>
    </xf>
    <xf numFmtId="4" fontId="9" fillId="3" borderId="9" xfId="0" applyNumberFormat="1" applyFont="1" applyFill="1" applyBorder="1" applyAlignment="1">
      <alignment horizontal="right"/>
    </xf>
    <xf numFmtId="4" fontId="9" fillId="3" borderId="12" xfId="0" applyNumberFormat="1" applyFont="1" applyFill="1" applyBorder="1" applyAlignment="1">
      <alignment horizontal="right"/>
    </xf>
    <xf numFmtId="165" fontId="6" fillId="0" borderId="13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43" fontId="6" fillId="0" borderId="13" xfId="0" applyNumberFormat="1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49" fontId="11" fillId="5" borderId="13" xfId="0" applyNumberFormat="1" applyFont="1" applyFill="1" applyBorder="1" applyAlignment="1">
      <alignment horizontal="left" vertical="center"/>
    </xf>
    <xf numFmtId="49" fontId="11" fillId="5" borderId="9" xfId="0" applyNumberFormat="1" applyFont="1" applyFill="1" applyBorder="1" applyAlignment="1">
      <alignment horizontal="left" vertical="center"/>
    </xf>
    <xf numFmtId="49" fontId="4" fillId="0" borderId="1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justify" vertical="top" wrapText="1"/>
    </xf>
    <xf numFmtId="0" fontId="0" fillId="2" borderId="0" xfId="0" applyFill="1" applyAlignment="1">
      <alignment horizontal="justify" vertical="top" wrapText="1"/>
    </xf>
    <xf numFmtId="0" fontId="0" fillId="2" borderId="4" xfId="0" applyFill="1" applyBorder="1" applyAlignment="1">
      <alignment horizontal="justify" vertical="top" wrapText="1"/>
    </xf>
    <xf numFmtId="0" fontId="0" fillId="2" borderId="5" xfId="0" applyFill="1" applyBorder="1" applyAlignment="1">
      <alignment horizontal="justify" vertical="top" wrapText="1"/>
    </xf>
    <xf numFmtId="0" fontId="0" fillId="2" borderId="3" xfId="0" applyFill="1" applyBorder="1" applyAlignment="1">
      <alignment horizontal="justify" vertical="top" wrapText="1"/>
    </xf>
    <xf numFmtId="0" fontId="0" fillId="2" borderId="2" xfId="0" applyFill="1" applyBorder="1" applyAlignment="1">
      <alignment horizontal="justify" vertical="top" wrapText="1"/>
    </xf>
    <xf numFmtId="0" fontId="0" fillId="2" borderId="1" xfId="0" applyFill="1" applyBorder="1" applyAlignment="1">
      <alignment horizontal="justify" vertical="top" wrapText="1"/>
    </xf>
    <xf numFmtId="49" fontId="6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horizontal="right" vertical="center"/>
    </xf>
    <xf numFmtId="0" fontId="4" fillId="2" borderId="8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9" fontId="13" fillId="0" borderId="13" xfId="3" applyFont="1" applyBorder="1" applyAlignment="1">
      <alignment horizontal="center" vertical="center"/>
    </xf>
    <xf numFmtId="9" fontId="13" fillId="0" borderId="9" xfId="3" applyFont="1" applyBorder="1" applyAlignment="1">
      <alignment horizontal="center" vertical="center"/>
    </xf>
    <xf numFmtId="9" fontId="13" fillId="0" borderId="12" xfId="3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6" borderId="14" xfId="2" applyNumberFormat="1" applyFont="1" applyFill="1" applyBorder="1" applyAlignment="1">
      <alignment horizontal="center" vertical="center"/>
    </xf>
    <xf numFmtId="9" fontId="0" fillId="6" borderId="10" xfId="2" applyNumberFormat="1" applyFont="1" applyFill="1" applyBorder="1" applyAlignment="1">
      <alignment horizontal="center" vertical="center"/>
    </xf>
    <xf numFmtId="4" fontId="6" fillId="0" borderId="13" xfId="0" applyNumberFormat="1" applyFont="1" applyBorder="1" applyAlignment="1">
      <alignment horizontal="right" vertical="center"/>
    </xf>
    <xf numFmtId="49" fontId="4" fillId="2" borderId="5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43" fontId="0" fillId="6" borderId="14" xfId="2" applyFont="1" applyFill="1" applyBorder="1" applyAlignment="1">
      <alignment horizontal="center" vertical="center" wrapText="1"/>
    </xf>
    <xf numFmtId="43" fontId="0" fillId="6" borderId="10" xfId="2" applyFont="1" applyFill="1" applyBorder="1" applyAlignment="1">
      <alignment horizontal="center" vertical="center" wrapText="1"/>
    </xf>
    <xf numFmtId="4" fontId="4" fillId="0" borderId="14" xfId="0" applyNumberFormat="1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 vertical="center" wrapText="1"/>
    </xf>
    <xf numFmtId="43" fontId="0" fillId="6" borderId="11" xfId="2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4"/>
    <cellStyle name="Porcentagem" xfId="3" builtinId="5"/>
    <cellStyle name="Vírgula" xfId="2" builtinId="3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2</xdr:row>
      <xdr:rowOff>83820</xdr:rowOff>
    </xdr:from>
    <xdr:to>
      <xdr:col>1</xdr:col>
      <xdr:colOff>335280</xdr:colOff>
      <xdr:row>6</xdr:row>
      <xdr:rowOff>91440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83820"/>
          <a:ext cx="83820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0</xdr:row>
      <xdr:rowOff>83820</xdr:rowOff>
    </xdr:from>
    <xdr:to>
      <xdr:col>6</xdr:col>
      <xdr:colOff>342900</xdr:colOff>
      <xdr:row>4</xdr:row>
      <xdr:rowOff>91440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7715" y="83820"/>
          <a:ext cx="994410" cy="864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122465</xdr:colOff>
      <xdr:row>9</xdr:row>
      <xdr:rowOff>54429</xdr:rowOff>
    </xdr:from>
    <xdr:to>
      <xdr:col>0</xdr:col>
      <xdr:colOff>204107</xdr:colOff>
      <xdr:row>9</xdr:row>
      <xdr:rowOff>217715</xdr:rowOff>
    </xdr:to>
    <xdr:cxnSp macro="">
      <xdr:nvCxnSpPr>
        <xdr:cNvPr id="4" name="Conector de seta reta 3"/>
        <xdr:cNvCxnSpPr/>
      </xdr:nvCxnSpPr>
      <xdr:spPr>
        <a:xfrm flipH="1" flipV="1">
          <a:off x="122465" y="1905000"/>
          <a:ext cx="81642" cy="1632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11</xdr:row>
      <xdr:rowOff>272143</xdr:rowOff>
    </xdr:from>
    <xdr:to>
      <xdr:col>0</xdr:col>
      <xdr:colOff>299357</xdr:colOff>
      <xdr:row>11</xdr:row>
      <xdr:rowOff>408214</xdr:rowOff>
    </xdr:to>
    <xdr:cxnSp macro="">
      <xdr:nvCxnSpPr>
        <xdr:cNvPr id="7" name="Conector de seta reta 6"/>
        <xdr:cNvCxnSpPr/>
      </xdr:nvCxnSpPr>
      <xdr:spPr>
        <a:xfrm flipH="1">
          <a:off x="95250" y="2639786"/>
          <a:ext cx="204107" cy="1360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0</xdr:row>
      <xdr:rowOff>83820</xdr:rowOff>
    </xdr:from>
    <xdr:to>
      <xdr:col>6</xdr:col>
      <xdr:colOff>342900</xdr:colOff>
      <xdr:row>4</xdr:row>
      <xdr:rowOff>91440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7715" y="83820"/>
          <a:ext cx="994410" cy="864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11</xdr:row>
      <xdr:rowOff>272143</xdr:rowOff>
    </xdr:from>
    <xdr:to>
      <xdr:col>0</xdr:col>
      <xdr:colOff>299357</xdr:colOff>
      <xdr:row>11</xdr:row>
      <xdr:rowOff>408214</xdr:rowOff>
    </xdr:to>
    <xdr:cxnSp macro="">
      <xdr:nvCxnSpPr>
        <xdr:cNvPr id="8" name="Conector de seta reta 7"/>
        <xdr:cNvCxnSpPr/>
      </xdr:nvCxnSpPr>
      <xdr:spPr>
        <a:xfrm flipH="1">
          <a:off x="95250" y="2624818"/>
          <a:ext cx="204107" cy="1360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0</xdr:row>
      <xdr:rowOff>83820</xdr:rowOff>
    </xdr:from>
    <xdr:to>
      <xdr:col>6</xdr:col>
      <xdr:colOff>342900</xdr:colOff>
      <xdr:row>4</xdr:row>
      <xdr:rowOff>91440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83820"/>
          <a:ext cx="101346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122465</xdr:colOff>
      <xdr:row>9</xdr:row>
      <xdr:rowOff>54429</xdr:rowOff>
    </xdr:from>
    <xdr:to>
      <xdr:col>0</xdr:col>
      <xdr:colOff>204107</xdr:colOff>
      <xdr:row>9</xdr:row>
      <xdr:rowOff>217715</xdr:rowOff>
    </xdr:to>
    <xdr:cxnSp macro="">
      <xdr:nvCxnSpPr>
        <xdr:cNvPr id="5" name="Conector de seta reta 4"/>
        <xdr:cNvCxnSpPr/>
      </xdr:nvCxnSpPr>
      <xdr:spPr>
        <a:xfrm flipH="1" flipV="1">
          <a:off x="122465" y="1883229"/>
          <a:ext cx="81642" cy="1632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11</xdr:row>
      <xdr:rowOff>272143</xdr:rowOff>
    </xdr:from>
    <xdr:to>
      <xdr:col>0</xdr:col>
      <xdr:colOff>299357</xdr:colOff>
      <xdr:row>11</xdr:row>
      <xdr:rowOff>408214</xdr:rowOff>
    </xdr:to>
    <xdr:cxnSp macro="">
      <xdr:nvCxnSpPr>
        <xdr:cNvPr id="6" name="Conector de seta reta 5"/>
        <xdr:cNvCxnSpPr/>
      </xdr:nvCxnSpPr>
      <xdr:spPr>
        <a:xfrm flipH="1">
          <a:off x="95250" y="2624818"/>
          <a:ext cx="204107" cy="1360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0</xdr:row>
      <xdr:rowOff>83820</xdr:rowOff>
    </xdr:from>
    <xdr:to>
      <xdr:col>5</xdr:col>
      <xdr:colOff>563880</xdr:colOff>
      <xdr:row>4</xdr:row>
      <xdr:rowOff>83820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83820"/>
          <a:ext cx="82296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81643</xdr:colOff>
      <xdr:row>11</xdr:row>
      <xdr:rowOff>136071</xdr:rowOff>
    </xdr:from>
    <xdr:to>
      <xdr:col>0</xdr:col>
      <xdr:colOff>244929</xdr:colOff>
      <xdr:row>12</xdr:row>
      <xdr:rowOff>176893</xdr:rowOff>
    </xdr:to>
    <xdr:cxnSp macro="">
      <xdr:nvCxnSpPr>
        <xdr:cNvPr id="6" name="Conector de seta reta 5"/>
        <xdr:cNvCxnSpPr/>
      </xdr:nvCxnSpPr>
      <xdr:spPr>
        <a:xfrm flipH="1">
          <a:off x="81643" y="2204357"/>
          <a:ext cx="163286" cy="27214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27</xdr:row>
      <xdr:rowOff>136071</xdr:rowOff>
    </xdr:from>
    <xdr:to>
      <xdr:col>0</xdr:col>
      <xdr:colOff>244929</xdr:colOff>
      <xdr:row>28</xdr:row>
      <xdr:rowOff>176893</xdr:rowOff>
    </xdr:to>
    <xdr:cxnSp macro="">
      <xdr:nvCxnSpPr>
        <xdr:cNvPr id="9" name="Conector de seta reta 8"/>
        <xdr:cNvCxnSpPr/>
      </xdr:nvCxnSpPr>
      <xdr:spPr>
        <a:xfrm flipH="1">
          <a:off x="81643" y="2204357"/>
          <a:ext cx="163286" cy="27214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38</xdr:row>
      <xdr:rowOff>136071</xdr:rowOff>
    </xdr:from>
    <xdr:to>
      <xdr:col>0</xdr:col>
      <xdr:colOff>244929</xdr:colOff>
      <xdr:row>39</xdr:row>
      <xdr:rowOff>176893</xdr:rowOff>
    </xdr:to>
    <xdr:cxnSp macro="">
      <xdr:nvCxnSpPr>
        <xdr:cNvPr id="10" name="Conector de seta reta 9"/>
        <xdr:cNvCxnSpPr/>
      </xdr:nvCxnSpPr>
      <xdr:spPr>
        <a:xfrm flipH="1">
          <a:off x="81643" y="5796642"/>
          <a:ext cx="163286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28515625" style="133" bestFit="1" customWidth="1"/>
    <col min="2" max="2" width="44" style="111" bestFit="1" customWidth="1"/>
    <col min="3" max="3" width="14.5703125" style="111" customWidth="1"/>
    <col min="4" max="4" width="17.28515625" style="121" bestFit="1" customWidth="1"/>
    <col min="5" max="5" width="10.85546875" style="111" bestFit="1" customWidth="1"/>
    <col min="6" max="6" width="12.85546875" style="112" customWidth="1"/>
    <col min="7" max="12" width="8.85546875" style="114"/>
    <col min="13" max="71" width="8.85546875" style="112" customWidth="1"/>
    <col min="72" max="73" width="8.85546875" style="111" customWidth="1"/>
    <col min="74" max="16384" width="9.140625" style="111"/>
  </cols>
  <sheetData>
    <row r="1" spans="1:71" s="106" customFormat="1" ht="30" x14ac:dyDescent="0.25">
      <c r="A1" s="132" t="s">
        <v>0</v>
      </c>
      <c r="B1" s="106" t="s">
        <v>1</v>
      </c>
      <c r="C1" s="106" t="s">
        <v>2</v>
      </c>
      <c r="D1" s="134" t="s">
        <v>124</v>
      </c>
      <c r="E1" s="106" t="s">
        <v>125</v>
      </c>
      <c r="F1" s="131" t="s">
        <v>129</v>
      </c>
      <c r="G1" s="117">
        <v>1</v>
      </c>
      <c r="H1" s="117">
        <v>2</v>
      </c>
      <c r="I1" s="117">
        <v>3</v>
      </c>
      <c r="J1" s="117">
        <v>4</v>
      </c>
      <c r="K1" s="117">
        <v>5</v>
      </c>
      <c r="L1" s="117">
        <v>6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</row>
  </sheetData>
  <autoFilter ref="A1:L1"/>
  <printOptions gridLines="1"/>
  <pageMargins left="0.5" right="0.3" top="0.5" bottom="0.3" header="0.5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6"/>
  <sheetViews>
    <sheetView zoomScale="70" zoomScaleNormal="70" zoomScalePageLayoutView="45" workbookViewId="0">
      <selection activeCell="A14" sqref="A14"/>
    </sheetView>
  </sheetViews>
  <sheetFormatPr defaultRowHeight="15" x14ac:dyDescent="0.25"/>
  <cols>
    <col min="1" max="1" width="9.42578125" customWidth="1"/>
    <col min="2" max="2" width="31.28515625" bestFit="1" customWidth="1"/>
    <col min="3" max="3" width="14" customWidth="1"/>
    <col min="4" max="4" width="5.7109375" bestFit="1" customWidth="1"/>
    <col min="18" max="18" width="6.140625" customWidth="1"/>
    <col min="25" max="25" width="38.140625" customWidth="1"/>
    <col min="26" max="26" width="17.140625" hidden="1" customWidth="1"/>
    <col min="28" max="28" width="12.7109375" bestFit="1" customWidth="1"/>
  </cols>
  <sheetData>
    <row r="1" spans="1:26" x14ac:dyDescent="0.25">
      <c r="E1" s="458" t="s">
        <v>29</v>
      </c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60"/>
      <c r="Z1" s="23"/>
    </row>
    <row r="2" spans="1:26" ht="14.25" customHeight="1" x14ac:dyDescent="0.3">
      <c r="A2" s="45"/>
      <c r="B2" s="138" t="s">
        <v>55</v>
      </c>
      <c r="C2" s="93"/>
      <c r="D2" s="45"/>
      <c r="E2" s="461" t="s">
        <v>30</v>
      </c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3"/>
      <c r="Z2" s="23"/>
    </row>
    <row r="3" spans="1:26" ht="20.25" x14ac:dyDescent="0.3">
      <c r="A3" s="45"/>
      <c r="B3" s="139" t="s">
        <v>56</v>
      </c>
      <c r="C3" s="92"/>
      <c r="D3" s="45"/>
      <c r="E3" s="464" t="s">
        <v>85</v>
      </c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  <c r="Y3" s="466"/>
      <c r="Z3" s="24"/>
    </row>
    <row r="4" spans="1:26" ht="17.25" customHeight="1" x14ac:dyDescent="0.25">
      <c r="A4" s="114"/>
      <c r="B4" s="114"/>
      <c r="C4" s="114"/>
      <c r="D4" s="114"/>
      <c r="E4" s="427" t="s">
        <v>32</v>
      </c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7"/>
      <c r="R4" s="467"/>
      <c r="S4" s="467"/>
      <c r="T4" s="467"/>
      <c r="U4" s="467"/>
      <c r="V4" s="467"/>
      <c r="W4" s="467"/>
      <c r="X4" s="467"/>
      <c r="Y4" s="468"/>
      <c r="Z4" s="25"/>
    </row>
    <row r="5" spans="1:26" x14ac:dyDescent="0.25">
      <c r="A5" s="114"/>
      <c r="B5" s="114"/>
      <c r="C5" s="114"/>
      <c r="D5" s="114"/>
      <c r="E5" s="469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  <c r="R5" s="470"/>
      <c r="S5" s="470"/>
      <c r="T5" s="470"/>
      <c r="U5" s="470"/>
      <c r="V5" s="470"/>
      <c r="W5" s="470"/>
      <c r="X5" s="470"/>
      <c r="Y5" s="471"/>
      <c r="Z5" s="14"/>
    </row>
    <row r="6" spans="1:26" ht="6.75" customHeight="1" x14ac:dyDescent="0.25">
      <c r="E6" s="434"/>
      <c r="F6" s="435"/>
      <c r="G6" s="435"/>
      <c r="H6" s="435"/>
      <c r="I6" s="435"/>
      <c r="J6" s="435"/>
      <c r="K6" s="435"/>
      <c r="L6" s="435"/>
      <c r="M6" s="435"/>
      <c r="N6" s="435"/>
      <c r="O6" s="435"/>
      <c r="P6" s="435"/>
      <c r="Q6" s="435"/>
      <c r="R6" s="435"/>
      <c r="S6" s="436"/>
      <c r="T6" s="435"/>
      <c r="U6" s="435"/>
      <c r="V6" s="435"/>
      <c r="W6" s="436"/>
      <c r="X6" s="435"/>
      <c r="Y6" s="437"/>
      <c r="Z6" s="27"/>
    </row>
    <row r="7" spans="1:26" ht="12.75" customHeight="1" x14ac:dyDescent="0.25">
      <c r="E7" s="452" t="s">
        <v>33</v>
      </c>
      <c r="F7" s="453"/>
      <c r="G7" s="453"/>
      <c r="H7" s="453"/>
      <c r="I7" s="453"/>
      <c r="J7" s="453"/>
      <c r="K7" s="454"/>
      <c r="L7" s="452" t="s">
        <v>34</v>
      </c>
      <c r="M7" s="453"/>
      <c r="N7" s="454"/>
      <c r="O7" s="452" t="s">
        <v>23</v>
      </c>
      <c r="P7" s="455"/>
      <c r="Q7" s="456"/>
      <c r="R7" s="457" t="s">
        <v>86</v>
      </c>
      <c r="S7" s="455"/>
      <c r="T7" s="456"/>
      <c r="U7" s="490" t="s">
        <v>36</v>
      </c>
      <c r="V7" s="491"/>
      <c r="W7" s="491"/>
      <c r="X7" s="492"/>
      <c r="Y7" s="46" t="s">
        <v>37</v>
      </c>
      <c r="Z7" s="35"/>
    </row>
    <row r="8" spans="1:26" ht="14.25" customHeight="1" x14ac:dyDescent="0.25">
      <c r="A8" s="114"/>
      <c r="B8" s="114"/>
      <c r="C8" s="114"/>
      <c r="D8" s="114"/>
      <c r="E8" s="160">
        <f>Dados!B6</f>
        <v>0</v>
      </c>
      <c r="F8" s="161"/>
      <c r="G8" s="161"/>
      <c r="H8" s="161"/>
      <c r="I8" s="161"/>
      <c r="J8" s="161"/>
      <c r="K8" s="162"/>
      <c r="L8" s="173">
        <f>Dados!B7</f>
        <v>0</v>
      </c>
      <c r="M8" s="174"/>
      <c r="N8" s="175"/>
      <c r="O8" s="427">
        <f>Dados!B8</f>
        <v>0</v>
      </c>
      <c r="P8" s="428"/>
      <c r="Q8" s="225"/>
      <c r="R8" s="489" t="str">
        <f>Dados!B9</f>
        <v>Nº da OSF</v>
      </c>
      <c r="S8" s="428"/>
      <c r="T8" s="225"/>
      <c r="U8" s="427" t="str">
        <f>Dados!B10</f>
        <v>Período da OSF</v>
      </c>
      <c r="V8" s="428"/>
      <c r="W8" s="428"/>
      <c r="X8" s="225"/>
      <c r="Y8" s="430">
        <f>Dados!B11</f>
        <v>0</v>
      </c>
      <c r="Z8" s="27"/>
    </row>
    <row r="9" spans="1:26" ht="14.25" customHeight="1" x14ac:dyDescent="0.25">
      <c r="A9" s="114"/>
      <c r="B9" s="114"/>
      <c r="C9" s="114"/>
      <c r="D9" s="114"/>
      <c r="E9" s="163"/>
      <c r="F9" s="164"/>
      <c r="G9" s="164"/>
      <c r="H9" s="164"/>
      <c r="I9" s="164"/>
      <c r="J9" s="164"/>
      <c r="K9" s="165"/>
      <c r="L9" s="176"/>
      <c r="M9" s="177"/>
      <c r="N9" s="178"/>
      <c r="O9" s="429"/>
      <c r="P9" s="226"/>
      <c r="Q9" s="227"/>
      <c r="R9" s="429"/>
      <c r="S9" s="226"/>
      <c r="T9" s="227"/>
      <c r="U9" s="429"/>
      <c r="V9" s="226"/>
      <c r="W9" s="226"/>
      <c r="X9" s="227"/>
      <c r="Y9" s="431"/>
      <c r="Z9" s="27"/>
    </row>
    <row r="10" spans="1:26" ht="14.25" customHeight="1" x14ac:dyDescent="0.25">
      <c r="E10" s="478"/>
      <c r="F10" s="478"/>
      <c r="G10" s="478"/>
      <c r="H10" s="478"/>
      <c r="I10" s="478"/>
      <c r="J10" s="478"/>
      <c r="K10" s="478"/>
      <c r="L10" s="478"/>
      <c r="M10" s="478"/>
      <c r="N10" s="478"/>
      <c r="O10" s="478"/>
      <c r="P10" s="478"/>
      <c r="Q10" s="478"/>
      <c r="R10" s="478"/>
      <c r="S10" s="479"/>
      <c r="T10" s="478"/>
      <c r="U10" s="478"/>
      <c r="V10" s="478"/>
      <c r="W10" s="479"/>
      <c r="X10" s="478"/>
      <c r="Y10" s="478"/>
      <c r="Z10" s="26"/>
    </row>
    <row r="11" spans="1:26" ht="19.5" customHeight="1" x14ac:dyDescent="0.25">
      <c r="A11" s="114"/>
      <c r="B11" s="114"/>
      <c r="C11" s="114"/>
      <c r="D11" s="114"/>
      <c r="E11" s="480" t="s">
        <v>87</v>
      </c>
      <c r="F11" s="481"/>
      <c r="G11" s="481"/>
      <c r="H11" s="481"/>
      <c r="I11" s="481"/>
      <c r="J11" s="481"/>
      <c r="K11" s="481"/>
      <c r="L11" s="481"/>
      <c r="M11" s="481"/>
      <c r="N11" s="481"/>
      <c r="O11" s="482"/>
      <c r="P11" s="482"/>
      <c r="Q11" s="482"/>
      <c r="R11" s="482"/>
      <c r="S11" s="482"/>
      <c r="T11" s="482"/>
      <c r="U11" s="482"/>
      <c r="V11" s="482"/>
      <c r="W11" s="482"/>
      <c r="X11" s="482"/>
      <c r="Y11" s="483"/>
      <c r="Z11" s="36"/>
    </row>
    <row r="12" spans="1:26" ht="18" customHeight="1" x14ac:dyDescent="0.25">
      <c r="A12" s="140" t="s">
        <v>135</v>
      </c>
      <c r="B12" s="114"/>
      <c r="C12" s="114"/>
      <c r="D12" s="114"/>
      <c r="E12" s="446" t="s">
        <v>59</v>
      </c>
      <c r="F12" s="435"/>
      <c r="G12" s="435"/>
      <c r="H12" s="435"/>
      <c r="I12" s="435"/>
      <c r="J12" s="435"/>
      <c r="K12" s="435"/>
      <c r="L12" s="435"/>
      <c r="M12" s="435"/>
      <c r="N12" s="437"/>
      <c r="O12" s="484" t="s">
        <v>61</v>
      </c>
      <c r="P12" s="485"/>
      <c r="Q12" s="485"/>
      <c r="R12" s="485"/>
      <c r="S12" s="486" t="s">
        <v>88</v>
      </c>
      <c r="T12" s="487"/>
      <c r="U12" s="488"/>
      <c r="V12" s="486" t="s">
        <v>89</v>
      </c>
      <c r="W12" s="487"/>
      <c r="X12" s="488"/>
      <c r="Y12" s="47" t="s">
        <v>90</v>
      </c>
      <c r="Z12" s="32" t="s">
        <v>91</v>
      </c>
    </row>
    <row r="13" spans="1:26" ht="19.5" customHeight="1" x14ac:dyDescent="0.25">
      <c r="A13" s="140" t="s">
        <v>136</v>
      </c>
      <c r="E13" s="475" t="s">
        <v>66</v>
      </c>
      <c r="F13" s="476"/>
      <c r="G13" s="477"/>
      <c r="H13" s="446" t="s">
        <v>67</v>
      </c>
      <c r="I13" s="435"/>
      <c r="J13" s="435"/>
      <c r="K13" s="435"/>
      <c r="L13" s="435"/>
      <c r="M13" s="435"/>
      <c r="N13" s="437"/>
      <c r="O13" s="447" t="s">
        <v>74</v>
      </c>
      <c r="P13" s="448"/>
      <c r="Q13" s="448"/>
      <c r="R13" s="448"/>
      <c r="S13" s="449" t="s">
        <v>92</v>
      </c>
      <c r="T13" s="450"/>
      <c r="U13" s="451"/>
      <c r="V13" s="449" t="s">
        <v>93</v>
      </c>
      <c r="W13" s="450"/>
      <c r="X13" s="451"/>
      <c r="Y13" s="48" t="s">
        <v>94</v>
      </c>
      <c r="Z13" s="31" t="s">
        <v>95</v>
      </c>
    </row>
    <row r="14" spans="1:26" ht="18" customHeight="1" x14ac:dyDescent="0.25">
      <c r="A14" s="34"/>
      <c r="B14" s="54" t="str">
        <f ca="1">IF(A14&lt;&gt;"",VLOOKUP(TEXT(A14,"Geral"),OFFSET(BalancoJ100!$C$2,0,0,Dados!$B$3,4),4,FALSE),"")</f>
        <v/>
      </c>
      <c r="C14" s="55" t="str">
        <f ca="1">IF(A14&lt;&gt;"",VLOOKUP(TEXT(A14,"Geral"),OFFSET(BalancoJ100!$C$2,0,0,Dados!$B$3,5),5,FALSE),"")</f>
        <v/>
      </c>
      <c r="D14" s="55" t="str">
        <f ca="1">IF(A14&lt;&gt;"",VLOOKUP(TEXT(A14,"Geral"),OFFSET(BalancoJ100!$C$2,0,0,Dados!$B$3,6),6,FALSE),"")</f>
        <v/>
      </c>
      <c r="E14" s="432" t="str">
        <f t="shared" ref="E14:E24" si="0">IF(A14="","",A14)</f>
        <v/>
      </c>
      <c r="F14" s="433"/>
      <c r="G14" s="433"/>
      <c r="H14" s="438" t="str">
        <f t="shared" ref="H14:H24" ca="1" si="1">IF(B14="","",IF(D14="C","  (-) "&amp;B14,B14))</f>
        <v/>
      </c>
      <c r="I14" s="439"/>
      <c r="J14" s="439"/>
      <c r="K14" s="439"/>
      <c r="L14" s="439"/>
      <c r="M14" s="439"/>
      <c r="N14" s="440"/>
      <c r="O14" s="441" t="str">
        <f t="shared" ref="O14:O24" ca="1" si="2">IF(C14="","",IF(D14="D",C14,-C14))</f>
        <v/>
      </c>
      <c r="P14" s="441"/>
      <c r="Q14" s="441"/>
      <c r="R14" s="442"/>
      <c r="S14" s="472"/>
      <c r="T14" s="473"/>
      <c r="U14" s="474"/>
      <c r="V14" s="472"/>
      <c r="W14" s="473"/>
      <c r="X14" s="474"/>
      <c r="Y14" s="53" t="str">
        <f ca="1">IF(O14&lt;&gt;"",O14+S14-V14,"")</f>
        <v/>
      </c>
      <c r="Z14" s="43" t="e">
        <f>IF(#REF!="D",-Y14,Y14)</f>
        <v>#REF!</v>
      </c>
    </row>
    <row r="15" spans="1:26" ht="18" customHeight="1" x14ac:dyDescent="0.25">
      <c r="A15" s="34"/>
      <c r="B15" s="114" t="str">
        <f ca="1">IF(A15&lt;&gt;"",VLOOKUP(TEXT(A15,"Geral"),OFFSET(BalancoJ100!$C$2,0,0,Dados!$B$3,4),4,FALSE),"")</f>
        <v/>
      </c>
      <c r="C15" s="112" t="str">
        <f ca="1">IF(A15&lt;&gt;"",VLOOKUP(TEXT(A15,"Geral"),OFFSET(BalancoJ100!$C$2,0,0,Dados!$B$3,5),5,FALSE),"")</f>
        <v/>
      </c>
      <c r="D15" s="112" t="str">
        <f ca="1">IF(A15&lt;&gt;"",VLOOKUP(TEXT(A15,"Geral"),OFFSET(BalancoJ100!$C$2,0,0,Dados!$B$3,6),6,FALSE),"")</f>
        <v/>
      </c>
      <c r="E15" s="432" t="str">
        <f t="shared" si="0"/>
        <v/>
      </c>
      <c r="F15" s="433"/>
      <c r="G15" s="433"/>
      <c r="H15" s="438" t="str">
        <f t="shared" ca="1" si="1"/>
        <v/>
      </c>
      <c r="I15" s="439"/>
      <c r="J15" s="439"/>
      <c r="K15" s="439"/>
      <c r="L15" s="439"/>
      <c r="M15" s="439"/>
      <c r="N15" s="440"/>
      <c r="O15" s="441" t="str">
        <f t="shared" ca="1" si="2"/>
        <v/>
      </c>
      <c r="P15" s="441"/>
      <c r="Q15" s="441"/>
      <c r="R15" s="442"/>
      <c r="S15" s="443"/>
      <c r="T15" s="444"/>
      <c r="U15" s="445"/>
      <c r="V15" s="443"/>
      <c r="W15" s="444"/>
      <c r="X15" s="445"/>
      <c r="Y15" s="52" t="str">
        <f t="shared" ref="Y15:Y24" ca="1" si="3">IF(O15&lt;&gt;"",O15+S15-V15,"")</f>
        <v/>
      </c>
      <c r="Z15" s="43" t="e">
        <f>IF(#REF!="D",-Y15,Y15)</f>
        <v>#REF!</v>
      </c>
    </row>
    <row r="16" spans="1:26" ht="18" customHeight="1" x14ac:dyDescent="0.25">
      <c r="A16" s="34"/>
      <c r="B16" s="114" t="str">
        <f ca="1">IF(A16&lt;&gt;"",VLOOKUP(TEXT(A16,"Geral"),OFFSET(BalancoJ100!$C$2,0,0,Dados!$B$3,4),4,FALSE),"")</f>
        <v/>
      </c>
      <c r="C16" s="112" t="str">
        <f ca="1">IF(A16&lt;&gt;"",VLOOKUP(TEXT(A16,"Geral"),OFFSET(BalancoJ100!$C$2,0,0,Dados!$B$3,5),5,FALSE),"")</f>
        <v/>
      </c>
      <c r="D16" s="112" t="str">
        <f ca="1">IF(A16&lt;&gt;"",VLOOKUP(TEXT(A16,"Geral"),OFFSET(BalancoJ100!$C$2,0,0,Dados!$B$3,6),6,FALSE),"")</f>
        <v/>
      </c>
      <c r="E16" s="432" t="str">
        <f t="shared" si="0"/>
        <v/>
      </c>
      <c r="F16" s="433"/>
      <c r="G16" s="433"/>
      <c r="H16" s="438" t="str">
        <f t="shared" ca="1" si="1"/>
        <v/>
      </c>
      <c r="I16" s="439"/>
      <c r="J16" s="439"/>
      <c r="K16" s="439"/>
      <c r="L16" s="439"/>
      <c r="M16" s="439"/>
      <c r="N16" s="440"/>
      <c r="O16" s="441" t="str">
        <f t="shared" ca="1" si="2"/>
        <v/>
      </c>
      <c r="P16" s="441"/>
      <c r="Q16" s="441"/>
      <c r="R16" s="442"/>
      <c r="S16" s="443"/>
      <c r="T16" s="444"/>
      <c r="U16" s="445"/>
      <c r="V16" s="443"/>
      <c r="W16" s="444"/>
      <c r="X16" s="445"/>
      <c r="Y16" s="52" t="str">
        <f t="shared" ca="1" si="3"/>
        <v/>
      </c>
      <c r="Z16" s="43" t="e">
        <f>IF(#REF!="D",-Y16,Y16)</f>
        <v>#REF!</v>
      </c>
    </row>
    <row r="17" spans="1:26" ht="18" customHeight="1" x14ac:dyDescent="0.25">
      <c r="A17" s="34"/>
      <c r="B17" s="114" t="str">
        <f ca="1">IF(A17&lt;&gt;"",VLOOKUP(TEXT(A17,"Geral"),OFFSET(BalancoJ100!$C$2,0,0,Dados!$B$3,4),4,FALSE),"")</f>
        <v/>
      </c>
      <c r="C17" s="112" t="str">
        <f ca="1">IF(A17&lt;&gt;"",VLOOKUP(TEXT(A17,"Geral"),OFFSET(BalancoJ100!$C$2,0,0,Dados!$B$3,5),5,FALSE),"")</f>
        <v/>
      </c>
      <c r="D17" s="112" t="str">
        <f ca="1">IF(A17&lt;&gt;"",VLOOKUP(TEXT(A17,"Geral"),OFFSET(BalancoJ100!$C$2,0,0,Dados!$B$3,6),6,FALSE),"")</f>
        <v/>
      </c>
      <c r="E17" s="432" t="str">
        <f t="shared" si="0"/>
        <v/>
      </c>
      <c r="F17" s="433"/>
      <c r="G17" s="433"/>
      <c r="H17" s="438" t="str">
        <f t="shared" ca="1" si="1"/>
        <v/>
      </c>
      <c r="I17" s="439"/>
      <c r="J17" s="439"/>
      <c r="K17" s="439"/>
      <c r="L17" s="439"/>
      <c r="M17" s="439"/>
      <c r="N17" s="440"/>
      <c r="O17" s="441" t="str">
        <f t="shared" ca="1" si="2"/>
        <v/>
      </c>
      <c r="P17" s="441"/>
      <c r="Q17" s="441"/>
      <c r="R17" s="442"/>
      <c r="S17" s="443"/>
      <c r="T17" s="444"/>
      <c r="U17" s="445"/>
      <c r="V17" s="443"/>
      <c r="W17" s="444"/>
      <c r="X17" s="445"/>
      <c r="Y17" s="52" t="str">
        <f t="shared" ca="1" si="3"/>
        <v/>
      </c>
      <c r="Z17" s="43" t="e">
        <f>IF(#REF!="D",-Y17,Y17)</f>
        <v>#REF!</v>
      </c>
    </row>
    <row r="18" spans="1:26" ht="18" customHeight="1" x14ac:dyDescent="0.25">
      <c r="A18" s="34"/>
      <c r="B18" s="114" t="str">
        <f ca="1">IF(A18&lt;&gt;"",VLOOKUP(TEXT(A18,"Geral"),OFFSET(BalancoJ100!$C$2,0,0,Dados!$B$3,4),4,FALSE),"")</f>
        <v/>
      </c>
      <c r="C18" s="112" t="str">
        <f ca="1">IF(A18&lt;&gt;"",VLOOKUP(TEXT(A18,"Geral"),OFFSET(BalancoJ100!$C$2,0,0,Dados!$B$3,5),5,FALSE),"")</f>
        <v/>
      </c>
      <c r="D18" s="112" t="str">
        <f ca="1">IF(A18&lt;&gt;"",VLOOKUP(TEXT(A18,"Geral"),OFFSET(BalancoJ100!$C$2,0,0,Dados!$B$3,6),6,FALSE),"")</f>
        <v/>
      </c>
      <c r="E18" s="432" t="str">
        <f t="shared" si="0"/>
        <v/>
      </c>
      <c r="F18" s="433"/>
      <c r="G18" s="433"/>
      <c r="H18" s="438" t="str">
        <f t="shared" ca="1" si="1"/>
        <v/>
      </c>
      <c r="I18" s="439"/>
      <c r="J18" s="439"/>
      <c r="K18" s="439"/>
      <c r="L18" s="439"/>
      <c r="M18" s="439"/>
      <c r="N18" s="440"/>
      <c r="O18" s="441" t="str">
        <f t="shared" ca="1" si="2"/>
        <v/>
      </c>
      <c r="P18" s="441"/>
      <c r="Q18" s="441"/>
      <c r="R18" s="442"/>
      <c r="S18" s="443"/>
      <c r="T18" s="444"/>
      <c r="U18" s="445"/>
      <c r="V18" s="443"/>
      <c r="W18" s="444"/>
      <c r="X18" s="445"/>
      <c r="Y18" s="52" t="str">
        <f t="shared" ca="1" si="3"/>
        <v/>
      </c>
      <c r="Z18" s="43" t="e">
        <f>IF(#REF!="D",-Y18,Y18)</f>
        <v>#REF!</v>
      </c>
    </row>
    <row r="19" spans="1:26" ht="18" x14ac:dyDescent="0.25">
      <c r="A19" s="34"/>
      <c r="B19" s="114" t="str">
        <f ca="1">IF(A19&lt;&gt;"",VLOOKUP(TEXT(A19,"Geral"),OFFSET(BalancoJ100!$C$2,0,0,Dados!$B$3,4),4,FALSE),"")</f>
        <v/>
      </c>
      <c r="C19" s="112" t="str">
        <f ca="1">IF(A19&lt;&gt;"",VLOOKUP(TEXT(A19,"Geral"),OFFSET(BalancoJ100!$C$2,0,0,Dados!$B$3,5),5,FALSE),"")</f>
        <v/>
      </c>
      <c r="D19" s="112" t="str">
        <f ca="1">IF(A19&lt;&gt;"",VLOOKUP(TEXT(A19,"Geral"),OFFSET(BalancoJ100!$C$2,0,0,Dados!$B$3,6),6,FALSE),"")</f>
        <v/>
      </c>
      <c r="E19" s="432" t="str">
        <f t="shared" si="0"/>
        <v/>
      </c>
      <c r="F19" s="433"/>
      <c r="G19" s="433"/>
      <c r="H19" s="438" t="str">
        <f t="shared" ca="1" si="1"/>
        <v/>
      </c>
      <c r="I19" s="439"/>
      <c r="J19" s="439"/>
      <c r="K19" s="439"/>
      <c r="L19" s="439"/>
      <c r="M19" s="439"/>
      <c r="N19" s="440"/>
      <c r="O19" s="441" t="str">
        <f t="shared" ca="1" si="2"/>
        <v/>
      </c>
      <c r="P19" s="441"/>
      <c r="Q19" s="441"/>
      <c r="R19" s="442"/>
      <c r="S19" s="443"/>
      <c r="T19" s="444"/>
      <c r="U19" s="445"/>
      <c r="V19" s="443"/>
      <c r="W19" s="444"/>
      <c r="X19" s="445"/>
      <c r="Y19" s="52" t="str">
        <f t="shared" ca="1" si="3"/>
        <v/>
      </c>
      <c r="Z19" s="43" t="e">
        <f>IF(#REF!="D",-Y19,Y19)</f>
        <v>#REF!</v>
      </c>
    </row>
    <row r="20" spans="1:26" ht="18" x14ac:dyDescent="0.25">
      <c r="A20" s="34"/>
      <c r="B20" s="114" t="str">
        <f ca="1">IF(A20&lt;&gt;"",VLOOKUP(TEXT(A20,"Geral"),OFFSET(BalancoJ100!$C$2,0,0,Dados!$B$3,4),4,FALSE),"")</f>
        <v/>
      </c>
      <c r="C20" s="112" t="str">
        <f ca="1">IF(A20&lt;&gt;"",VLOOKUP(TEXT(A20,"Geral"),OFFSET(BalancoJ100!$C$2,0,0,Dados!$B$3,5),5,FALSE),"")</f>
        <v/>
      </c>
      <c r="D20" s="112" t="str">
        <f ca="1">IF(A20&lt;&gt;"",VLOOKUP(TEXT(A20,"Geral"),OFFSET(BalancoJ100!$C$2,0,0,Dados!$B$3,6),6,FALSE),"")</f>
        <v/>
      </c>
      <c r="E20" s="432" t="str">
        <f t="shared" si="0"/>
        <v/>
      </c>
      <c r="F20" s="433"/>
      <c r="G20" s="433"/>
      <c r="H20" s="438" t="str">
        <f t="shared" ca="1" si="1"/>
        <v/>
      </c>
      <c r="I20" s="439"/>
      <c r="J20" s="439"/>
      <c r="K20" s="439"/>
      <c r="L20" s="439"/>
      <c r="M20" s="439"/>
      <c r="N20" s="440"/>
      <c r="O20" s="441" t="str">
        <f t="shared" ca="1" si="2"/>
        <v/>
      </c>
      <c r="P20" s="441"/>
      <c r="Q20" s="441"/>
      <c r="R20" s="442"/>
      <c r="S20" s="443"/>
      <c r="T20" s="444"/>
      <c r="U20" s="445"/>
      <c r="V20" s="443"/>
      <c r="W20" s="444"/>
      <c r="X20" s="445"/>
      <c r="Y20" s="52" t="str">
        <f t="shared" ca="1" si="3"/>
        <v/>
      </c>
      <c r="Z20" s="43" t="e">
        <f>IF(#REF!="D",-Y20,Y20)</f>
        <v>#REF!</v>
      </c>
    </row>
    <row r="21" spans="1:26" ht="18" x14ac:dyDescent="0.25">
      <c r="A21" s="34"/>
      <c r="B21" s="114" t="str">
        <f ca="1">IF(A21&lt;&gt;"",VLOOKUP(TEXT(A21,"Geral"),OFFSET(BalancoJ100!$C$2,0,0,Dados!$B$3,4),4,FALSE),"")</f>
        <v/>
      </c>
      <c r="C21" s="112" t="str">
        <f ca="1">IF(A21&lt;&gt;"",VLOOKUP(TEXT(A21,"Geral"),OFFSET(BalancoJ100!$C$2,0,0,Dados!$B$3,5),5,FALSE),"")</f>
        <v/>
      </c>
      <c r="D21" s="112" t="str">
        <f ca="1">IF(A21&lt;&gt;"",VLOOKUP(TEXT(A21,"Geral"),OFFSET(BalancoJ100!$C$2,0,0,Dados!$B$3,6),6,FALSE),"")</f>
        <v/>
      </c>
      <c r="E21" s="432" t="str">
        <f t="shared" si="0"/>
        <v/>
      </c>
      <c r="F21" s="433"/>
      <c r="G21" s="433"/>
      <c r="H21" s="438" t="str">
        <f t="shared" ca="1" si="1"/>
        <v/>
      </c>
      <c r="I21" s="439"/>
      <c r="J21" s="439"/>
      <c r="K21" s="439"/>
      <c r="L21" s="439"/>
      <c r="M21" s="439"/>
      <c r="N21" s="440"/>
      <c r="O21" s="441" t="str">
        <f t="shared" ca="1" si="2"/>
        <v/>
      </c>
      <c r="P21" s="441"/>
      <c r="Q21" s="441"/>
      <c r="R21" s="442"/>
      <c r="S21" s="443"/>
      <c r="T21" s="444"/>
      <c r="U21" s="445"/>
      <c r="V21" s="443"/>
      <c r="W21" s="444"/>
      <c r="X21" s="445"/>
      <c r="Y21" s="52" t="str">
        <f t="shared" ca="1" si="3"/>
        <v/>
      </c>
      <c r="Z21" s="43" t="e">
        <f>IF(#REF!="D",-Y21,Y21)</f>
        <v>#REF!</v>
      </c>
    </row>
    <row r="22" spans="1:26" ht="18" x14ac:dyDescent="0.25">
      <c r="A22" s="34"/>
      <c r="B22" s="114" t="str">
        <f ca="1">IF(A22&lt;&gt;"",VLOOKUP(TEXT(A22,"Geral"),OFFSET(BalancoJ100!$C$2,0,0,Dados!$B$3,4),4,FALSE),"")</f>
        <v/>
      </c>
      <c r="C22" s="112" t="str">
        <f ca="1">IF(A22&lt;&gt;"",VLOOKUP(TEXT(A22,"Geral"),OFFSET(BalancoJ100!$C$2,0,0,Dados!$B$3,5),5,FALSE),"")</f>
        <v/>
      </c>
      <c r="D22" s="112" t="str">
        <f ca="1">IF(A22&lt;&gt;"",VLOOKUP(TEXT(A22,"Geral"),OFFSET(BalancoJ100!$C$2,0,0,Dados!$B$3,6),6,FALSE),"")</f>
        <v/>
      </c>
      <c r="E22" s="432" t="str">
        <f t="shared" si="0"/>
        <v/>
      </c>
      <c r="F22" s="433"/>
      <c r="G22" s="433"/>
      <c r="H22" s="438" t="str">
        <f t="shared" ca="1" si="1"/>
        <v/>
      </c>
      <c r="I22" s="439"/>
      <c r="J22" s="439"/>
      <c r="K22" s="439"/>
      <c r="L22" s="439"/>
      <c r="M22" s="439"/>
      <c r="N22" s="440"/>
      <c r="O22" s="441" t="str">
        <f t="shared" ca="1" si="2"/>
        <v/>
      </c>
      <c r="P22" s="441"/>
      <c r="Q22" s="441"/>
      <c r="R22" s="442"/>
      <c r="S22" s="443"/>
      <c r="T22" s="444"/>
      <c r="U22" s="445"/>
      <c r="V22" s="443"/>
      <c r="W22" s="444"/>
      <c r="X22" s="445"/>
      <c r="Y22" s="52" t="str">
        <f t="shared" ca="1" si="3"/>
        <v/>
      </c>
      <c r="Z22" s="43" t="e">
        <f>IF(#REF!="D",-Y22,Y22)</f>
        <v>#REF!</v>
      </c>
    </row>
    <row r="23" spans="1:26" ht="18" x14ac:dyDescent="0.25">
      <c r="A23" s="34"/>
      <c r="B23" s="114" t="str">
        <f ca="1">IF(A23&lt;&gt;"",VLOOKUP(TEXT(A23,"Geral"),OFFSET(BalancoJ100!$C$2,0,0,Dados!$B$3,4),4,FALSE),"")</f>
        <v/>
      </c>
      <c r="C23" s="112" t="str">
        <f ca="1">IF(A23&lt;&gt;"",VLOOKUP(TEXT(A23,"Geral"),OFFSET(BalancoJ100!$C$2,0,0,Dados!$B$3,5),5,FALSE),"")</f>
        <v/>
      </c>
      <c r="D23" s="112" t="str">
        <f ca="1">IF(A23&lt;&gt;"",VLOOKUP(TEXT(A23,"Geral"),OFFSET(BalancoJ100!$C$2,0,0,Dados!$B$3,6),6,FALSE),"")</f>
        <v/>
      </c>
      <c r="E23" s="432" t="str">
        <f t="shared" si="0"/>
        <v/>
      </c>
      <c r="F23" s="433"/>
      <c r="G23" s="433"/>
      <c r="H23" s="438" t="str">
        <f t="shared" ca="1" si="1"/>
        <v/>
      </c>
      <c r="I23" s="439"/>
      <c r="J23" s="439"/>
      <c r="K23" s="439"/>
      <c r="L23" s="439"/>
      <c r="M23" s="439"/>
      <c r="N23" s="440"/>
      <c r="O23" s="441" t="str">
        <f t="shared" ca="1" si="2"/>
        <v/>
      </c>
      <c r="P23" s="441"/>
      <c r="Q23" s="441"/>
      <c r="R23" s="442"/>
      <c r="S23" s="443"/>
      <c r="T23" s="444"/>
      <c r="U23" s="445"/>
      <c r="V23" s="443"/>
      <c r="W23" s="444"/>
      <c r="X23" s="445"/>
      <c r="Y23" s="52" t="str">
        <f t="shared" ca="1" si="3"/>
        <v/>
      </c>
      <c r="Z23" s="43" t="e">
        <f>IF(#REF!="D",-Y23,Y23)</f>
        <v>#REF!</v>
      </c>
    </row>
    <row r="24" spans="1:26" ht="18" x14ac:dyDescent="0.25">
      <c r="A24" s="34"/>
      <c r="B24" s="114" t="str">
        <f ca="1">IF(A24&lt;&gt;"",VLOOKUP(TEXT(A24,"Geral"),OFFSET(BalancoJ100!$C$2,0,0,Dados!$B$3,4),4,FALSE),"")</f>
        <v/>
      </c>
      <c r="C24" s="112" t="str">
        <f ca="1">IF(A24&lt;&gt;"",VLOOKUP(TEXT(A24,"Geral"),OFFSET(BalancoJ100!$C$2,0,0,Dados!$B$3,5),5,FALSE),"")</f>
        <v/>
      </c>
      <c r="D24" s="112" t="str">
        <f ca="1">IF(A24&lt;&gt;"",VLOOKUP(TEXT(A24,"Geral"),OFFSET(BalancoJ100!$C$2,0,0,Dados!$B$3,6),6,FALSE),"")</f>
        <v/>
      </c>
      <c r="E24" s="432" t="str">
        <f t="shared" si="0"/>
        <v/>
      </c>
      <c r="F24" s="433"/>
      <c r="G24" s="433"/>
      <c r="H24" s="438" t="str">
        <f t="shared" ca="1" si="1"/>
        <v/>
      </c>
      <c r="I24" s="439"/>
      <c r="J24" s="439"/>
      <c r="K24" s="439"/>
      <c r="L24" s="439"/>
      <c r="M24" s="439"/>
      <c r="N24" s="440"/>
      <c r="O24" s="441" t="str">
        <f t="shared" ca="1" si="2"/>
        <v/>
      </c>
      <c r="P24" s="441"/>
      <c r="Q24" s="441"/>
      <c r="R24" s="442"/>
      <c r="S24" s="495"/>
      <c r="T24" s="496"/>
      <c r="U24" s="497"/>
      <c r="V24" s="495"/>
      <c r="W24" s="496"/>
      <c r="X24" s="497"/>
      <c r="Y24" s="52" t="str">
        <f t="shared" ca="1" si="3"/>
        <v/>
      </c>
      <c r="Z24" s="43" t="e">
        <f>IF(#REF!="D",-Y24,Y24)</f>
        <v>#REF!</v>
      </c>
    </row>
    <row r="25" spans="1:26" ht="18" x14ac:dyDescent="0.25">
      <c r="E25" s="494"/>
      <c r="F25" s="435"/>
      <c r="G25" s="437"/>
      <c r="H25" s="499" t="s">
        <v>96</v>
      </c>
      <c r="I25" s="500"/>
      <c r="J25" s="500"/>
      <c r="K25" s="500"/>
      <c r="L25" s="500"/>
      <c r="M25" s="500"/>
      <c r="N25" s="501"/>
      <c r="O25" s="502">
        <f ca="1">SUM(O14:R24)</f>
        <v>0</v>
      </c>
      <c r="P25" s="503"/>
      <c r="Q25" s="503"/>
      <c r="R25" s="504"/>
      <c r="S25" s="505">
        <f>SUM(S14:U24)</f>
        <v>0</v>
      </c>
      <c r="T25" s="506"/>
      <c r="U25" s="507"/>
      <c r="V25" s="505">
        <f>SUM(V14:X24)</f>
        <v>0</v>
      </c>
      <c r="W25" s="506"/>
      <c r="X25" s="507"/>
      <c r="Y25" s="49">
        <f ca="1">SUM(Y14:Y24)</f>
        <v>0</v>
      </c>
      <c r="Z25" s="37"/>
    </row>
    <row r="26" spans="1:26" ht="11.25" customHeight="1" x14ac:dyDescent="0.25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E27" s="498" t="s">
        <v>97</v>
      </c>
      <c r="F27" s="482"/>
      <c r="G27" s="482"/>
      <c r="H27" s="482"/>
      <c r="I27" s="482"/>
      <c r="J27" s="482"/>
      <c r="K27" s="482"/>
      <c r="L27" s="482"/>
      <c r="M27" s="482"/>
      <c r="N27" s="482"/>
      <c r="O27" s="482"/>
      <c r="P27" s="482"/>
      <c r="Q27" s="482"/>
      <c r="R27" s="482"/>
      <c r="S27" s="482"/>
      <c r="T27" s="482"/>
      <c r="U27" s="482"/>
      <c r="V27" s="482"/>
      <c r="W27" s="482"/>
      <c r="X27" s="482"/>
      <c r="Y27" s="483"/>
      <c r="Z27" s="36"/>
    </row>
    <row r="28" spans="1:26" ht="19.5" customHeight="1" x14ac:dyDescent="0.25">
      <c r="A28" s="140" t="s">
        <v>135</v>
      </c>
      <c r="E28" s="446" t="s">
        <v>59</v>
      </c>
      <c r="F28" s="435"/>
      <c r="G28" s="435"/>
      <c r="H28" s="435"/>
      <c r="I28" s="435"/>
      <c r="J28" s="435"/>
      <c r="K28" s="435"/>
      <c r="L28" s="435"/>
      <c r="M28" s="435"/>
      <c r="N28" s="437"/>
      <c r="O28" s="484" t="s">
        <v>98</v>
      </c>
      <c r="P28" s="485"/>
      <c r="Q28" s="485"/>
      <c r="R28" s="485"/>
      <c r="S28" s="486" t="s">
        <v>99</v>
      </c>
      <c r="T28" s="487"/>
      <c r="U28" s="488"/>
      <c r="V28" s="486" t="s">
        <v>100</v>
      </c>
      <c r="W28" s="487"/>
      <c r="X28" s="488"/>
      <c r="Y28" s="47" t="s">
        <v>101</v>
      </c>
      <c r="Z28" s="32" t="s">
        <v>91</v>
      </c>
    </row>
    <row r="29" spans="1:26" ht="19.5" customHeight="1" x14ac:dyDescent="0.25">
      <c r="A29" s="140" t="s">
        <v>137</v>
      </c>
      <c r="E29" s="475" t="s">
        <v>102</v>
      </c>
      <c r="F29" s="476"/>
      <c r="G29" s="477"/>
      <c r="H29" s="493" t="s">
        <v>103</v>
      </c>
      <c r="I29" s="226"/>
      <c r="J29" s="226"/>
      <c r="K29" s="226"/>
      <c r="L29" s="226"/>
      <c r="M29" s="226"/>
      <c r="N29" s="227"/>
      <c r="O29" s="447" t="s">
        <v>74</v>
      </c>
      <c r="P29" s="448"/>
      <c r="Q29" s="448"/>
      <c r="R29" s="448"/>
      <c r="S29" s="449" t="s">
        <v>92</v>
      </c>
      <c r="T29" s="450"/>
      <c r="U29" s="451"/>
      <c r="V29" s="449" t="s">
        <v>93</v>
      </c>
      <c r="W29" s="450"/>
      <c r="X29" s="451"/>
      <c r="Y29" s="48" t="s">
        <v>104</v>
      </c>
      <c r="Z29" s="31" t="s">
        <v>95</v>
      </c>
    </row>
    <row r="30" spans="1:26" ht="18" x14ac:dyDescent="0.25">
      <c r="A30" s="34"/>
      <c r="B30" s="54" t="str">
        <f ca="1">IF(A30&lt;&gt;"",VLOOKUP(TEXT(A30,"Geral"),OFFSET(BalancoJ100!$C$2,0,0,Dados!$B$3,4),4,FALSE),"")</f>
        <v/>
      </c>
      <c r="C30" s="55" t="str">
        <f ca="1">IF(A30&lt;&gt;"",VLOOKUP(TEXT(A30,"Geral"),OFFSET(BalancoJ100!$C$2,0,0,Dados!$B$3,5),5,FALSE),"")</f>
        <v/>
      </c>
      <c r="D30" s="55" t="str">
        <f ca="1">IF(A30&lt;&gt;"",VLOOKUP(TEXT(A30,"Geral"),OFFSET(BalancoJ100!$C$2,0,0,Dados!$B$3,6),6,FALSE),"")</f>
        <v/>
      </c>
      <c r="E30" s="432" t="str">
        <f t="shared" ref="E30:E35" si="4">IF(A30="","",A30)</f>
        <v/>
      </c>
      <c r="F30" s="433"/>
      <c r="G30" s="433"/>
      <c r="H30" s="438" t="str">
        <f t="shared" ref="H30:H35" ca="1" si="5">IF(B30="","",B30)</f>
        <v/>
      </c>
      <c r="I30" s="439"/>
      <c r="J30" s="439"/>
      <c r="K30" s="439"/>
      <c r="L30" s="439"/>
      <c r="M30" s="439"/>
      <c r="N30" s="440"/>
      <c r="O30" s="441" t="str">
        <f t="shared" ref="O30:O35" ca="1" si="6">IF(C30="","",IF(D30="C",C30,-C30))</f>
        <v/>
      </c>
      <c r="P30" s="441"/>
      <c r="Q30" s="441"/>
      <c r="R30" s="442"/>
      <c r="S30" s="472"/>
      <c r="T30" s="473"/>
      <c r="U30" s="474"/>
      <c r="V30" s="472"/>
      <c r="W30" s="473"/>
      <c r="X30" s="474"/>
      <c r="Y30" s="52" t="str">
        <f ca="1">IF(O30&lt;&gt;"",O30-S30+V30,"")</f>
        <v/>
      </c>
      <c r="Z30" s="43" t="e">
        <f>IF(#REF!="D",-Y30,Y30)</f>
        <v>#REF!</v>
      </c>
    </row>
    <row r="31" spans="1:26" ht="18" x14ac:dyDescent="0.25">
      <c r="A31" s="34"/>
      <c r="B31" s="114" t="str">
        <f ca="1">IF(A31&lt;&gt;"",VLOOKUP(TEXT(A31,"Geral"),OFFSET(BalancoJ100!$C$2,0,0,Dados!$B$3,4),4,FALSE),"")</f>
        <v/>
      </c>
      <c r="C31" s="112" t="str">
        <f ca="1">IF(A31&lt;&gt;"",VLOOKUP(TEXT(A31,"Geral"),OFFSET(BalancoJ100!$C$2,0,0,Dados!$B$3,5),5,FALSE),"")</f>
        <v/>
      </c>
      <c r="D31" s="112" t="str">
        <f ca="1">IF(A31&lt;&gt;"",VLOOKUP(TEXT(A31,"Geral"),OFFSET(BalancoJ100!$C$2,0,0,Dados!$B$3,6),6,FALSE),"")</f>
        <v/>
      </c>
      <c r="E31" s="432" t="str">
        <f t="shared" si="4"/>
        <v/>
      </c>
      <c r="F31" s="433"/>
      <c r="G31" s="433"/>
      <c r="H31" s="438" t="str">
        <f t="shared" ca="1" si="5"/>
        <v/>
      </c>
      <c r="I31" s="439"/>
      <c r="J31" s="439"/>
      <c r="K31" s="439"/>
      <c r="L31" s="439"/>
      <c r="M31" s="439"/>
      <c r="N31" s="440"/>
      <c r="O31" s="441" t="str">
        <f t="shared" ca="1" si="6"/>
        <v/>
      </c>
      <c r="P31" s="441"/>
      <c r="Q31" s="441"/>
      <c r="R31" s="442"/>
      <c r="S31" s="443"/>
      <c r="T31" s="444"/>
      <c r="U31" s="445"/>
      <c r="V31" s="443"/>
      <c r="W31" s="444"/>
      <c r="X31" s="445"/>
      <c r="Y31" s="52" t="str">
        <f t="shared" ref="Y31:Y35" ca="1" si="7">IF(O31&lt;&gt;"",O31-S31+V31,"")</f>
        <v/>
      </c>
      <c r="Z31" s="43" t="e">
        <f>IF(#REF!="D",-Y31,Y31)</f>
        <v>#REF!</v>
      </c>
    </row>
    <row r="32" spans="1:26" ht="18" x14ac:dyDescent="0.25">
      <c r="A32" s="34"/>
      <c r="B32" s="114" t="str">
        <f ca="1">IF(A32&lt;&gt;"",VLOOKUP(TEXT(A32,"Geral"),OFFSET(BalancoJ100!$C$2,0,0,Dados!$B$3,4),4,FALSE),"")</f>
        <v/>
      </c>
      <c r="C32" s="112" t="str">
        <f ca="1">IF(A32&lt;&gt;"",VLOOKUP(TEXT(A32,"Geral"),OFFSET(BalancoJ100!$C$2,0,0,Dados!$B$3,5),5,FALSE),"")</f>
        <v/>
      </c>
      <c r="D32" s="112" t="str">
        <f ca="1">IF(A32&lt;&gt;"",VLOOKUP(TEXT(A32,"Geral"),OFFSET(BalancoJ100!$C$2,0,0,Dados!$B$3,6),6,FALSE),"")</f>
        <v/>
      </c>
      <c r="E32" s="432" t="str">
        <f t="shared" si="4"/>
        <v/>
      </c>
      <c r="F32" s="433"/>
      <c r="G32" s="433"/>
      <c r="H32" s="438" t="str">
        <f t="shared" ca="1" si="5"/>
        <v/>
      </c>
      <c r="I32" s="439"/>
      <c r="J32" s="439"/>
      <c r="K32" s="439"/>
      <c r="L32" s="439"/>
      <c r="M32" s="439"/>
      <c r="N32" s="440"/>
      <c r="O32" s="441" t="str">
        <f t="shared" ca="1" si="6"/>
        <v/>
      </c>
      <c r="P32" s="441"/>
      <c r="Q32" s="441"/>
      <c r="R32" s="442"/>
      <c r="S32" s="443"/>
      <c r="T32" s="444"/>
      <c r="U32" s="445"/>
      <c r="V32" s="443"/>
      <c r="W32" s="444"/>
      <c r="X32" s="445"/>
      <c r="Y32" s="52" t="str">
        <f t="shared" ca="1" si="7"/>
        <v/>
      </c>
      <c r="Z32" s="43" t="e">
        <f>IF(#REF!="D",-Y32,Y32)</f>
        <v>#REF!</v>
      </c>
    </row>
    <row r="33" spans="1:26" s="114" customFormat="1" ht="18" x14ac:dyDescent="0.25">
      <c r="A33" s="34"/>
      <c r="B33" s="114" t="str">
        <f ca="1">IF(A33&lt;&gt;"",VLOOKUP(TEXT(A33,"Geral"),OFFSET(BalancoJ100!$C$2,0,0,Dados!$B$3,4),4,FALSE),"")</f>
        <v/>
      </c>
      <c r="C33" s="112" t="str">
        <f ca="1">IF(A33&lt;&gt;"",VLOOKUP(TEXT(A33,"Geral"),OFFSET(BalancoJ100!$C$2,0,0,Dados!$B$3,5),5,FALSE),"")</f>
        <v/>
      </c>
      <c r="D33" s="112" t="str">
        <f ca="1">IF(A33&lt;&gt;"",VLOOKUP(TEXT(A33,"Geral"),OFFSET(BalancoJ100!$C$2,0,0,Dados!$B$3,6),6,FALSE),"")</f>
        <v/>
      </c>
      <c r="E33" s="432" t="str">
        <f t="shared" si="4"/>
        <v/>
      </c>
      <c r="F33" s="433"/>
      <c r="G33" s="433"/>
      <c r="H33" s="438" t="str">
        <f t="shared" ca="1" si="5"/>
        <v/>
      </c>
      <c r="I33" s="439"/>
      <c r="J33" s="439"/>
      <c r="K33" s="439"/>
      <c r="L33" s="439"/>
      <c r="M33" s="439"/>
      <c r="N33" s="440"/>
      <c r="O33" s="441" t="str">
        <f t="shared" ca="1" si="6"/>
        <v/>
      </c>
      <c r="P33" s="441"/>
      <c r="Q33" s="441"/>
      <c r="R33" s="442"/>
      <c r="S33" s="443"/>
      <c r="T33" s="444"/>
      <c r="U33" s="445"/>
      <c r="V33" s="443"/>
      <c r="W33" s="444"/>
      <c r="X33" s="445"/>
      <c r="Y33" s="52" t="str">
        <f ca="1">IF(O33&lt;&gt;"",O33-S33+V33,"")</f>
        <v/>
      </c>
      <c r="Z33" s="43" t="e">
        <f>IF(#REF!="D",-Y33,Y33)</f>
        <v>#REF!</v>
      </c>
    </row>
    <row r="34" spans="1:26" ht="18" x14ac:dyDescent="0.25">
      <c r="A34" s="34"/>
      <c r="B34" s="114" t="str">
        <f ca="1">IF(A34&lt;&gt;"",VLOOKUP(TEXT(A34,"Geral"),OFFSET(BalancoJ100!$C$2,0,0,Dados!$B$3,4),4,FALSE),"")</f>
        <v/>
      </c>
      <c r="C34" s="112" t="str">
        <f ca="1">IF(A34&lt;&gt;"",VLOOKUP(TEXT(A34,"Geral"),OFFSET(BalancoJ100!$C$2,0,0,Dados!$B$3,5),5,FALSE),"")</f>
        <v/>
      </c>
      <c r="D34" s="112" t="str">
        <f ca="1">IF(A34&lt;&gt;"",VLOOKUP(TEXT(A34,"Geral"),OFFSET(BalancoJ100!$C$2,0,0,Dados!$B$3,6),6,FALSE),"")</f>
        <v/>
      </c>
      <c r="E34" s="432" t="str">
        <f t="shared" si="4"/>
        <v/>
      </c>
      <c r="F34" s="433"/>
      <c r="G34" s="433"/>
      <c r="H34" s="438" t="str">
        <f t="shared" ca="1" si="5"/>
        <v/>
      </c>
      <c r="I34" s="439"/>
      <c r="J34" s="439"/>
      <c r="K34" s="439"/>
      <c r="L34" s="439"/>
      <c r="M34" s="439"/>
      <c r="N34" s="440"/>
      <c r="O34" s="441" t="str">
        <f t="shared" ca="1" si="6"/>
        <v/>
      </c>
      <c r="P34" s="441"/>
      <c r="Q34" s="441"/>
      <c r="R34" s="442"/>
      <c r="S34" s="443"/>
      <c r="T34" s="444"/>
      <c r="U34" s="445"/>
      <c r="V34" s="443"/>
      <c r="W34" s="444"/>
      <c r="X34" s="445"/>
      <c r="Y34" s="52" t="str">
        <f t="shared" ca="1" si="7"/>
        <v/>
      </c>
      <c r="Z34" s="43" t="e">
        <f>IF(#REF!="D",-Y34,Y34)</f>
        <v>#REF!</v>
      </c>
    </row>
    <row r="35" spans="1:26" ht="18" x14ac:dyDescent="0.25">
      <c r="A35" s="34"/>
      <c r="B35" s="114" t="str">
        <f ca="1">IF(A35&lt;&gt;"",VLOOKUP(TEXT(A35,"Geral"),OFFSET(BalancoJ100!$C$2,0,0,Dados!$B$3,4),4,FALSE),"")</f>
        <v/>
      </c>
      <c r="C35" s="112" t="str">
        <f ca="1">IF(A35&lt;&gt;"",VLOOKUP(TEXT(A35,"Geral"),OFFSET(BalancoJ100!$C$2,0,0,Dados!$B$3,5),5,FALSE),"")</f>
        <v/>
      </c>
      <c r="D35" s="112" t="str">
        <f ca="1">IF(A35&lt;&gt;"",VLOOKUP(TEXT(A35,"Geral"),OFFSET(BalancoJ100!$C$2,0,0,Dados!$B$3,6),6,FALSE),"")</f>
        <v/>
      </c>
      <c r="E35" s="432" t="str">
        <f t="shared" si="4"/>
        <v/>
      </c>
      <c r="F35" s="433"/>
      <c r="G35" s="433"/>
      <c r="H35" s="438" t="str">
        <f t="shared" ca="1" si="5"/>
        <v/>
      </c>
      <c r="I35" s="439"/>
      <c r="J35" s="439"/>
      <c r="K35" s="439"/>
      <c r="L35" s="439"/>
      <c r="M35" s="439"/>
      <c r="N35" s="440"/>
      <c r="O35" s="441" t="str">
        <f t="shared" ca="1" si="6"/>
        <v/>
      </c>
      <c r="P35" s="441"/>
      <c r="Q35" s="441"/>
      <c r="R35" s="442"/>
      <c r="S35" s="495"/>
      <c r="T35" s="496"/>
      <c r="U35" s="497"/>
      <c r="V35" s="495"/>
      <c r="W35" s="496"/>
      <c r="X35" s="497"/>
      <c r="Y35" s="52" t="str">
        <f t="shared" ca="1" si="7"/>
        <v/>
      </c>
      <c r="Z35" s="43" t="e">
        <f>IF(#REF!="D",-Y35,Y35)</f>
        <v>#REF!</v>
      </c>
    </row>
    <row r="36" spans="1:26" ht="18" x14ac:dyDescent="0.25">
      <c r="E36" s="494"/>
      <c r="F36" s="435"/>
      <c r="G36" s="437"/>
      <c r="H36" s="498" t="s">
        <v>105</v>
      </c>
      <c r="I36" s="482"/>
      <c r="J36" s="482"/>
      <c r="K36" s="482"/>
      <c r="L36" s="482"/>
      <c r="M36" s="482"/>
      <c r="N36" s="483"/>
      <c r="O36" s="502">
        <f ca="1">SUM(O30:R35)</f>
        <v>0</v>
      </c>
      <c r="P36" s="503"/>
      <c r="Q36" s="503"/>
      <c r="R36" s="504"/>
      <c r="S36" s="505">
        <f>SUM(S30:U35)</f>
        <v>0</v>
      </c>
      <c r="T36" s="506"/>
      <c r="U36" s="507"/>
      <c r="V36" s="505">
        <f>SUM(V30:X35)</f>
        <v>0</v>
      </c>
      <c r="W36" s="506"/>
      <c r="X36" s="507"/>
      <c r="Y36" s="49">
        <f ca="1">SUM(Y30:Y35)</f>
        <v>0</v>
      </c>
      <c r="Z36" s="38"/>
    </row>
    <row r="37" spans="1:26" ht="11.25" customHeight="1" x14ac:dyDescent="0.25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8" customHeight="1" x14ac:dyDescent="0.25">
      <c r="E38" s="517" t="s">
        <v>106</v>
      </c>
      <c r="F38" s="518"/>
      <c r="G38" s="518"/>
      <c r="H38" s="518"/>
      <c r="I38" s="518"/>
      <c r="J38" s="518"/>
      <c r="K38" s="518"/>
      <c r="L38" s="518"/>
      <c r="M38" s="518"/>
      <c r="N38" s="518"/>
      <c r="O38" s="512"/>
      <c r="P38" s="512"/>
      <c r="Q38" s="512"/>
      <c r="R38" s="512"/>
      <c r="S38" s="512"/>
      <c r="T38" s="512"/>
      <c r="U38" s="512"/>
      <c r="V38" s="512"/>
      <c r="W38" s="512"/>
      <c r="X38" s="512"/>
      <c r="Y38" s="513"/>
      <c r="Z38" s="35"/>
    </row>
    <row r="39" spans="1:26" ht="19.5" customHeight="1" x14ac:dyDescent="0.25">
      <c r="A39" s="140" t="s">
        <v>146</v>
      </c>
      <c r="E39" s="519" t="s">
        <v>107</v>
      </c>
      <c r="F39" s="520"/>
      <c r="G39" s="520"/>
      <c r="H39" s="520"/>
      <c r="I39" s="520"/>
      <c r="J39" s="520"/>
      <c r="K39" s="520"/>
      <c r="L39" s="520"/>
      <c r="M39" s="520"/>
      <c r="N39" s="520"/>
      <c r="O39" s="520"/>
      <c r="P39" s="521"/>
      <c r="Q39" s="522" t="s">
        <v>108</v>
      </c>
      <c r="R39" s="523"/>
      <c r="S39" s="523" t="s">
        <v>109</v>
      </c>
      <c r="T39" s="524"/>
      <c r="U39" s="522" t="s">
        <v>109</v>
      </c>
      <c r="V39" s="523"/>
      <c r="W39" s="523"/>
      <c r="X39" s="524"/>
      <c r="Y39" s="528" t="s">
        <v>110</v>
      </c>
      <c r="Z39" s="39"/>
    </row>
    <row r="40" spans="1:26" ht="19.5" customHeight="1" x14ac:dyDescent="0.25">
      <c r="A40" s="140" t="s">
        <v>147</v>
      </c>
      <c r="E40" s="530" t="s">
        <v>111</v>
      </c>
      <c r="F40" s="531"/>
      <c r="G40" s="531"/>
      <c r="H40" s="437"/>
      <c r="I40" s="530" t="s">
        <v>112</v>
      </c>
      <c r="J40" s="531"/>
      <c r="K40" s="531"/>
      <c r="L40" s="531"/>
      <c r="M40" s="531"/>
      <c r="N40" s="531"/>
      <c r="O40" s="531"/>
      <c r="P40" s="532"/>
      <c r="Q40" s="525"/>
      <c r="R40" s="526"/>
      <c r="S40" s="526"/>
      <c r="T40" s="527"/>
      <c r="U40" s="525"/>
      <c r="V40" s="526"/>
      <c r="W40" s="526"/>
      <c r="X40" s="527"/>
      <c r="Y40" s="529"/>
      <c r="Z40" s="39"/>
    </row>
    <row r="41" spans="1:26" ht="18" customHeight="1" x14ac:dyDescent="0.25">
      <c r="A41" s="91"/>
      <c r="B41" s="54" t="str">
        <f ca="1">IF(A41&lt;&gt;"",VLOOKUP(A41,OFFSET(DREJ150!$C$2,0,0,Dados!$B$1,10),3,FALSE),"")</f>
        <v/>
      </c>
      <c r="C41" s="55" t="str">
        <f ca="1">IF(A41&lt;&gt;"",VLOOKUP(A41,OFFSET(DREJ150!$C$2,0,0,Dados!$B$1,10),4,FALSE),"")</f>
        <v/>
      </c>
      <c r="D41" t="str">
        <f ca="1">IF(A41&lt;&gt;"",VLOOKUP(A41,OFFSET(DREJ150!$C$2,0,0,Dados!$B$1,10),5,FALSE),"")</f>
        <v/>
      </c>
      <c r="E41" s="508">
        <f>A41</f>
        <v>0</v>
      </c>
      <c r="F41" s="509"/>
      <c r="G41" s="509"/>
      <c r="H41" s="510"/>
      <c r="I41" s="511" t="str">
        <f ca="1">B41</f>
        <v/>
      </c>
      <c r="J41" s="512"/>
      <c r="K41" s="512"/>
      <c r="L41" s="512"/>
      <c r="M41" s="512"/>
      <c r="N41" s="512"/>
      <c r="O41" s="512"/>
      <c r="P41" s="513"/>
      <c r="Q41" s="514" t="e">
        <f ca="1">IF(OR(D41="P",D41="R"),C41,-C41)</f>
        <v>#VALUE!</v>
      </c>
      <c r="R41" s="515"/>
      <c r="S41" s="515">
        <v>1010000</v>
      </c>
      <c r="T41" s="516"/>
      <c r="U41" s="514" t="str">
        <f>C43</f>
        <v/>
      </c>
      <c r="V41" s="515"/>
      <c r="W41" s="515"/>
      <c r="X41" s="516"/>
      <c r="Y41" s="50" t="e">
        <f ca="1">U41-Q41</f>
        <v>#VALUE!</v>
      </c>
      <c r="Z41" s="40"/>
    </row>
    <row r="42" spans="1:26" ht="12" customHeight="1" x14ac:dyDescent="0.25">
      <c r="E42" s="13"/>
      <c r="F42" s="14"/>
      <c r="G42" s="14"/>
      <c r="H42" s="15"/>
      <c r="I42" s="16"/>
      <c r="J42" s="17"/>
      <c r="K42" s="17"/>
      <c r="L42" s="17"/>
      <c r="M42" s="17"/>
      <c r="N42" s="17"/>
      <c r="O42" s="17"/>
      <c r="P42" s="17"/>
      <c r="Q42" s="18"/>
      <c r="R42" s="19"/>
      <c r="S42" s="19"/>
      <c r="T42" s="19"/>
      <c r="U42" s="18"/>
      <c r="V42" s="19"/>
      <c r="W42" s="19"/>
      <c r="X42" s="19"/>
      <c r="Y42" s="18"/>
      <c r="Z42" s="19"/>
    </row>
    <row r="43" spans="1:26" ht="18" customHeight="1" x14ac:dyDescent="0.25">
      <c r="B43" s="563" t="s">
        <v>113</v>
      </c>
      <c r="C43" s="571" t="str">
        <f>DRE!AA13</f>
        <v/>
      </c>
      <c r="E43" s="517" t="s">
        <v>114</v>
      </c>
      <c r="F43" s="518"/>
      <c r="G43" s="518"/>
      <c r="H43" s="518"/>
      <c r="I43" s="518"/>
      <c r="J43" s="518"/>
      <c r="K43" s="518"/>
      <c r="L43" s="518"/>
      <c r="M43" s="518"/>
      <c r="N43" s="518"/>
      <c r="O43" s="512"/>
      <c r="P43" s="512"/>
      <c r="Q43" s="512"/>
      <c r="R43" s="512"/>
      <c r="S43" s="512"/>
      <c r="T43" s="512"/>
      <c r="U43" s="512"/>
      <c r="V43" s="512"/>
      <c r="W43" s="512"/>
      <c r="X43" s="512"/>
      <c r="Y43" s="513"/>
      <c r="Z43" s="35"/>
    </row>
    <row r="44" spans="1:26" ht="18" customHeight="1" x14ac:dyDescent="0.25">
      <c r="B44" s="576"/>
      <c r="C44" s="575"/>
      <c r="D44" s="63"/>
      <c r="E44" s="522" t="s">
        <v>115</v>
      </c>
      <c r="F44" s="523"/>
      <c r="G44" s="523"/>
      <c r="H44" s="524"/>
      <c r="I44" s="577" t="s">
        <v>116</v>
      </c>
      <c r="J44" s="523"/>
      <c r="K44" s="523"/>
      <c r="L44" s="524"/>
      <c r="M44" s="522" t="s">
        <v>117</v>
      </c>
      <c r="N44" s="523"/>
      <c r="O44" s="523"/>
      <c r="P44" s="524"/>
      <c r="Q44" s="578" t="s">
        <v>118</v>
      </c>
      <c r="R44" s="578"/>
      <c r="S44" s="579"/>
      <c r="T44" s="522" t="s">
        <v>119</v>
      </c>
      <c r="U44" s="523"/>
      <c r="V44" s="523"/>
      <c r="W44" s="524"/>
      <c r="X44" s="559"/>
      <c r="Y44" s="560"/>
      <c r="Z44" s="41"/>
    </row>
    <row r="45" spans="1:26" ht="18" customHeight="1" x14ac:dyDescent="0.25">
      <c r="A45" s="64"/>
      <c r="B45" s="573" t="s">
        <v>116</v>
      </c>
      <c r="C45" s="571">
        <v>0</v>
      </c>
      <c r="D45" s="65"/>
      <c r="E45" s="525"/>
      <c r="F45" s="526"/>
      <c r="G45" s="526"/>
      <c r="H45" s="527"/>
      <c r="I45" s="525"/>
      <c r="J45" s="526"/>
      <c r="K45" s="526"/>
      <c r="L45" s="527"/>
      <c r="M45" s="525"/>
      <c r="N45" s="526"/>
      <c r="O45" s="526"/>
      <c r="P45" s="527"/>
      <c r="Q45" s="580"/>
      <c r="R45" s="580"/>
      <c r="S45" s="581"/>
      <c r="T45" s="525"/>
      <c r="U45" s="526"/>
      <c r="V45" s="526"/>
      <c r="W45" s="527"/>
      <c r="X45" s="561"/>
      <c r="Y45" s="562"/>
      <c r="Z45" s="41"/>
    </row>
    <row r="46" spans="1:26" ht="18" customHeight="1" x14ac:dyDescent="0.25">
      <c r="B46" s="574"/>
      <c r="C46" s="572"/>
      <c r="E46" s="566" t="e">
        <f ca="1">Y41</f>
        <v>#VALUE!</v>
      </c>
      <c r="F46" s="515"/>
      <c r="G46" s="515">
        <v>0</v>
      </c>
      <c r="H46" s="516"/>
      <c r="I46" s="566">
        <f>C45</f>
        <v>0</v>
      </c>
      <c r="J46" s="515"/>
      <c r="K46" s="515"/>
      <c r="L46" s="515"/>
      <c r="M46" s="566" t="e">
        <f ca="1">E46-I46</f>
        <v>#VALUE!</v>
      </c>
      <c r="N46" s="515"/>
      <c r="O46" s="515"/>
      <c r="P46" s="516"/>
      <c r="Q46" s="556">
        <f>C47</f>
        <v>0.18</v>
      </c>
      <c r="R46" s="557"/>
      <c r="S46" s="558"/>
      <c r="T46" s="566" t="e">
        <f ca="1">ROUND(M46*Q46,2)</f>
        <v>#VALUE!</v>
      </c>
      <c r="U46" s="515"/>
      <c r="V46" s="515"/>
      <c r="W46" s="516"/>
      <c r="X46" s="20"/>
      <c r="Y46" s="51"/>
      <c r="Z46" s="41"/>
    </row>
    <row r="47" spans="1:26" ht="18" customHeight="1" x14ac:dyDescent="0.25">
      <c r="B47" s="563" t="s">
        <v>118</v>
      </c>
      <c r="C47" s="564">
        <v>0.18</v>
      </c>
      <c r="E47" s="567" t="s">
        <v>120</v>
      </c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68"/>
      <c r="Q47" s="568"/>
      <c r="R47" s="568"/>
      <c r="S47" s="568"/>
      <c r="T47" s="569"/>
      <c r="U47" s="568"/>
      <c r="V47" s="568"/>
      <c r="W47" s="568"/>
      <c r="X47" s="569"/>
      <c r="Y47" s="570"/>
      <c r="Z47" s="30"/>
    </row>
    <row r="48" spans="1:26" ht="18" customHeight="1" x14ac:dyDescent="0.25">
      <c r="B48" s="529"/>
      <c r="C48" s="565"/>
      <c r="E48" s="543"/>
      <c r="F48" s="544"/>
      <c r="G48" s="544"/>
      <c r="H48" s="544"/>
      <c r="I48" s="544"/>
      <c r="J48" s="544"/>
      <c r="K48" s="544"/>
      <c r="L48" s="544"/>
      <c r="M48" s="544"/>
      <c r="N48" s="544"/>
      <c r="O48" s="544"/>
      <c r="P48" s="544"/>
      <c r="Q48" s="544"/>
      <c r="R48" s="544"/>
      <c r="S48" s="544"/>
      <c r="T48" s="544"/>
      <c r="U48" s="544"/>
      <c r="V48" s="544"/>
      <c r="W48" s="544"/>
      <c r="X48" s="544"/>
      <c r="Y48" s="545"/>
      <c r="Z48" s="29"/>
    </row>
    <row r="49" spans="5:26" ht="18" customHeight="1" x14ac:dyDescent="0.25">
      <c r="E49" s="543"/>
      <c r="F49" s="544"/>
      <c r="G49" s="544"/>
      <c r="H49" s="544"/>
      <c r="I49" s="544"/>
      <c r="J49" s="544"/>
      <c r="K49" s="544"/>
      <c r="L49" s="544"/>
      <c r="M49" s="544"/>
      <c r="N49" s="544"/>
      <c r="O49" s="544"/>
      <c r="P49" s="544"/>
      <c r="Q49" s="544"/>
      <c r="R49" s="544"/>
      <c r="S49" s="544"/>
      <c r="T49" s="544"/>
      <c r="U49" s="544"/>
      <c r="V49" s="544"/>
      <c r="W49" s="544"/>
      <c r="X49" s="544"/>
      <c r="Y49" s="545"/>
      <c r="Z49" s="29"/>
    </row>
    <row r="50" spans="5:26" ht="18" customHeight="1" x14ac:dyDescent="0.25">
      <c r="E50" s="543"/>
      <c r="F50" s="544"/>
      <c r="G50" s="544"/>
      <c r="H50" s="544"/>
      <c r="I50" s="544"/>
      <c r="J50" s="544"/>
      <c r="K50" s="544"/>
      <c r="L50" s="544"/>
      <c r="M50" s="544"/>
      <c r="N50" s="544"/>
      <c r="O50" s="544"/>
      <c r="P50" s="544"/>
      <c r="Q50" s="544"/>
      <c r="R50" s="544"/>
      <c r="S50" s="544"/>
      <c r="T50" s="544"/>
      <c r="U50" s="544"/>
      <c r="V50" s="544"/>
      <c r="W50" s="544"/>
      <c r="X50" s="544"/>
      <c r="Y50" s="545"/>
      <c r="Z50" s="29"/>
    </row>
    <row r="51" spans="5:26" ht="18" customHeight="1" x14ac:dyDescent="0.25">
      <c r="E51" s="546"/>
      <c r="F51" s="544"/>
      <c r="G51" s="544"/>
      <c r="H51" s="544"/>
      <c r="I51" s="544"/>
      <c r="J51" s="544"/>
      <c r="K51" s="544"/>
      <c r="L51" s="544"/>
      <c r="M51" s="544"/>
      <c r="N51" s="544"/>
      <c r="O51" s="544"/>
      <c r="P51" s="544"/>
      <c r="Q51" s="544"/>
      <c r="R51" s="544"/>
      <c r="S51" s="544"/>
      <c r="T51" s="544"/>
      <c r="U51" s="544"/>
      <c r="V51" s="544"/>
      <c r="W51" s="544"/>
      <c r="X51" s="544"/>
      <c r="Y51" s="545"/>
      <c r="Z51" s="29"/>
    </row>
    <row r="52" spans="5:26" ht="18" customHeight="1" x14ac:dyDescent="0.25">
      <c r="E52" s="547"/>
      <c r="F52" s="548"/>
      <c r="G52" s="548"/>
      <c r="H52" s="548"/>
      <c r="I52" s="548"/>
      <c r="J52" s="548"/>
      <c r="K52" s="548"/>
      <c r="L52" s="548"/>
      <c r="M52" s="548"/>
      <c r="N52" s="548"/>
      <c r="O52" s="548"/>
      <c r="P52" s="548"/>
      <c r="Q52" s="548"/>
      <c r="R52" s="548"/>
      <c r="S52" s="548"/>
      <c r="T52" s="548"/>
      <c r="U52" s="548"/>
      <c r="V52" s="548"/>
      <c r="W52" s="548"/>
      <c r="X52" s="548"/>
      <c r="Y52" s="549"/>
      <c r="Z52" s="29"/>
    </row>
    <row r="53" spans="5:26" ht="9.75" customHeight="1" x14ac:dyDescent="0.25">
      <c r="E53" s="21"/>
      <c r="F53" s="550"/>
      <c r="G53" s="550"/>
      <c r="H53" s="551"/>
      <c r="I53" s="551"/>
      <c r="J53" s="551"/>
      <c r="K53" s="551"/>
      <c r="L53" s="551"/>
      <c r="M53" s="551"/>
      <c r="N53" s="551"/>
      <c r="O53" s="552"/>
      <c r="P53" s="552"/>
      <c r="Q53" s="552"/>
      <c r="R53" s="552"/>
      <c r="S53" s="22"/>
      <c r="T53" s="22"/>
      <c r="U53" s="22"/>
      <c r="V53" s="22"/>
      <c r="W53" s="22"/>
      <c r="X53" s="22"/>
      <c r="Y53" s="22"/>
      <c r="Z53" s="22"/>
    </row>
    <row r="54" spans="5:26" x14ac:dyDescent="0.25">
      <c r="E54" s="553" t="s">
        <v>52</v>
      </c>
      <c r="F54" s="554"/>
      <c r="G54" s="554"/>
      <c r="H54" s="554"/>
      <c r="I54" s="554"/>
      <c r="J54" s="554"/>
      <c r="K54" s="554"/>
      <c r="L54" s="554"/>
      <c r="M54" s="555"/>
      <c r="N54" s="453" t="s">
        <v>53</v>
      </c>
      <c r="O54" s="453"/>
      <c r="P54" s="453"/>
      <c r="Q54" s="453"/>
      <c r="R54" s="453"/>
      <c r="S54" s="453"/>
      <c r="T54" s="454"/>
      <c r="U54" s="452" t="s">
        <v>54</v>
      </c>
      <c r="V54" s="453"/>
      <c r="W54" s="453"/>
      <c r="X54" s="453"/>
      <c r="Y54" s="454"/>
      <c r="Z54" s="42"/>
    </row>
    <row r="55" spans="5:26" x14ac:dyDescent="0.25">
      <c r="E55" s="533"/>
      <c r="F55" s="534"/>
      <c r="G55" s="534"/>
      <c r="H55" s="534"/>
      <c r="I55" s="534"/>
      <c r="J55" s="534"/>
      <c r="K55" s="534"/>
      <c r="L55" s="534"/>
      <c r="M55" s="535"/>
      <c r="N55" s="533"/>
      <c r="O55" s="534"/>
      <c r="P55" s="534"/>
      <c r="Q55" s="534"/>
      <c r="R55" s="534"/>
      <c r="S55" s="534"/>
      <c r="T55" s="534"/>
      <c r="U55" s="539"/>
      <c r="V55" s="540"/>
      <c r="W55" s="540"/>
      <c r="X55" s="540"/>
      <c r="Y55" s="541"/>
      <c r="Z55" s="28"/>
    </row>
    <row r="56" spans="5:26" x14ac:dyDescent="0.25">
      <c r="E56" s="536"/>
      <c r="F56" s="537"/>
      <c r="G56" s="537"/>
      <c r="H56" s="537"/>
      <c r="I56" s="537"/>
      <c r="J56" s="537"/>
      <c r="K56" s="537"/>
      <c r="L56" s="537"/>
      <c r="M56" s="538"/>
      <c r="N56" s="536"/>
      <c r="O56" s="537"/>
      <c r="P56" s="537"/>
      <c r="Q56" s="537"/>
      <c r="R56" s="537"/>
      <c r="S56" s="537"/>
      <c r="T56" s="537"/>
      <c r="U56" s="447"/>
      <c r="V56" s="448"/>
      <c r="W56" s="448"/>
      <c r="X56" s="448"/>
      <c r="Y56" s="542"/>
      <c r="Z56" s="28"/>
    </row>
  </sheetData>
  <sheetProtection formatCells="0" formatColumns="0" formatRows="0" insertRows="0"/>
  <mergeCells count="173">
    <mergeCell ref="B47:B48"/>
    <mergeCell ref="C47:C48"/>
    <mergeCell ref="E46:H46"/>
    <mergeCell ref="I46:L46"/>
    <mergeCell ref="M46:P46"/>
    <mergeCell ref="E47:Y47"/>
    <mergeCell ref="C45:C46"/>
    <mergeCell ref="B45:B46"/>
    <mergeCell ref="C43:C44"/>
    <mergeCell ref="B43:B44"/>
    <mergeCell ref="T46:W46"/>
    <mergeCell ref="E44:H45"/>
    <mergeCell ref="I44:L45"/>
    <mergeCell ref="M44:P45"/>
    <mergeCell ref="Q44:S45"/>
    <mergeCell ref="E43:Y43"/>
    <mergeCell ref="E40:H40"/>
    <mergeCell ref="I40:P40"/>
    <mergeCell ref="E55:M56"/>
    <mergeCell ref="N55:T56"/>
    <mergeCell ref="U55:Y56"/>
    <mergeCell ref="E48:Y52"/>
    <mergeCell ref="F53:G53"/>
    <mergeCell ref="H53:N53"/>
    <mergeCell ref="O53:R53"/>
    <mergeCell ref="E54:M54"/>
    <mergeCell ref="N54:T54"/>
    <mergeCell ref="U54:Y54"/>
    <mergeCell ref="Q46:S46"/>
    <mergeCell ref="T44:W45"/>
    <mergeCell ref="X44:Y45"/>
    <mergeCell ref="E32:G32"/>
    <mergeCell ref="H32:N32"/>
    <mergeCell ref="O32:R32"/>
    <mergeCell ref="S32:U32"/>
    <mergeCell ref="V32:X32"/>
    <mergeCell ref="E41:H41"/>
    <mergeCell ref="I41:P41"/>
    <mergeCell ref="Q41:T41"/>
    <mergeCell ref="U41:X41"/>
    <mergeCell ref="E35:G35"/>
    <mergeCell ref="H35:N35"/>
    <mergeCell ref="O35:R35"/>
    <mergeCell ref="S35:U35"/>
    <mergeCell ref="V35:X35"/>
    <mergeCell ref="E36:G36"/>
    <mergeCell ref="H36:N36"/>
    <mergeCell ref="O36:R36"/>
    <mergeCell ref="S36:U36"/>
    <mergeCell ref="V36:X36"/>
    <mergeCell ref="E38:Y38"/>
    <mergeCell ref="E39:P39"/>
    <mergeCell ref="Q39:T40"/>
    <mergeCell ref="U39:X40"/>
    <mergeCell ref="Y39:Y40"/>
    <mergeCell ref="E33:G33"/>
    <mergeCell ref="H33:N33"/>
    <mergeCell ref="O33:R33"/>
    <mergeCell ref="S33:U33"/>
    <mergeCell ref="V33:X33"/>
    <mergeCell ref="E34:G34"/>
    <mergeCell ref="H34:N34"/>
    <mergeCell ref="O34:R34"/>
    <mergeCell ref="S34:U34"/>
    <mergeCell ref="V34:X34"/>
    <mergeCell ref="V23:X23"/>
    <mergeCell ref="E22:G22"/>
    <mergeCell ref="H22:N22"/>
    <mergeCell ref="O22:R22"/>
    <mergeCell ref="E31:G31"/>
    <mergeCell ref="H31:N31"/>
    <mergeCell ref="O31:R31"/>
    <mergeCell ref="O24:R24"/>
    <mergeCell ref="E27:Y27"/>
    <mergeCell ref="E28:N28"/>
    <mergeCell ref="O28:R28"/>
    <mergeCell ref="H25:N25"/>
    <mergeCell ref="O25:R25"/>
    <mergeCell ref="S25:U25"/>
    <mergeCell ref="V25:X25"/>
    <mergeCell ref="S31:U31"/>
    <mergeCell ref="V31:X31"/>
    <mergeCell ref="E30:G30"/>
    <mergeCell ref="H30:N30"/>
    <mergeCell ref="O30:R30"/>
    <mergeCell ref="S30:U30"/>
    <mergeCell ref="V30:X30"/>
    <mergeCell ref="S22:U22"/>
    <mergeCell ref="V22:X22"/>
    <mergeCell ref="R8:T9"/>
    <mergeCell ref="U8:X9"/>
    <mergeCell ref="U7:X7"/>
    <mergeCell ref="S28:U28"/>
    <mergeCell ref="V28:X28"/>
    <mergeCell ref="E29:G29"/>
    <mergeCell ref="H29:N29"/>
    <mergeCell ref="O29:R29"/>
    <mergeCell ref="S29:U29"/>
    <mergeCell ref="V29:X29"/>
    <mergeCell ref="E16:G16"/>
    <mergeCell ref="H16:N16"/>
    <mergeCell ref="O16:R16"/>
    <mergeCell ref="O21:R21"/>
    <mergeCell ref="S21:U21"/>
    <mergeCell ref="E24:G24"/>
    <mergeCell ref="H24:N24"/>
    <mergeCell ref="E25:G25"/>
    <mergeCell ref="S24:U24"/>
    <mergeCell ref="V24:X24"/>
    <mergeCell ref="E23:G23"/>
    <mergeCell ref="H23:N23"/>
    <mergeCell ref="O23:R23"/>
    <mergeCell ref="S23:U23"/>
    <mergeCell ref="E10:Y10"/>
    <mergeCell ref="E11:Y11"/>
    <mergeCell ref="E12:N12"/>
    <mergeCell ref="O12:R12"/>
    <mergeCell ref="S12:U12"/>
    <mergeCell ref="V12:X12"/>
    <mergeCell ref="E15:G15"/>
    <mergeCell ref="H15:N15"/>
    <mergeCell ref="O15:R15"/>
    <mergeCell ref="S15:U15"/>
    <mergeCell ref="V15:X15"/>
    <mergeCell ref="E14:G14"/>
    <mergeCell ref="L8:N9"/>
    <mergeCell ref="H21:N21"/>
    <mergeCell ref="E1:Y1"/>
    <mergeCell ref="E2:Y2"/>
    <mergeCell ref="E3:Y3"/>
    <mergeCell ref="E4:Y4"/>
    <mergeCell ref="E5:Y5"/>
    <mergeCell ref="V21:X21"/>
    <mergeCell ref="E21:G21"/>
    <mergeCell ref="H14:N14"/>
    <mergeCell ref="H17:N17"/>
    <mergeCell ref="O17:R17"/>
    <mergeCell ref="S17:U17"/>
    <mergeCell ref="V17:X17"/>
    <mergeCell ref="O14:R14"/>
    <mergeCell ref="S14:U14"/>
    <mergeCell ref="V14:X14"/>
    <mergeCell ref="H20:N20"/>
    <mergeCell ref="O20:R20"/>
    <mergeCell ref="S20:U20"/>
    <mergeCell ref="V20:X20"/>
    <mergeCell ref="S16:U16"/>
    <mergeCell ref="V16:X16"/>
    <mergeCell ref="E13:G13"/>
    <mergeCell ref="O8:Q9"/>
    <mergeCell ref="Y8:Y9"/>
    <mergeCell ref="E20:G20"/>
    <mergeCell ref="E6:Y6"/>
    <mergeCell ref="E17:G17"/>
    <mergeCell ref="E19:G19"/>
    <mergeCell ref="H19:N19"/>
    <mergeCell ref="O19:R19"/>
    <mergeCell ref="S19:U19"/>
    <mergeCell ref="V19:X19"/>
    <mergeCell ref="E18:G18"/>
    <mergeCell ref="H18:N18"/>
    <mergeCell ref="O18:R18"/>
    <mergeCell ref="S18:U18"/>
    <mergeCell ref="V18:X18"/>
    <mergeCell ref="H13:N13"/>
    <mergeCell ref="O13:R13"/>
    <mergeCell ref="S13:U13"/>
    <mergeCell ref="V13:X13"/>
    <mergeCell ref="E7:K7"/>
    <mergeCell ref="L7:N7"/>
    <mergeCell ref="O7:Q7"/>
    <mergeCell ref="R7:T7"/>
    <mergeCell ref="E8:K9"/>
  </mergeCells>
  <printOptions horizontalCentered="1" verticalCentered="1"/>
  <pageMargins left="0.51181102362204722" right="0.11811023622047245" top="0.43307086614173229" bottom="0.39370078740157483" header="0.31496062992125984" footer="0.31496062992125984"/>
  <pageSetup paperSize="9"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9"/>
  <sheetViews>
    <sheetView workbookViewId="0">
      <pane ySplit="1" topLeftCell="A2" activePane="bottomLeft" state="frozen"/>
      <selection activeCell="B19" sqref="B19"/>
      <selection pane="bottomLeft"/>
    </sheetView>
  </sheetViews>
  <sheetFormatPr defaultRowHeight="15" x14ac:dyDescent="0.25"/>
  <cols>
    <col min="1" max="1" width="10" style="133" bestFit="1" customWidth="1"/>
    <col min="2" max="2" width="10.5703125" style="97" bestFit="1" customWidth="1"/>
    <col min="3" max="3" width="11.5703125" style="121" bestFit="1" customWidth="1"/>
    <col min="4" max="4" width="6.28515625" style="114" bestFit="1" customWidth="1"/>
    <col min="5" max="5" width="40" style="98" bestFit="1" customWidth="1"/>
    <col min="6" max="6" width="8.28515625" style="98" bestFit="1" customWidth="1"/>
  </cols>
  <sheetData>
    <row r="1" spans="1:6" s="9" customFormat="1" ht="30" x14ac:dyDescent="0.25">
      <c r="A1" s="132" t="s">
        <v>5</v>
      </c>
      <c r="B1" s="94" t="s">
        <v>6</v>
      </c>
      <c r="C1" s="121" t="s">
        <v>7</v>
      </c>
      <c r="D1" s="94" t="s">
        <v>8</v>
      </c>
      <c r="E1" s="94" t="s">
        <v>1</v>
      </c>
      <c r="F1" s="94" t="s">
        <v>2</v>
      </c>
    </row>
    <row r="2" spans="1:6" s="100" customFormat="1" x14ac:dyDescent="0.25">
      <c r="A2" s="133"/>
      <c r="B2" s="97"/>
      <c r="C2" s="121"/>
      <c r="E2" s="98"/>
      <c r="F2" s="98"/>
    </row>
    <row r="3" spans="1:6" s="100" customFormat="1" x14ac:dyDescent="0.25">
      <c r="A3" s="133"/>
      <c r="B3" s="97"/>
      <c r="C3" s="121"/>
      <c r="D3" s="114"/>
      <c r="E3" s="98"/>
      <c r="F3" s="98"/>
    </row>
    <row r="4" spans="1:6" s="100" customFormat="1" x14ac:dyDescent="0.25">
      <c r="A4" s="133"/>
      <c r="B4" s="97"/>
      <c r="C4" s="121"/>
      <c r="D4" s="114"/>
      <c r="E4" s="98"/>
      <c r="F4" s="98"/>
    </row>
    <row r="5" spans="1:6" s="100" customFormat="1" x14ac:dyDescent="0.25">
      <c r="A5" s="133"/>
      <c r="B5" s="97"/>
      <c r="C5" s="121"/>
      <c r="D5" s="114"/>
      <c r="E5" s="98"/>
      <c r="F5" s="98"/>
    </row>
    <row r="6" spans="1:6" x14ac:dyDescent="0.25">
      <c r="F6" s="96"/>
    </row>
    <row r="7" spans="1:6" s="100" customFormat="1" x14ac:dyDescent="0.25">
      <c r="A7" s="133"/>
      <c r="B7" s="97"/>
      <c r="C7" s="121"/>
      <c r="D7" s="114"/>
      <c r="E7" s="98"/>
      <c r="F7" s="98"/>
    </row>
    <row r="8" spans="1:6" s="100" customFormat="1" x14ac:dyDescent="0.25">
      <c r="A8" s="133"/>
      <c r="B8" s="97"/>
      <c r="C8" s="121"/>
      <c r="D8" s="114"/>
      <c r="E8" s="98"/>
      <c r="F8" s="98"/>
    </row>
    <row r="9" spans="1:6" s="100" customFormat="1" x14ac:dyDescent="0.25">
      <c r="A9" s="133"/>
      <c r="B9" s="97"/>
      <c r="C9" s="121"/>
      <c r="D9" s="114"/>
      <c r="E9" s="98"/>
      <c r="F9" s="98"/>
    </row>
    <row r="10" spans="1:6" s="100" customFormat="1" x14ac:dyDescent="0.25">
      <c r="A10" s="133"/>
      <c r="B10" s="97"/>
      <c r="C10" s="121"/>
      <c r="D10" s="114"/>
      <c r="E10" s="98"/>
      <c r="F10" s="98"/>
    </row>
    <row r="11" spans="1:6" s="100" customFormat="1" x14ac:dyDescent="0.25">
      <c r="A11" s="133"/>
      <c r="B11" s="97"/>
      <c r="C11" s="121"/>
      <c r="D11" s="114"/>
      <c r="E11" s="98"/>
      <c r="F11" s="98"/>
    </row>
    <row r="12" spans="1:6" s="100" customFormat="1" x14ac:dyDescent="0.25">
      <c r="A12" s="133"/>
      <c r="B12" s="97"/>
      <c r="C12" s="121"/>
      <c r="D12" s="114"/>
      <c r="E12" s="98"/>
      <c r="F12" s="98"/>
    </row>
    <row r="13" spans="1:6" s="100" customFormat="1" x14ac:dyDescent="0.25">
      <c r="A13" s="133"/>
      <c r="B13" s="97"/>
      <c r="C13" s="121"/>
      <c r="D13" s="114"/>
      <c r="E13" s="98"/>
      <c r="F13" s="98"/>
    </row>
    <row r="14" spans="1:6" s="100" customFormat="1" x14ac:dyDescent="0.25">
      <c r="A14" s="133"/>
      <c r="B14" s="97"/>
      <c r="C14" s="121"/>
      <c r="D14" s="114"/>
      <c r="E14" s="98"/>
      <c r="F14" s="98"/>
    </row>
    <row r="15" spans="1:6" s="100" customFormat="1" x14ac:dyDescent="0.25">
      <c r="A15" s="133"/>
      <c r="B15" s="97"/>
      <c r="C15" s="121"/>
      <c r="D15" s="114"/>
      <c r="E15" s="98"/>
      <c r="F15" s="98"/>
    </row>
    <row r="16" spans="1:6" s="100" customFormat="1" x14ac:dyDescent="0.25">
      <c r="A16" s="133"/>
      <c r="B16" s="97"/>
      <c r="C16" s="121"/>
      <c r="D16" s="114"/>
      <c r="E16" s="98"/>
      <c r="F16" s="98"/>
    </row>
    <row r="17" spans="1:6" s="100" customFormat="1" x14ac:dyDescent="0.25">
      <c r="A17" s="133"/>
      <c r="B17" s="97"/>
      <c r="C17" s="121"/>
      <c r="D17" s="114"/>
      <c r="E17" s="98"/>
      <c r="F17" s="98"/>
    </row>
    <row r="18" spans="1:6" s="100" customFormat="1" x14ac:dyDescent="0.25">
      <c r="A18" s="133"/>
      <c r="B18" s="97"/>
      <c r="C18" s="121"/>
      <c r="D18" s="114"/>
      <c r="E18" s="98"/>
      <c r="F18" s="98"/>
    </row>
    <row r="19" spans="1:6" s="100" customFormat="1" x14ac:dyDescent="0.25">
      <c r="A19" s="133"/>
      <c r="B19" s="97"/>
      <c r="C19" s="121"/>
      <c r="D19" s="114"/>
      <c r="E19" s="98"/>
      <c r="F19" s="98"/>
    </row>
    <row r="20" spans="1:6" s="100" customFormat="1" x14ac:dyDescent="0.25">
      <c r="A20" s="133"/>
      <c r="B20" s="97"/>
      <c r="C20" s="121"/>
      <c r="D20" s="114"/>
      <c r="E20" s="98"/>
      <c r="F20" s="98"/>
    </row>
    <row r="21" spans="1:6" s="100" customFormat="1" x14ac:dyDescent="0.25">
      <c r="A21" s="133"/>
      <c r="B21" s="97"/>
      <c r="C21" s="121"/>
      <c r="D21" s="114"/>
      <c r="E21" s="98"/>
      <c r="F21" s="98"/>
    </row>
    <row r="22" spans="1:6" s="100" customFormat="1" x14ac:dyDescent="0.25">
      <c r="A22" s="133"/>
      <c r="B22" s="97"/>
      <c r="C22" s="121"/>
      <c r="D22" s="114"/>
      <c r="E22" s="98"/>
      <c r="F22" s="98"/>
    </row>
    <row r="23" spans="1:6" s="100" customFormat="1" x14ac:dyDescent="0.25">
      <c r="A23" s="133"/>
      <c r="B23" s="97"/>
      <c r="C23" s="121"/>
      <c r="D23" s="114"/>
      <c r="E23" s="98"/>
      <c r="F23" s="98"/>
    </row>
    <row r="24" spans="1:6" s="100" customFormat="1" x14ac:dyDescent="0.25">
      <c r="A24" s="133"/>
      <c r="B24" s="97"/>
      <c r="C24" s="121"/>
      <c r="D24" s="114"/>
      <c r="E24" s="98"/>
      <c r="F24" s="98"/>
    </row>
    <row r="25" spans="1:6" s="100" customFormat="1" x14ac:dyDescent="0.25">
      <c r="A25" s="133"/>
      <c r="B25" s="97"/>
      <c r="C25" s="121"/>
      <c r="D25" s="114"/>
      <c r="E25" s="98"/>
      <c r="F25" s="98"/>
    </row>
    <row r="26" spans="1:6" s="100" customFormat="1" x14ac:dyDescent="0.25">
      <c r="A26" s="133"/>
      <c r="B26" s="97"/>
      <c r="C26" s="121"/>
      <c r="D26" s="114"/>
      <c r="E26" s="98"/>
      <c r="F26" s="98"/>
    </row>
    <row r="27" spans="1:6" s="100" customFormat="1" x14ac:dyDescent="0.25">
      <c r="A27" s="133"/>
      <c r="B27" s="97"/>
      <c r="C27" s="121"/>
      <c r="D27" s="114"/>
      <c r="E27" s="98"/>
      <c r="F27" s="98"/>
    </row>
    <row r="28" spans="1:6" s="100" customFormat="1" x14ac:dyDescent="0.25">
      <c r="A28" s="133"/>
      <c r="B28" s="97"/>
      <c r="C28" s="121"/>
      <c r="D28" s="114"/>
      <c r="E28" s="98"/>
      <c r="F28" s="98"/>
    </row>
    <row r="29" spans="1:6" s="100" customFormat="1" x14ac:dyDescent="0.25">
      <c r="A29" s="133"/>
      <c r="B29" s="97"/>
      <c r="C29" s="121"/>
      <c r="D29" s="114"/>
      <c r="E29" s="98"/>
      <c r="F29" s="98"/>
    </row>
    <row r="30" spans="1:6" s="100" customFormat="1" x14ac:dyDescent="0.25">
      <c r="A30" s="133"/>
      <c r="B30" s="97"/>
      <c r="C30" s="121"/>
      <c r="D30" s="114"/>
      <c r="E30" s="98"/>
      <c r="F30" s="98"/>
    </row>
    <row r="31" spans="1:6" s="100" customFormat="1" x14ac:dyDescent="0.25">
      <c r="A31" s="133"/>
      <c r="B31" s="97"/>
      <c r="C31" s="121"/>
      <c r="D31" s="114"/>
      <c r="E31" s="98"/>
      <c r="F31" s="98"/>
    </row>
    <row r="32" spans="1:6" s="100" customFormat="1" x14ac:dyDescent="0.25">
      <c r="A32" s="133"/>
      <c r="B32" s="97"/>
      <c r="C32" s="121"/>
      <c r="D32" s="114"/>
      <c r="E32" s="98"/>
      <c r="F32" s="98"/>
    </row>
    <row r="33" spans="1:6" s="100" customFormat="1" x14ac:dyDescent="0.25">
      <c r="A33" s="133"/>
      <c r="B33" s="97"/>
      <c r="C33" s="121"/>
      <c r="D33" s="114"/>
      <c r="E33" s="98"/>
      <c r="F33" s="98"/>
    </row>
    <row r="34" spans="1:6" s="100" customFormat="1" x14ac:dyDescent="0.25">
      <c r="A34" s="133"/>
      <c r="B34" s="97"/>
      <c r="C34" s="121"/>
      <c r="D34" s="114"/>
      <c r="E34" s="98"/>
      <c r="F34" s="98"/>
    </row>
    <row r="35" spans="1:6" s="100" customFormat="1" x14ac:dyDescent="0.25">
      <c r="A35" s="133"/>
      <c r="B35" s="97"/>
      <c r="C35" s="121"/>
      <c r="D35" s="114"/>
      <c r="E35" s="98"/>
      <c r="F35" s="98"/>
    </row>
    <row r="36" spans="1:6" s="100" customFormat="1" x14ac:dyDescent="0.25">
      <c r="A36" s="133"/>
      <c r="B36" s="97"/>
      <c r="C36" s="121"/>
      <c r="D36" s="114"/>
      <c r="E36" s="98"/>
      <c r="F36" s="98"/>
    </row>
    <row r="37" spans="1:6" s="100" customFormat="1" x14ac:dyDescent="0.25">
      <c r="A37" s="133"/>
      <c r="B37" s="97"/>
      <c r="C37" s="121"/>
      <c r="D37" s="114"/>
      <c r="E37" s="98"/>
      <c r="F37" s="98"/>
    </row>
    <row r="38" spans="1:6" s="100" customFormat="1" x14ac:dyDescent="0.25">
      <c r="A38" s="133"/>
      <c r="B38" s="97"/>
      <c r="C38" s="121"/>
      <c r="D38" s="114"/>
      <c r="E38" s="98"/>
      <c r="F38" s="98"/>
    </row>
    <row r="39" spans="1:6" s="100" customFormat="1" x14ac:dyDescent="0.25">
      <c r="A39" s="133"/>
      <c r="B39" s="97"/>
      <c r="C39" s="121"/>
      <c r="D39" s="114"/>
      <c r="E39" s="98"/>
      <c r="F39" s="98"/>
    </row>
    <row r="40" spans="1:6" s="100" customFormat="1" x14ac:dyDescent="0.25">
      <c r="A40" s="133"/>
      <c r="B40" s="97"/>
      <c r="C40" s="121"/>
      <c r="D40" s="114"/>
      <c r="E40" s="98"/>
      <c r="F40" s="98"/>
    </row>
    <row r="41" spans="1:6" s="100" customFormat="1" x14ac:dyDescent="0.25">
      <c r="A41" s="133"/>
      <c r="B41" s="97"/>
      <c r="C41" s="121"/>
      <c r="D41" s="114"/>
      <c r="E41" s="98"/>
      <c r="F41" s="98"/>
    </row>
    <row r="42" spans="1:6" s="100" customFormat="1" x14ac:dyDescent="0.25">
      <c r="A42" s="133"/>
      <c r="B42" s="97"/>
      <c r="C42" s="121"/>
      <c r="D42" s="114"/>
      <c r="E42" s="98"/>
      <c r="F42" s="98"/>
    </row>
    <row r="43" spans="1:6" s="100" customFormat="1" x14ac:dyDescent="0.25">
      <c r="A43" s="133"/>
      <c r="B43" s="97"/>
      <c r="C43" s="121"/>
      <c r="D43" s="114"/>
      <c r="E43" s="98"/>
      <c r="F43" s="98"/>
    </row>
    <row r="44" spans="1:6" s="100" customFormat="1" x14ac:dyDescent="0.25">
      <c r="A44" s="133"/>
      <c r="B44" s="97"/>
      <c r="C44" s="121"/>
      <c r="D44" s="114"/>
      <c r="E44" s="98"/>
      <c r="F44" s="98"/>
    </row>
    <row r="45" spans="1:6" s="100" customFormat="1" x14ac:dyDescent="0.25">
      <c r="A45" s="133"/>
      <c r="B45" s="97"/>
      <c r="C45" s="121"/>
      <c r="D45" s="114"/>
      <c r="E45" s="98"/>
      <c r="F45" s="98"/>
    </row>
    <row r="46" spans="1:6" s="100" customFormat="1" x14ac:dyDescent="0.25">
      <c r="A46" s="133"/>
      <c r="B46" s="97"/>
      <c r="C46" s="121"/>
      <c r="D46" s="114"/>
      <c r="E46" s="98"/>
      <c r="F46" s="98"/>
    </row>
    <row r="47" spans="1:6" s="100" customFormat="1" x14ac:dyDescent="0.25">
      <c r="A47" s="133"/>
      <c r="B47" s="97"/>
      <c r="C47" s="121"/>
      <c r="D47" s="114"/>
      <c r="E47" s="98"/>
      <c r="F47" s="98"/>
    </row>
    <row r="48" spans="1:6" s="100" customFormat="1" x14ac:dyDescent="0.25">
      <c r="A48" s="133"/>
      <c r="B48" s="97"/>
      <c r="C48" s="121"/>
      <c r="D48" s="114"/>
      <c r="E48" s="98"/>
      <c r="F48" s="98"/>
    </row>
    <row r="49" spans="1:6" s="100" customFormat="1" x14ac:dyDescent="0.25">
      <c r="A49" s="133"/>
      <c r="B49" s="97"/>
      <c r="C49" s="121"/>
      <c r="D49" s="114"/>
      <c r="E49" s="98"/>
      <c r="F49" s="98"/>
    </row>
    <row r="50" spans="1:6" s="100" customFormat="1" x14ac:dyDescent="0.25">
      <c r="A50" s="133"/>
      <c r="B50" s="97"/>
      <c r="C50" s="121"/>
      <c r="D50" s="114"/>
      <c r="E50" s="98"/>
      <c r="F50" s="98"/>
    </row>
    <row r="51" spans="1:6" s="100" customFormat="1" x14ac:dyDescent="0.25">
      <c r="A51" s="133"/>
      <c r="B51" s="97"/>
      <c r="C51" s="121"/>
      <c r="D51" s="114"/>
      <c r="E51" s="98"/>
      <c r="F51" s="98"/>
    </row>
    <row r="52" spans="1:6" s="100" customFormat="1" x14ac:dyDescent="0.25">
      <c r="A52" s="133"/>
      <c r="B52" s="97"/>
      <c r="C52" s="121"/>
      <c r="D52" s="114"/>
      <c r="E52" s="98"/>
      <c r="F52" s="98"/>
    </row>
    <row r="53" spans="1:6" s="100" customFormat="1" x14ac:dyDescent="0.25">
      <c r="A53" s="133"/>
      <c r="B53" s="97"/>
      <c r="C53" s="121"/>
      <c r="D53" s="114"/>
      <c r="E53" s="98"/>
      <c r="F53" s="98"/>
    </row>
    <row r="54" spans="1:6" s="100" customFormat="1" x14ac:dyDescent="0.25">
      <c r="A54" s="133"/>
      <c r="B54" s="97"/>
      <c r="C54" s="121"/>
      <c r="D54" s="114"/>
      <c r="E54" s="98"/>
      <c r="F54" s="98"/>
    </row>
    <row r="55" spans="1:6" s="100" customFormat="1" x14ac:dyDescent="0.25">
      <c r="A55" s="133"/>
      <c r="B55" s="97"/>
      <c r="C55" s="121"/>
      <c r="D55" s="114"/>
      <c r="E55" s="98"/>
      <c r="F55" s="98"/>
    </row>
    <row r="56" spans="1:6" s="100" customFormat="1" x14ac:dyDescent="0.25">
      <c r="A56" s="133"/>
      <c r="B56" s="97"/>
      <c r="C56" s="121"/>
      <c r="D56" s="114"/>
      <c r="E56" s="98"/>
      <c r="F56" s="98"/>
    </row>
    <row r="57" spans="1:6" s="100" customFormat="1" x14ac:dyDescent="0.25">
      <c r="A57" s="133"/>
      <c r="B57" s="97"/>
      <c r="C57" s="121"/>
      <c r="D57" s="114"/>
      <c r="E57" s="98"/>
      <c r="F57" s="98"/>
    </row>
    <row r="58" spans="1:6" s="100" customFormat="1" x14ac:dyDescent="0.25">
      <c r="A58" s="133"/>
      <c r="B58" s="97"/>
      <c r="C58" s="121"/>
      <c r="D58" s="114"/>
      <c r="E58" s="98"/>
      <c r="F58" s="98"/>
    </row>
    <row r="59" spans="1:6" s="100" customFormat="1" x14ac:dyDescent="0.25">
      <c r="A59" s="133"/>
      <c r="B59" s="97"/>
      <c r="C59" s="121"/>
      <c r="D59" s="114"/>
      <c r="E59" s="98"/>
      <c r="F59" s="98"/>
    </row>
    <row r="60" spans="1:6" s="100" customFormat="1" x14ac:dyDescent="0.25">
      <c r="A60" s="133"/>
      <c r="B60" s="97"/>
      <c r="C60" s="121"/>
      <c r="D60" s="114"/>
      <c r="E60" s="98"/>
      <c r="F60" s="98"/>
    </row>
    <row r="61" spans="1:6" s="100" customFormat="1" x14ac:dyDescent="0.25">
      <c r="A61" s="133"/>
      <c r="B61" s="97"/>
      <c r="C61" s="121"/>
      <c r="D61" s="114"/>
      <c r="E61" s="98"/>
      <c r="F61" s="98"/>
    </row>
    <row r="62" spans="1:6" s="100" customFormat="1" x14ac:dyDescent="0.25">
      <c r="A62" s="133"/>
      <c r="B62" s="97"/>
      <c r="C62" s="121"/>
      <c r="D62" s="114"/>
      <c r="E62" s="98"/>
      <c r="F62" s="98"/>
    </row>
    <row r="63" spans="1:6" s="100" customFormat="1" x14ac:dyDescent="0.25">
      <c r="A63" s="133"/>
      <c r="B63" s="97"/>
      <c r="C63" s="121"/>
      <c r="D63" s="114"/>
      <c r="E63" s="98"/>
      <c r="F63" s="98"/>
    </row>
    <row r="64" spans="1:6" s="100" customFormat="1" x14ac:dyDescent="0.25">
      <c r="A64" s="133"/>
      <c r="B64" s="97"/>
      <c r="C64" s="121"/>
      <c r="D64" s="114"/>
      <c r="E64" s="98"/>
      <c r="F64" s="98"/>
    </row>
    <row r="65" spans="1:6" s="100" customFormat="1" x14ac:dyDescent="0.25">
      <c r="A65" s="133"/>
      <c r="B65" s="97"/>
      <c r="C65" s="121"/>
      <c r="D65" s="114"/>
      <c r="E65" s="98"/>
      <c r="F65" s="98"/>
    </row>
    <row r="66" spans="1:6" s="100" customFormat="1" x14ac:dyDescent="0.25">
      <c r="A66" s="133"/>
      <c r="B66" s="97"/>
      <c r="C66" s="121"/>
      <c r="D66" s="114"/>
      <c r="E66" s="98"/>
      <c r="F66" s="98"/>
    </row>
    <row r="67" spans="1:6" s="100" customFormat="1" x14ac:dyDescent="0.25">
      <c r="A67" s="133"/>
      <c r="B67" s="97"/>
      <c r="C67" s="121"/>
      <c r="D67" s="114"/>
      <c r="E67" s="98"/>
      <c r="F67" s="98"/>
    </row>
    <row r="68" spans="1:6" s="100" customFormat="1" x14ac:dyDescent="0.25">
      <c r="A68" s="133"/>
      <c r="B68" s="97"/>
      <c r="C68" s="121"/>
      <c r="D68" s="114"/>
      <c r="E68" s="98"/>
      <c r="F68" s="98"/>
    </row>
    <row r="69" spans="1:6" s="100" customFormat="1" x14ac:dyDescent="0.25">
      <c r="A69" s="133"/>
      <c r="B69" s="97"/>
      <c r="C69" s="121"/>
      <c r="D69" s="114"/>
      <c r="E69" s="98"/>
      <c r="F69" s="98"/>
    </row>
    <row r="70" spans="1:6" s="100" customFormat="1" x14ac:dyDescent="0.25">
      <c r="A70" s="133"/>
      <c r="B70" s="97"/>
      <c r="C70" s="121"/>
      <c r="D70" s="114"/>
      <c r="E70" s="98"/>
      <c r="F70" s="98"/>
    </row>
    <row r="71" spans="1:6" s="100" customFormat="1" x14ac:dyDescent="0.25">
      <c r="A71" s="133"/>
      <c r="B71" s="97"/>
      <c r="C71" s="121"/>
      <c r="D71" s="114"/>
      <c r="E71" s="98"/>
      <c r="F71" s="98"/>
    </row>
    <row r="72" spans="1:6" s="100" customFormat="1" x14ac:dyDescent="0.25">
      <c r="A72" s="133"/>
      <c r="B72" s="97"/>
      <c r="C72" s="121"/>
      <c r="D72" s="114"/>
      <c r="E72" s="98"/>
      <c r="F72" s="98"/>
    </row>
    <row r="73" spans="1:6" s="100" customFormat="1" x14ac:dyDescent="0.25">
      <c r="A73" s="133"/>
      <c r="B73" s="97"/>
      <c r="C73" s="121"/>
      <c r="D73" s="114"/>
      <c r="E73" s="98"/>
      <c r="F73" s="98"/>
    </row>
    <row r="74" spans="1:6" s="100" customFormat="1" x14ac:dyDescent="0.25">
      <c r="A74" s="133"/>
      <c r="B74" s="97"/>
      <c r="C74" s="121"/>
      <c r="D74" s="114"/>
      <c r="E74" s="98"/>
      <c r="F74" s="98"/>
    </row>
    <row r="75" spans="1:6" s="100" customFormat="1" x14ac:dyDescent="0.25">
      <c r="A75" s="133"/>
      <c r="B75" s="97"/>
      <c r="C75" s="121"/>
      <c r="D75" s="114"/>
      <c r="E75" s="98"/>
      <c r="F75" s="98"/>
    </row>
    <row r="76" spans="1:6" s="100" customFormat="1" x14ac:dyDescent="0.25">
      <c r="A76" s="133"/>
      <c r="B76" s="97"/>
      <c r="C76" s="121"/>
      <c r="D76" s="114"/>
      <c r="E76" s="98"/>
      <c r="F76" s="98"/>
    </row>
    <row r="77" spans="1:6" s="100" customFormat="1" x14ac:dyDescent="0.25">
      <c r="A77" s="133"/>
      <c r="B77" s="97"/>
      <c r="C77" s="121"/>
      <c r="D77" s="114"/>
      <c r="E77" s="98"/>
      <c r="F77" s="98"/>
    </row>
    <row r="78" spans="1:6" s="100" customFormat="1" x14ac:dyDescent="0.25">
      <c r="A78" s="133"/>
      <c r="B78" s="97"/>
      <c r="C78" s="121"/>
      <c r="D78" s="114"/>
      <c r="E78" s="98"/>
      <c r="F78" s="98"/>
    </row>
    <row r="79" spans="1:6" s="100" customFormat="1" x14ac:dyDescent="0.25">
      <c r="A79" s="133"/>
      <c r="B79" s="97"/>
      <c r="C79" s="121"/>
      <c r="D79" s="114"/>
      <c r="E79" s="98"/>
      <c r="F79" s="98"/>
    </row>
    <row r="80" spans="1:6" s="100" customFormat="1" x14ac:dyDescent="0.25">
      <c r="A80" s="133"/>
      <c r="B80" s="97"/>
      <c r="C80" s="121"/>
      <c r="D80" s="114"/>
      <c r="E80" s="98"/>
      <c r="F80" s="98"/>
    </row>
    <row r="81" spans="1:6" s="100" customFormat="1" x14ac:dyDescent="0.25">
      <c r="A81" s="133"/>
      <c r="B81" s="97"/>
      <c r="C81" s="121"/>
      <c r="D81" s="114"/>
      <c r="E81" s="98"/>
      <c r="F81" s="98"/>
    </row>
    <row r="82" spans="1:6" s="100" customFormat="1" x14ac:dyDescent="0.25">
      <c r="A82" s="133"/>
      <c r="B82" s="97"/>
      <c r="C82" s="121"/>
      <c r="D82" s="114"/>
      <c r="E82" s="98"/>
      <c r="F82" s="98"/>
    </row>
    <row r="83" spans="1:6" s="100" customFormat="1" x14ac:dyDescent="0.25">
      <c r="A83" s="133"/>
      <c r="B83" s="97"/>
      <c r="C83" s="121"/>
      <c r="D83" s="114"/>
      <c r="E83" s="98"/>
      <c r="F83" s="98"/>
    </row>
    <row r="84" spans="1:6" s="100" customFormat="1" x14ac:dyDescent="0.25">
      <c r="A84" s="133"/>
      <c r="B84" s="97"/>
      <c r="C84" s="121"/>
      <c r="D84" s="114"/>
      <c r="E84" s="98"/>
      <c r="F84" s="98"/>
    </row>
    <row r="85" spans="1:6" s="100" customFormat="1" x14ac:dyDescent="0.25">
      <c r="A85" s="133"/>
      <c r="B85" s="97"/>
      <c r="C85" s="121"/>
      <c r="D85" s="114"/>
      <c r="E85" s="98"/>
      <c r="F85" s="98"/>
    </row>
    <row r="86" spans="1:6" s="100" customFormat="1" x14ac:dyDescent="0.25">
      <c r="A86" s="133"/>
      <c r="B86" s="97"/>
      <c r="C86" s="121"/>
      <c r="D86" s="114"/>
      <c r="E86" s="98"/>
      <c r="F86" s="98"/>
    </row>
    <row r="87" spans="1:6" s="100" customFormat="1" x14ac:dyDescent="0.25">
      <c r="A87" s="133"/>
      <c r="B87" s="97"/>
      <c r="C87" s="121"/>
      <c r="D87" s="114"/>
      <c r="E87" s="98"/>
      <c r="F87" s="98"/>
    </row>
    <row r="88" spans="1:6" s="100" customFormat="1" x14ac:dyDescent="0.25">
      <c r="A88" s="133"/>
      <c r="B88" s="97"/>
      <c r="C88" s="121"/>
      <c r="D88" s="114"/>
      <c r="E88" s="98"/>
      <c r="F88" s="98"/>
    </row>
    <row r="89" spans="1:6" s="100" customFormat="1" x14ac:dyDescent="0.25">
      <c r="A89" s="133"/>
      <c r="B89" s="97"/>
      <c r="C89" s="121"/>
      <c r="D89" s="114"/>
      <c r="E89" s="98"/>
      <c r="F89" s="98"/>
    </row>
    <row r="90" spans="1:6" s="100" customFormat="1" x14ac:dyDescent="0.25">
      <c r="A90" s="133"/>
      <c r="B90" s="97"/>
      <c r="C90" s="121"/>
      <c r="D90" s="114"/>
      <c r="E90" s="98"/>
      <c r="F90" s="98"/>
    </row>
    <row r="91" spans="1:6" s="100" customFormat="1" x14ac:dyDescent="0.25">
      <c r="A91" s="133"/>
      <c r="B91" s="97"/>
      <c r="C91" s="121"/>
      <c r="D91" s="114"/>
      <c r="E91" s="98"/>
      <c r="F91" s="98"/>
    </row>
    <row r="92" spans="1:6" s="100" customFormat="1" x14ac:dyDescent="0.25">
      <c r="A92" s="133"/>
      <c r="B92" s="97"/>
      <c r="C92" s="121"/>
      <c r="D92" s="114"/>
      <c r="E92" s="98"/>
      <c r="F92" s="98"/>
    </row>
    <row r="93" spans="1:6" s="100" customFormat="1" x14ac:dyDescent="0.25">
      <c r="A93" s="133"/>
      <c r="B93" s="97"/>
      <c r="C93" s="121"/>
      <c r="D93" s="114"/>
      <c r="E93" s="98"/>
      <c r="F93" s="98"/>
    </row>
    <row r="94" spans="1:6" s="100" customFormat="1" x14ac:dyDescent="0.25">
      <c r="A94" s="133"/>
      <c r="B94" s="97"/>
      <c r="C94" s="121"/>
      <c r="D94" s="114"/>
      <c r="E94" s="98"/>
      <c r="F94" s="98"/>
    </row>
    <row r="95" spans="1:6" s="100" customFormat="1" x14ac:dyDescent="0.25">
      <c r="A95" s="133"/>
      <c r="B95" s="97"/>
      <c r="C95" s="121"/>
      <c r="D95" s="114"/>
      <c r="E95" s="98"/>
      <c r="F95" s="98"/>
    </row>
    <row r="96" spans="1:6" s="100" customFormat="1" x14ac:dyDescent="0.25">
      <c r="A96" s="133"/>
      <c r="B96" s="97"/>
      <c r="C96" s="121"/>
      <c r="D96" s="114"/>
      <c r="E96" s="98"/>
      <c r="F96" s="98"/>
    </row>
    <row r="97" spans="1:6" s="100" customFormat="1" x14ac:dyDescent="0.25">
      <c r="A97" s="133"/>
      <c r="B97" s="97"/>
      <c r="C97" s="121"/>
      <c r="D97" s="114"/>
      <c r="E97" s="98"/>
      <c r="F97" s="98"/>
    </row>
    <row r="98" spans="1:6" s="100" customFormat="1" x14ac:dyDescent="0.25">
      <c r="A98" s="133"/>
      <c r="B98" s="97"/>
      <c r="C98" s="121"/>
      <c r="D98" s="114"/>
      <c r="E98" s="98"/>
      <c r="F98" s="98"/>
    </row>
    <row r="99" spans="1:6" s="100" customFormat="1" x14ac:dyDescent="0.25">
      <c r="A99" s="133"/>
      <c r="B99" s="97"/>
      <c r="C99" s="121"/>
      <c r="D99" s="114"/>
      <c r="E99" s="98"/>
      <c r="F99" s="98"/>
    </row>
    <row r="100" spans="1:6" s="100" customFormat="1" x14ac:dyDescent="0.25">
      <c r="A100" s="133"/>
      <c r="B100" s="97"/>
      <c r="C100" s="121"/>
      <c r="D100" s="114"/>
      <c r="E100" s="98"/>
      <c r="F100" s="98"/>
    </row>
    <row r="101" spans="1:6" s="100" customFormat="1" x14ac:dyDescent="0.25">
      <c r="A101" s="133"/>
      <c r="B101" s="97"/>
      <c r="C101" s="121"/>
      <c r="D101" s="114"/>
      <c r="E101" s="98"/>
      <c r="F101" s="98"/>
    </row>
    <row r="102" spans="1:6" s="100" customFormat="1" x14ac:dyDescent="0.25">
      <c r="A102" s="133"/>
      <c r="B102" s="97"/>
      <c r="C102" s="121"/>
      <c r="D102" s="114"/>
      <c r="E102" s="98"/>
      <c r="F102" s="98"/>
    </row>
    <row r="103" spans="1:6" s="100" customFormat="1" x14ac:dyDescent="0.25">
      <c r="A103" s="133"/>
      <c r="B103" s="97"/>
      <c r="C103" s="121"/>
      <c r="D103" s="114"/>
      <c r="E103" s="98"/>
      <c r="F103" s="98"/>
    </row>
    <row r="104" spans="1:6" s="100" customFormat="1" x14ac:dyDescent="0.25">
      <c r="A104" s="133"/>
      <c r="B104" s="97"/>
      <c r="C104" s="121"/>
      <c r="D104" s="114"/>
      <c r="E104" s="98"/>
      <c r="F104" s="98"/>
    </row>
    <row r="105" spans="1:6" s="100" customFormat="1" x14ac:dyDescent="0.25">
      <c r="A105" s="133"/>
      <c r="B105" s="97"/>
      <c r="C105" s="121"/>
      <c r="D105" s="114"/>
      <c r="E105" s="98"/>
      <c r="F105" s="98"/>
    </row>
    <row r="106" spans="1:6" s="100" customFormat="1" x14ac:dyDescent="0.25">
      <c r="A106" s="133"/>
      <c r="B106" s="97"/>
      <c r="C106" s="121"/>
      <c r="D106" s="114"/>
      <c r="E106" s="98"/>
      <c r="F106" s="98"/>
    </row>
    <row r="107" spans="1:6" s="100" customFormat="1" x14ac:dyDescent="0.25">
      <c r="A107" s="133"/>
      <c r="B107" s="97"/>
      <c r="C107" s="121"/>
      <c r="D107" s="114"/>
      <c r="E107" s="98"/>
      <c r="F107" s="98"/>
    </row>
    <row r="108" spans="1:6" s="100" customFormat="1" x14ac:dyDescent="0.25">
      <c r="A108" s="133"/>
      <c r="B108" s="97"/>
      <c r="C108" s="121"/>
      <c r="D108" s="114"/>
      <c r="E108" s="98"/>
      <c r="F108" s="98"/>
    </row>
    <row r="109" spans="1:6" s="100" customFormat="1" x14ac:dyDescent="0.25">
      <c r="A109" s="133"/>
      <c r="B109" s="97"/>
      <c r="C109" s="121"/>
      <c r="D109" s="114"/>
      <c r="E109" s="98"/>
      <c r="F109" s="98"/>
    </row>
    <row r="110" spans="1:6" s="100" customFormat="1" x14ac:dyDescent="0.25">
      <c r="A110" s="133"/>
      <c r="B110" s="97"/>
      <c r="C110" s="121"/>
      <c r="D110" s="114"/>
      <c r="E110" s="98"/>
      <c r="F110" s="98"/>
    </row>
    <row r="111" spans="1:6" s="100" customFormat="1" x14ac:dyDescent="0.25">
      <c r="A111" s="133"/>
      <c r="B111" s="97"/>
      <c r="C111" s="121"/>
      <c r="D111" s="114"/>
      <c r="E111" s="98"/>
      <c r="F111" s="98"/>
    </row>
    <row r="112" spans="1:6" s="100" customFormat="1" x14ac:dyDescent="0.25">
      <c r="A112" s="133"/>
      <c r="B112" s="97"/>
      <c r="C112" s="121"/>
      <c r="D112" s="114"/>
      <c r="E112" s="98"/>
      <c r="F112" s="98"/>
    </row>
    <row r="113" spans="1:6" s="100" customFormat="1" x14ac:dyDescent="0.25">
      <c r="A113" s="133"/>
      <c r="B113" s="97"/>
      <c r="C113" s="121"/>
      <c r="D113" s="114"/>
      <c r="E113" s="98"/>
      <c r="F113" s="98"/>
    </row>
    <row r="114" spans="1:6" s="100" customFormat="1" x14ac:dyDescent="0.25">
      <c r="A114" s="133"/>
      <c r="B114" s="97"/>
      <c r="C114" s="121"/>
      <c r="D114" s="114"/>
      <c r="E114" s="98"/>
      <c r="F114" s="98"/>
    </row>
    <row r="115" spans="1:6" s="100" customFormat="1" x14ac:dyDescent="0.25">
      <c r="A115" s="133"/>
      <c r="B115" s="97"/>
      <c r="C115" s="121"/>
      <c r="D115" s="114"/>
      <c r="E115" s="98"/>
      <c r="F115" s="98"/>
    </row>
    <row r="116" spans="1:6" s="100" customFormat="1" x14ac:dyDescent="0.25">
      <c r="A116" s="133"/>
      <c r="B116" s="97"/>
      <c r="C116" s="121"/>
      <c r="D116" s="114"/>
      <c r="E116" s="98"/>
      <c r="F116" s="98"/>
    </row>
    <row r="117" spans="1:6" s="100" customFormat="1" x14ac:dyDescent="0.25">
      <c r="A117" s="133"/>
      <c r="B117" s="97"/>
      <c r="C117" s="121"/>
      <c r="D117" s="114"/>
      <c r="E117" s="98"/>
      <c r="F117" s="98"/>
    </row>
    <row r="118" spans="1:6" s="100" customFormat="1" x14ac:dyDescent="0.25">
      <c r="A118" s="133"/>
      <c r="B118" s="97"/>
      <c r="C118" s="121"/>
      <c r="D118" s="114"/>
      <c r="E118" s="98"/>
      <c r="F118" s="98"/>
    </row>
    <row r="119" spans="1:6" s="100" customFormat="1" x14ac:dyDescent="0.25">
      <c r="A119" s="133"/>
      <c r="B119" s="97"/>
      <c r="C119" s="121"/>
      <c r="D119" s="114"/>
      <c r="E119" s="98"/>
      <c r="F119" s="98"/>
    </row>
    <row r="120" spans="1:6" s="100" customFormat="1" x14ac:dyDescent="0.25">
      <c r="A120" s="133"/>
      <c r="B120" s="97"/>
      <c r="C120" s="121"/>
      <c r="D120" s="114"/>
      <c r="E120" s="98"/>
      <c r="F120" s="98"/>
    </row>
    <row r="121" spans="1:6" s="100" customFormat="1" x14ac:dyDescent="0.25">
      <c r="A121" s="133"/>
      <c r="B121" s="97"/>
      <c r="C121" s="121"/>
      <c r="D121" s="114"/>
      <c r="E121" s="98"/>
      <c r="F121" s="98"/>
    </row>
    <row r="122" spans="1:6" s="100" customFormat="1" x14ac:dyDescent="0.25">
      <c r="A122" s="133"/>
      <c r="B122" s="97"/>
      <c r="C122" s="121"/>
      <c r="D122" s="114"/>
      <c r="E122" s="98"/>
      <c r="F122" s="98"/>
    </row>
    <row r="123" spans="1:6" s="100" customFormat="1" x14ac:dyDescent="0.25">
      <c r="A123" s="133"/>
      <c r="B123" s="97"/>
      <c r="C123" s="121"/>
      <c r="D123" s="114"/>
      <c r="E123" s="98"/>
      <c r="F123" s="98"/>
    </row>
    <row r="124" spans="1:6" s="100" customFormat="1" x14ac:dyDescent="0.25">
      <c r="A124" s="133"/>
      <c r="B124" s="97"/>
      <c r="C124" s="121"/>
      <c r="D124" s="114"/>
      <c r="E124" s="98"/>
      <c r="F124" s="98"/>
    </row>
    <row r="125" spans="1:6" s="100" customFormat="1" x14ac:dyDescent="0.25">
      <c r="A125" s="133"/>
      <c r="B125" s="97"/>
      <c r="C125" s="121"/>
      <c r="D125" s="114"/>
      <c r="E125" s="98"/>
      <c r="F125" s="98"/>
    </row>
    <row r="126" spans="1:6" s="100" customFormat="1" x14ac:dyDescent="0.25">
      <c r="A126" s="133"/>
      <c r="B126" s="97"/>
      <c r="C126" s="121"/>
      <c r="D126" s="114"/>
      <c r="E126" s="98"/>
      <c r="F126" s="98"/>
    </row>
    <row r="127" spans="1:6" s="100" customFormat="1" x14ac:dyDescent="0.25">
      <c r="A127" s="133"/>
      <c r="B127" s="97"/>
      <c r="C127" s="121"/>
      <c r="D127" s="114"/>
      <c r="E127" s="98"/>
      <c r="F127" s="98"/>
    </row>
    <row r="128" spans="1:6" s="100" customFormat="1" x14ac:dyDescent="0.25">
      <c r="A128" s="133"/>
      <c r="B128" s="97"/>
      <c r="C128" s="121"/>
      <c r="D128" s="114"/>
      <c r="E128" s="98"/>
      <c r="F128" s="98"/>
    </row>
    <row r="129" spans="1:6" s="100" customFormat="1" x14ac:dyDescent="0.25">
      <c r="A129" s="133"/>
      <c r="B129" s="97"/>
      <c r="C129" s="121"/>
      <c r="D129" s="114"/>
      <c r="E129" s="98"/>
      <c r="F129" s="98"/>
    </row>
    <row r="130" spans="1:6" s="100" customFormat="1" x14ac:dyDescent="0.25">
      <c r="A130" s="133"/>
      <c r="B130" s="97"/>
      <c r="C130" s="121"/>
      <c r="D130" s="114"/>
      <c r="E130" s="98"/>
      <c r="F130" s="98"/>
    </row>
    <row r="131" spans="1:6" s="100" customFormat="1" x14ac:dyDescent="0.25">
      <c r="A131" s="133"/>
      <c r="B131" s="97"/>
      <c r="C131" s="121"/>
      <c r="D131" s="114"/>
      <c r="E131" s="98"/>
      <c r="F131" s="98"/>
    </row>
    <row r="132" spans="1:6" s="100" customFormat="1" x14ac:dyDescent="0.25">
      <c r="A132" s="133"/>
      <c r="B132" s="97"/>
      <c r="C132" s="121"/>
      <c r="D132" s="114"/>
      <c r="E132" s="98"/>
      <c r="F132" s="98"/>
    </row>
    <row r="133" spans="1:6" s="100" customFormat="1" x14ac:dyDescent="0.25">
      <c r="A133" s="133"/>
      <c r="B133" s="97"/>
      <c r="C133" s="121"/>
      <c r="D133" s="114"/>
      <c r="E133" s="98"/>
      <c r="F133" s="98"/>
    </row>
    <row r="134" spans="1:6" s="100" customFormat="1" x14ac:dyDescent="0.25">
      <c r="A134" s="133"/>
      <c r="B134" s="97"/>
      <c r="C134" s="121"/>
      <c r="D134" s="114"/>
      <c r="E134" s="98"/>
      <c r="F134" s="98"/>
    </row>
    <row r="135" spans="1:6" s="100" customFormat="1" x14ac:dyDescent="0.25">
      <c r="A135" s="133"/>
      <c r="B135" s="97"/>
      <c r="C135" s="121"/>
      <c r="D135" s="114"/>
      <c r="E135" s="98"/>
      <c r="F135" s="98"/>
    </row>
    <row r="136" spans="1:6" s="100" customFormat="1" x14ac:dyDescent="0.25">
      <c r="A136" s="133"/>
      <c r="B136" s="97"/>
      <c r="C136" s="121"/>
      <c r="D136" s="114"/>
      <c r="E136" s="98"/>
      <c r="F136" s="98"/>
    </row>
    <row r="137" spans="1:6" s="100" customFormat="1" x14ac:dyDescent="0.25">
      <c r="A137" s="133"/>
      <c r="B137" s="97"/>
      <c r="C137" s="121"/>
      <c r="D137" s="114"/>
      <c r="E137" s="98"/>
      <c r="F137" s="98"/>
    </row>
    <row r="138" spans="1:6" s="100" customFormat="1" x14ac:dyDescent="0.25">
      <c r="A138" s="133"/>
      <c r="B138" s="97"/>
      <c r="C138" s="121"/>
      <c r="D138" s="114"/>
      <c r="E138" s="98"/>
      <c r="F138" s="98"/>
    </row>
    <row r="139" spans="1:6" s="100" customFormat="1" x14ac:dyDescent="0.25">
      <c r="A139" s="133"/>
      <c r="B139" s="97"/>
      <c r="C139" s="121"/>
      <c r="D139" s="114"/>
      <c r="E139" s="98"/>
      <c r="F139" s="98"/>
    </row>
    <row r="140" spans="1:6" s="100" customFormat="1" x14ac:dyDescent="0.25">
      <c r="A140" s="133"/>
      <c r="B140" s="97"/>
      <c r="C140" s="121"/>
      <c r="D140" s="114"/>
      <c r="E140" s="98"/>
      <c r="F140" s="98"/>
    </row>
    <row r="141" spans="1:6" s="100" customFormat="1" x14ac:dyDescent="0.25">
      <c r="A141" s="133"/>
      <c r="B141" s="97"/>
      <c r="C141" s="121"/>
      <c r="D141" s="114"/>
      <c r="E141" s="98"/>
      <c r="F141" s="98"/>
    </row>
    <row r="142" spans="1:6" s="100" customFormat="1" x14ac:dyDescent="0.25">
      <c r="A142" s="133"/>
      <c r="B142" s="97"/>
      <c r="C142" s="121"/>
      <c r="D142" s="114"/>
      <c r="E142" s="98"/>
      <c r="F142" s="98"/>
    </row>
    <row r="143" spans="1:6" s="100" customFormat="1" x14ac:dyDescent="0.25">
      <c r="A143" s="133"/>
      <c r="B143" s="97"/>
      <c r="C143" s="121"/>
      <c r="D143" s="114"/>
      <c r="E143" s="98"/>
      <c r="F143" s="98"/>
    </row>
    <row r="144" spans="1:6" s="100" customFormat="1" x14ac:dyDescent="0.25">
      <c r="A144" s="133"/>
      <c r="B144" s="97"/>
      <c r="C144" s="121"/>
      <c r="D144" s="114"/>
      <c r="E144" s="98"/>
      <c r="F144" s="98"/>
    </row>
    <row r="145" spans="1:6" s="100" customFormat="1" x14ac:dyDescent="0.25">
      <c r="A145" s="133"/>
      <c r="B145" s="97"/>
      <c r="C145" s="121"/>
      <c r="D145" s="114"/>
      <c r="E145" s="98"/>
      <c r="F145" s="98"/>
    </row>
    <row r="146" spans="1:6" s="100" customFormat="1" x14ac:dyDescent="0.25">
      <c r="A146" s="133"/>
      <c r="B146" s="97"/>
      <c r="C146" s="121"/>
      <c r="D146" s="114"/>
      <c r="E146" s="98"/>
      <c r="F146" s="98"/>
    </row>
    <row r="147" spans="1:6" s="100" customFormat="1" x14ac:dyDescent="0.25">
      <c r="A147" s="133"/>
      <c r="B147" s="97"/>
      <c r="C147" s="121"/>
      <c r="D147" s="114"/>
      <c r="E147" s="98"/>
      <c r="F147" s="98"/>
    </row>
    <row r="148" spans="1:6" s="100" customFormat="1" x14ac:dyDescent="0.25">
      <c r="A148" s="133"/>
      <c r="B148" s="97"/>
      <c r="C148" s="121"/>
      <c r="D148" s="114"/>
      <c r="E148" s="98"/>
      <c r="F148" s="98"/>
    </row>
    <row r="149" spans="1:6" s="100" customFormat="1" x14ac:dyDescent="0.25">
      <c r="A149" s="133"/>
      <c r="B149" s="97"/>
      <c r="C149" s="121"/>
      <c r="D149" s="114"/>
      <c r="E149" s="98"/>
      <c r="F149" s="98"/>
    </row>
  </sheetData>
  <autoFilter ref="A1:F1"/>
  <printOptions gridLines="1"/>
  <pageMargins left="0.5" right="0.3" top="0.5" bottom="0.3" header="0.5" footer="0.3"/>
  <pageSetup paperSize="9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0"/>
  <sheetViews>
    <sheetView workbookViewId="0">
      <pane ySplit="1" topLeftCell="A2" activePane="bottomLeft" state="frozen"/>
      <selection activeCell="B19" sqref="B19"/>
      <selection pane="bottomLeft"/>
    </sheetView>
  </sheetViews>
  <sheetFormatPr defaultColWidth="8.85546875" defaultRowHeight="15" x14ac:dyDescent="0.25"/>
  <cols>
    <col min="1" max="2" width="10.7109375" style="109" bestFit="1" customWidth="1"/>
    <col min="3" max="3" width="8.28515625" style="133" bestFit="1" customWidth="1"/>
    <col min="4" max="4" width="8.85546875" style="110" bestFit="1" customWidth="1"/>
    <col min="5" max="5" width="9" style="110" bestFit="1" customWidth="1"/>
    <col min="6" max="6" width="34" style="111" bestFit="1" customWidth="1"/>
    <col min="7" max="7" width="11.5703125" style="121" bestFit="1" customWidth="1"/>
    <col min="8" max="8" width="8.28515625" style="111" bestFit="1" customWidth="1"/>
    <col min="9" max="9" width="6.5703125" style="111" bestFit="1" customWidth="1"/>
    <col min="10" max="16384" width="8.85546875" style="111"/>
  </cols>
  <sheetData>
    <row r="1" spans="1:15" s="106" customFormat="1" ht="30" x14ac:dyDescent="0.25">
      <c r="A1" s="106" t="s">
        <v>9</v>
      </c>
      <c r="B1" s="107" t="s">
        <v>10</v>
      </c>
      <c r="C1" s="132" t="s">
        <v>2</v>
      </c>
      <c r="D1" s="107" t="s">
        <v>11</v>
      </c>
      <c r="E1" s="106" t="s">
        <v>12</v>
      </c>
      <c r="F1" s="108" t="s">
        <v>13</v>
      </c>
      <c r="G1" s="121" t="s">
        <v>14</v>
      </c>
      <c r="H1" s="106" t="s">
        <v>15</v>
      </c>
      <c r="I1" s="131" t="s">
        <v>123</v>
      </c>
      <c r="J1" s="117">
        <v>1</v>
      </c>
      <c r="K1" s="117">
        <v>2</v>
      </c>
      <c r="L1" s="117">
        <v>3</v>
      </c>
      <c r="M1" s="117">
        <v>4</v>
      </c>
      <c r="N1" s="117">
        <v>5</v>
      </c>
      <c r="O1" s="117">
        <v>6</v>
      </c>
    </row>
    <row r="2" spans="1:15" x14ac:dyDescent="0.25">
      <c r="A2" s="116"/>
      <c r="I2" s="114"/>
      <c r="J2" s="114"/>
      <c r="K2" s="114"/>
      <c r="L2" s="114"/>
      <c r="M2" s="114"/>
      <c r="N2" s="114"/>
      <c r="O2" s="114"/>
    </row>
    <row r="3" spans="1:15" x14ac:dyDescent="0.25">
      <c r="I3" s="114"/>
      <c r="J3" s="114"/>
      <c r="K3" s="114"/>
      <c r="L3" s="114"/>
      <c r="M3" s="114"/>
      <c r="N3" s="114"/>
      <c r="O3" s="114"/>
    </row>
    <row r="4" spans="1:15" x14ac:dyDescent="0.25">
      <c r="J4" s="114"/>
      <c r="K4" s="114"/>
      <c r="L4" s="114"/>
      <c r="M4" s="114"/>
      <c r="N4" s="114"/>
      <c r="O4" s="114"/>
    </row>
    <row r="5" spans="1:15" x14ac:dyDescent="0.25">
      <c r="J5" s="114"/>
      <c r="K5" s="114"/>
      <c r="L5" s="114"/>
      <c r="M5" s="114"/>
      <c r="N5" s="114"/>
      <c r="O5" s="114"/>
    </row>
    <row r="6" spans="1:15" x14ac:dyDescent="0.25">
      <c r="J6" s="114"/>
      <c r="K6" s="114"/>
      <c r="L6" s="114"/>
      <c r="M6" s="114"/>
      <c r="N6" s="114"/>
      <c r="O6" s="114"/>
    </row>
    <row r="7" spans="1:15" x14ac:dyDescent="0.25">
      <c r="J7" s="114"/>
      <c r="K7" s="114"/>
      <c r="L7" s="114"/>
      <c r="M7" s="114"/>
      <c r="N7" s="114"/>
      <c r="O7" s="114"/>
    </row>
    <row r="8" spans="1:15" x14ac:dyDescent="0.25">
      <c r="J8" s="114"/>
      <c r="K8" s="114"/>
      <c r="L8" s="114"/>
      <c r="M8" s="114"/>
      <c r="N8" s="114"/>
      <c r="O8" s="114"/>
    </row>
    <row r="9" spans="1:15" x14ac:dyDescent="0.25">
      <c r="J9" s="114"/>
      <c r="K9" s="114"/>
      <c r="L9" s="114"/>
      <c r="M9" s="114"/>
      <c r="N9" s="114"/>
      <c r="O9" s="114"/>
    </row>
    <row r="10" spans="1:15" x14ac:dyDescent="0.25">
      <c r="J10" s="114"/>
      <c r="K10" s="114"/>
      <c r="L10" s="114"/>
      <c r="M10" s="114"/>
      <c r="N10" s="114"/>
      <c r="O10" s="114"/>
    </row>
    <row r="11" spans="1:15" x14ac:dyDescent="0.25">
      <c r="J11" s="114"/>
      <c r="K11" s="114"/>
      <c r="L11" s="114"/>
      <c r="M11" s="114"/>
      <c r="N11" s="114"/>
      <c r="O11" s="114"/>
    </row>
    <row r="12" spans="1:15" x14ac:dyDescent="0.25">
      <c r="J12" s="114"/>
      <c r="K12" s="114"/>
      <c r="L12" s="114"/>
      <c r="M12" s="114"/>
      <c r="N12" s="114"/>
      <c r="O12" s="114"/>
    </row>
    <row r="13" spans="1:15" x14ac:dyDescent="0.25">
      <c r="J13" s="114"/>
      <c r="K13" s="114"/>
      <c r="L13" s="114"/>
      <c r="M13" s="114"/>
      <c r="N13" s="114"/>
      <c r="O13" s="114"/>
    </row>
    <row r="14" spans="1:15" x14ac:dyDescent="0.25">
      <c r="J14" s="114"/>
      <c r="K14" s="114"/>
      <c r="L14" s="114"/>
      <c r="M14" s="114"/>
      <c r="N14" s="114"/>
      <c r="O14" s="114"/>
    </row>
    <row r="15" spans="1:15" x14ac:dyDescent="0.25">
      <c r="J15" s="114"/>
      <c r="K15" s="114"/>
      <c r="L15" s="114"/>
      <c r="M15" s="114"/>
      <c r="N15" s="114"/>
      <c r="O15" s="114"/>
    </row>
    <row r="16" spans="1:15" x14ac:dyDescent="0.25">
      <c r="J16" s="114"/>
      <c r="K16" s="114"/>
      <c r="L16" s="114"/>
      <c r="M16" s="114"/>
      <c r="N16" s="114"/>
      <c r="O16" s="114"/>
    </row>
    <row r="17" spans="10:15" x14ac:dyDescent="0.25">
      <c r="J17" s="114"/>
      <c r="K17" s="114"/>
      <c r="L17" s="114"/>
      <c r="M17" s="114"/>
      <c r="N17" s="114"/>
      <c r="O17" s="114"/>
    </row>
    <row r="18" spans="10:15" x14ac:dyDescent="0.25">
      <c r="J18" s="114"/>
      <c r="K18" s="114"/>
      <c r="L18" s="114"/>
      <c r="M18" s="114"/>
      <c r="N18" s="114"/>
      <c r="O18" s="114"/>
    </row>
    <row r="19" spans="10:15" x14ac:dyDescent="0.25">
      <c r="J19" s="114"/>
      <c r="K19" s="114"/>
      <c r="L19" s="114"/>
      <c r="M19" s="114"/>
      <c r="N19" s="114"/>
      <c r="O19" s="114"/>
    </row>
    <row r="20" spans="10:15" x14ac:dyDescent="0.25">
      <c r="J20" s="114"/>
      <c r="K20" s="114"/>
      <c r="L20" s="114"/>
      <c r="M20" s="114"/>
      <c r="N20" s="114"/>
      <c r="O20" s="114"/>
    </row>
    <row r="21" spans="10:15" x14ac:dyDescent="0.25">
      <c r="J21" s="114"/>
      <c r="K21" s="114"/>
      <c r="L21" s="114"/>
      <c r="M21" s="114"/>
      <c r="N21" s="114"/>
      <c r="O21" s="114"/>
    </row>
    <row r="22" spans="10:15" x14ac:dyDescent="0.25">
      <c r="J22" s="114"/>
      <c r="K22" s="114"/>
      <c r="L22" s="114"/>
      <c r="M22" s="114"/>
      <c r="N22" s="114"/>
      <c r="O22" s="114"/>
    </row>
    <row r="23" spans="10:15" x14ac:dyDescent="0.25">
      <c r="J23" s="114"/>
      <c r="K23" s="114"/>
      <c r="L23" s="114"/>
      <c r="M23" s="114"/>
      <c r="N23" s="114"/>
      <c r="O23" s="114"/>
    </row>
    <row r="24" spans="10:15" x14ac:dyDescent="0.25">
      <c r="J24" s="114"/>
      <c r="K24" s="114"/>
      <c r="L24" s="114"/>
      <c r="M24" s="114"/>
      <c r="N24" s="114"/>
      <c r="O24" s="114"/>
    </row>
    <row r="25" spans="10:15" x14ac:dyDescent="0.25">
      <c r="J25" s="114"/>
      <c r="K25" s="114"/>
      <c r="L25" s="114"/>
      <c r="M25" s="114"/>
      <c r="N25" s="114"/>
      <c r="O25" s="114"/>
    </row>
    <row r="26" spans="10:15" x14ac:dyDescent="0.25">
      <c r="J26" s="114"/>
      <c r="K26" s="114"/>
      <c r="L26" s="114"/>
      <c r="M26" s="114"/>
      <c r="N26" s="114"/>
      <c r="O26" s="114"/>
    </row>
    <row r="27" spans="10:15" x14ac:dyDescent="0.25">
      <c r="J27" s="114"/>
      <c r="K27" s="114"/>
      <c r="L27" s="114"/>
      <c r="M27" s="114"/>
      <c r="N27" s="114"/>
      <c r="O27" s="114"/>
    </row>
    <row r="28" spans="10:15" x14ac:dyDescent="0.25">
      <c r="J28" s="114"/>
      <c r="K28" s="114"/>
      <c r="L28" s="114"/>
      <c r="M28" s="114"/>
      <c r="N28" s="114"/>
      <c r="O28" s="114"/>
    </row>
    <row r="29" spans="10:15" x14ac:dyDescent="0.25">
      <c r="J29" s="114"/>
      <c r="K29" s="114"/>
      <c r="L29" s="114"/>
      <c r="M29" s="114"/>
      <c r="N29" s="114"/>
      <c r="O29" s="114"/>
    </row>
    <row r="30" spans="10:15" x14ac:dyDescent="0.25">
      <c r="J30" s="114"/>
      <c r="K30" s="114"/>
      <c r="L30" s="114"/>
      <c r="M30" s="114"/>
      <c r="N30" s="114"/>
      <c r="O30" s="114"/>
    </row>
    <row r="31" spans="10:15" x14ac:dyDescent="0.25">
      <c r="J31" s="114"/>
      <c r="K31" s="114"/>
      <c r="L31" s="114"/>
      <c r="M31" s="114"/>
      <c r="N31" s="114"/>
      <c r="O31" s="114"/>
    </row>
    <row r="32" spans="10:15" x14ac:dyDescent="0.25">
      <c r="J32" s="114"/>
      <c r="K32" s="114"/>
      <c r="L32" s="114"/>
      <c r="M32" s="114"/>
      <c r="N32" s="114"/>
      <c r="O32" s="114"/>
    </row>
    <row r="33" spans="10:15" x14ac:dyDescent="0.25">
      <c r="J33" s="114"/>
      <c r="K33" s="114"/>
      <c r="L33" s="114"/>
      <c r="M33" s="114"/>
      <c r="N33" s="114"/>
      <c r="O33" s="114"/>
    </row>
    <row r="34" spans="10:15" x14ac:dyDescent="0.25">
      <c r="J34" s="114"/>
      <c r="K34" s="114"/>
      <c r="L34" s="114"/>
      <c r="M34" s="114"/>
      <c r="N34" s="114"/>
      <c r="O34" s="114"/>
    </row>
    <row r="35" spans="10:15" x14ac:dyDescent="0.25">
      <c r="J35" s="114"/>
      <c r="K35" s="114"/>
      <c r="L35" s="114"/>
      <c r="M35" s="114"/>
      <c r="N35" s="114"/>
      <c r="O35" s="114"/>
    </row>
    <row r="36" spans="10:15" x14ac:dyDescent="0.25">
      <c r="J36" s="114"/>
      <c r="K36" s="114"/>
      <c r="L36" s="114"/>
      <c r="M36" s="114"/>
      <c r="N36" s="114"/>
      <c r="O36" s="114"/>
    </row>
    <row r="37" spans="10:15" x14ac:dyDescent="0.25">
      <c r="J37" s="114"/>
      <c r="K37" s="114"/>
      <c r="L37" s="114"/>
      <c r="M37" s="114"/>
      <c r="N37" s="114"/>
      <c r="O37" s="114"/>
    </row>
    <row r="38" spans="10:15" x14ac:dyDescent="0.25">
      <c r="J38" s="114"/>
      <c r="K38" s="114"/>
      <c r="L38" s="114"/>
      <c r="M38" s="114"/>
      <c r="N38" s="114"/>
      <c r="O38" s="114"/>
    </row>
    <row r="39" spans="10:15" x14ac:dyDescent="0.25">
      <c r="J39" s="114"/>
      <c r="K39" s="114"/>
      <c r="L39" s="114"/>
      <c r="M39" s="114"/>
      <c r="N39" s="114"/>
      <c r="O39" s="114"/>
    </row>
    <row r="40" spans="10:15" x14ac:dyDescent="0.25">
      <c r="J40" s="114"/>
      <c r="K40" s="114"/>
      <c r="L40" s="114"/>
      <c r="M40" s="114"/>
      <c r="N40" s="114"/>
      <c r="O40" s="114"/>
    </row>
    <row r="41" spans="10:15" x14ac:dyDescent="0.25">
      <c r="J41" s="114"/>
      <c r="K41" s="114"/>
      <c r="L41" s="114"/>
      <c r="M41" s="114"/>
      <c r="N41" s="114"/>
      <c r="O41" s="114"/>
    </row>
    <row r="42" spans="10:15" x14ac:dyDescent="0.25">
      <c r="J42" s="114"/>
      <c r="K42" s="114"/>
      <c r="L42" s="114"/>
      <c r="M42" s="114"/>
      <c r="N42" s="114"/>
      <c r="O42" s="114"/>
    </row>
    <row r="43" spans="10:15" x14ac:dyDescent="0.25">
      <c r="J43" s="114"/>
      <c r="K43" s="114"/>
      <c r="L43" s="114"/>
      <c r="M43" s="114"/>
      <c r="N43" s="114"/>
      <c r="O43" s="114"/>
    </row>
    <row r="44" spans="10:15" x14ac:dyDescent="0.25">
      <c r="J44" s="114"/>
      <c r="K44" s="114"/>
      <c r="L44" s="114"/>
      <c r="M44" s="114"/>
      <c r="N44" s="114"/>
      <c r="O44" s="114"/>
    </row>
    <row r="45" spans="10:15" x14ac:dyDescent="0.25">
      <c r="J45" s="114"/>
      <c r="K45" s="114"/>
      <c r="L45" s="114"/>
      <c r="M45" s="114"/>
      <c r="N45" s="114"/>
      <c r="O45" s="114"/>
    </row>
    <row r="46" spans="10:15" x14ac:dyDescent="0.25">
      <c r="J46" s="114"/>
      <c r="K46" s="114"/>
      <c r="L46" s="114"/>
      <c r="M46" s="114"/>
      <c r="N46" s="114"/>
      <c r="O46" s="114"/>
    </row>
    <row r="47" spans="10:15" x14ac:dyDescent="0.25">
      <c r="J47" s="114"/>
      <c r="K47" s="114"/>
      <c r="L47" s="114"/>
      <c r="M47" s="114"/>
      <c r="N47" s="114"/>
      <c r="O47" s="114"/>
    </row>
    <row r="48" spans="10:15" x14ac:dyDescent="0.25">
      <c r="J48" s="114"/>
      <c r="K48" s="114"/>
      <c r="L48" s="114"/>
      <c r="M48" s="114"/>
      <c r="N48" s="114"/>
      <c r="O48" s="114"/>
    </row>
    <row r="49" spans="10:15" x14ac:dyDescent="0.25">
      <c r="J49" s="114"/>
      <c r="K49" s="114"/>
      <c r="L49" s="114"/>
      <c r="M49" s="114"/>
      <c r="N49" s="114"/>
      <c r="O49" s="114"/>
    </row>
    <row r="50" spans="10:15" x14ac:dyDescent="0.25">
      <c r="J50" s="114"/>
      <c r="K50" s="114"/>
      <c r="L50" s="114"/>
      <c r="M50" s="114"/>
      <c r="N50" s="114"/>
      <c r="O50" s="114"/>
    </row>
    <row r="51" spans="10:15" x14ac:dyDescent="0.25">
      <c r="J51" s="114"/>
      <c r="K51" s="114"/>
      <c r="L51" s="114"/>
      <c r="M51" s="114"/>
      <c r="N51" s="114"/>
      <c r="O51" s="114"/>
    </row>
    <row r="52" spans="10:15" x14ac:dyDescent="0.25">
      <c r="J52" s="114"/>
      <c r="K52" s="114"/>
      <c r="L52" s="114"/>
      <c r="M52" s="114"/>
      <c r="N52" s="114"/>
      <c r="O52" s="114"/>
    </row>
    <row r="53" spans="10:15" x14ac:dyDescent="0.25">
      <c r="J53" s="114"/>
      <c r="K53" s="114"/>
      <c r="L53" s="114"/>
      <c r="M53" s="114"/>
      <c r="N53" s="114"/>
      <c r="O53" s="114"/>
    </row>
    <row r="54" spans="10:15" x14ac:dyDescent="0.25">
      <c r="J54" s="114"/>
      <c r="K54" s="114"/>
      <c r="L54" s="114"/>
      <c r="M54" s="114"/>
      <c r="N54" s="114"/>
      <c r="O54" s="114"/>
    </row>
    <row r="55" spans="10:15" x14ac:dyDescent="0.25">
      <c r="J55" s="114"/>
      <c r="K55" s="114"/>
      <c r="L55" s="114"/>
      <c r="M55" s="114"/>
      <c r="N55" s="114"/>
      <c r="O55" s="114"/>
    </row>
    <row r="56" spans="10:15" x14ac:dyDescent="0.25">
      <c r="J56" s="114"/>
      <c r="K56" s="114"/>
      <c r="L56" s="114"/>
      <c r="M56" s="114"/>
      <c r="N56" s="114"/>
      <c r="O56" s="114"/>
    </row>
    <row r="57" spans="10:15" x14ac:dyDescent="0.25">
      <c r="J57" s="114"/>
      <c r="K57" s="114"/>
      <c r="L57" s="114"/>
      <c r="M57" s="114"/>
      <c r="N57" s="114"/>
      <c r="O57" s="114"/>
    </row>
    <row r="58" spans="10:15" x14ac:dyDescent="0.25">
      <c r="J58" s="114"/>
      <c r="K58" s="114"/>
      <c r="L58" s="114"/>
      <c r="M58" s="114"/>
      <c r="N58" s="114"/>
      <c r="O58" s="114"/>
    </row>
    <row r="59" spans="10:15" x14ac:dyDescent="0.25">
      <c r="J59" s="114"/>
      <c r="K59" s="114"/>
      <c r="L59" s="114"/>
      <c r="M59" s="114"/>
      <c r="N59" s="114"/>
      <c r="O59" s="114"/>
    </row>
    <row r="60" spans="10:15" x14ac:dyDescent="0.25">
      <c r="J60" s="114"/>
      <c r="K60" s="114"/>
      <c r="L60" s="114"/>
      <c r="M60" s="114"/>
      <c r="N60" s="114"/>
      <c r="O60" s="114"/>
    </row>
    <row r="61" spans="10:15" x14ac:dyDescent="0.25">
      <c r="J61" s="114"/>
      <c r="K61" s="114"/>
      <c r="L61" s="114"/>
      <c r="M61" s="114"/>
      <c r="N61" s="114"/>
      <c r="O61" s="114"/>
    </row>
    <row r="62" spans="10:15" x14ac:dyDescent="0.25">
      <c r="J62" s="114"/>
      <c r="K62" s="114"/>
      <c r="L62" s="114"/>
      <c r="M62" s="114"/>
      <c r="N62" s="114"/>
      <c r="O62" s="114"/>
    </row>
    <row r="63" spans="10:15" x14ac:dyDescent="0.25">
      <c r="J63" s="114"/>
      <c r="K63" s="114"/>
      <c r="L63" s="114"/>
      <c r="M63" s="114"/>
      <c r="N63" s="114"/>
      <c r="O63" s="114"/>
    </row>
    <row r="64" spans="10:15" x14ac:dyDescent="0.25">
      <c r="J64" s="114"/>
      <c r="K64" s="114"/>
      <c r="L64" s="114"/>
      <c r="M64" s="114"/>
      <c r="N64" s="114"/>
      <c r="O64" s="114"/>
    </row>
    <row r="65" spans="10:15" x14ac:dyDescent="0.25">
      <c r="J65" s="114"/>
      <c r="K65" s="114"/>
      <c r="L65" s="114"/>
      <c r="M65" s="114"/>
      <c r="N65" s="114"/>
      <c r="O65" s="114"/>
    </row>
    <row r="66" spans="10:15" x14ac:dyDescent="0.25">
      <c r="J66" s="114"/>
      <c r="K66" s="114"/>
      <c r="L66" s="114"/>
      <c r="M66" s="114"/>
      <c r="N66" s="114"/>
      <c r="O66" s="114"/>
    </row>
    <row r="67" spans="10:15" x14ac:dyDescent="0.25">
      <c r="J67" s="114"/>
      <c r="K67" s="114"/>
      <c r="L67" s="114"/>
      <c r="M67" s="114"/>
      <c r="N67" s="114"/>
      <c r="O67" s="114"/>
    </row>
    <row r="68" spans="10:15" x14ac:dyDescent="0.25">
      <c r="J68" s="114"/>
      <c r="K68" s="114"/>
      <c r="L68" s="114"/>
      <c r="M68" s="114"/>
      <c r="N68" s="114"/>
      <c r="O68" s="114"/>
    </row>
    <row r="69" spans="10:15" x14ac:dyDescent="0.25">
      <c r="J69" s="114"/>
      <c r="K69" s="114"/>
      <c r="L69" s="114"/>
      <c r="M69" s="114"/>
      <c r="N69" s="114"/>
      <c r="O69" s="114"/>
    </row>
    <row r="70" spans="10:15" x14ac:dyDescent="0.25">
      <c r="J70" s="114"/>
      <c r="K70" s="114"/>
      <c r="L70" s="114"/>
      <c r="M70" s="114"/>
      <c r="N70" s="114"/>
      <c r="O70" s="114"/>
    </row>
    <row r="71" spans="10:15" x14ac:dyDescent="0.25">
      <c r="J71" s="114"/>
      <c r="K71" s="114"/>
      <c r="L71" s="114"/>
      <c r="M71" s="114"/>
      <c r="N71" s="114"/>
      <c r="O71" s="114"/>
    </row>
    <row r="72" spans="10:15" x14ac:dyDescent="0.25">
      <c r="J72" s="114"/>
      <c r="K72" s="114"/>
      <c r="L72" s="114"/>
      <c r="M72" s="114"/>
      <c r="N72" s="114"/>
      <c r="O72" s="114"/>
    </row>
    <row r="73" spans="10:15" x14ac:dyDescent="0.25">
      <c r="J73" s="114"/>
      <c r="K73" s="114"/>
      <c r="L73" s="114"/>
      <c r="M73" s="114"/>
      <c r="N73" s="114"/>
      <c r="O73" s="114"/>
    </row>
    <row r="74" spans="10:15" x14ac:dyDescent="0.25">
      <c r="J74" s="114"/>
      <c r="K74" s="114"/>
      <c r="L74" s="114"/>
      <c r="M74" s="114"/>
      <c r="N74" s="114"/>
      <c r="O74" s="114"/>
    </row>
    <row r="75" spans="10:15" x14ac:dyDescent="0.25">
      <c r="J75" s="114"/>
      <c r="K75" s="114"/>
      <c r="L75" s="114"/>
      <c r="M75" s="114"/>
      <c r="N75" s="114"/>
      <c r="O75" s="114"/>
    </row>
    <row r="76" spans="10:15" x14ac:dyDescent="0.25">
      <c r="J76" s="114"/>
      <c r="K76" s="114"/>
      <c r="L76" s="114"/>
      <c r="M76" s="114"/>
      <c r="N76" s="114"/>
      <c r="O76" s="114"/>
    </row>
    <row r="77" spans="10:15" x14ac:dyDescent="0.25">
      <c r="J77" s="114"/>
      <c r="K77" s="114"/>
      <c r="L77" s="114"/>
      <c r="M77" s="114"/>
      <c r="N77" s="114"/>
      <c r="O77" s="114"/>
    </row>
    <row r="78" spans="10:15" x14ac:dyDescent="0.25">
      <c r="J78" s="114"/>
      <c r="K78" s="114"/>
      <c r="L78" s="114"/>
      <c r="M78" s="114"/>
      <c r="N78" s="114"/>
      <c r="O78" s="114"/>
    </row>
    <row r="79" spans="10:15" x14ac:dyDescent="0.25">
      <c r="J79" s="114"/>
      <c r="K79" s="114"/>
      <c r="L79" s="114"/>
      <c r="M79" s="114"/>
      <c r="N79" s="114"/>
      <c r="O79" s="114"/>
    </row>
    <row r="80" spans="10:15" x14ac:dyDescent="0.25">
      <c r="J80" s="114"/>
      <c r="K80" s="114"/>
      <c r="L80" s="114"/>
      <c r="M80" s="114"/>
      <c r="N80" s="114"/>
      <c r="O80" s="114"/>
    </row>
    <row r="81" spans="10:15" x14ac:dyDescent="0.25">
      <c r="J81" s="114"/>
      <c r="K81" s="114"/>
      <c r="L81" s="114"/>
      <c r="M81" s="114"/>
      <c r="N81" s="114"/>
      <c r="O81" s="114"/>
    </row>
    <row r="82" spans="10:15" x14ac:dyDescent="0.25">
      <c r="J82" s="114"/>
      <c r="K82" s="114"/>
      <c r="L82" s="114"/>
      <c r="M82" s="114"/>
      <c r="N82" s="114"/>
      <c r="O82" s="114"/>
    </row>
    <row r="83" spans="10:15" x14ac:dyDescent="0.25">
      <c r="J83" s="114"/>
      <c r="K83" s="114"/>
      <c r="L83" s="114"/>
      <c r="M83" s="114"/>
      <c r="N83" s="114"/>
      <c r="O83" s="114"/>
    </row>
    <row r="84" spans="10:15" x14ac:dyDescent="0.25">
      <c r="J84" s="114"/>
      <c r="K84" s="114"/>
      <c r="L84" s="114"/>
      <c r="M84" s="114"/>
      <c r="N84" s="114"/>
      <c r="O84" s="114"/>
    </row>
    <row r="85" spans="10:15" x14ac:dyDescent="0.25">
      <c r="J85" s="114"/>
      <c r="K85" s="114"/>
      <c r="L85" s="114"/>
      <c r="M85" s="114"/>
      <c r="N85" s="114"/>
      <c r="O85" s="114"/>
    </row>
    <row r="86" spans="10:15" x14ac:dyDescent="0.25">
      <c r="J86" s="114"/>
      <c r="K86" s="114"/>
      <c r="L86" s="114"/>
      <c r="M86" s="114"/>
      <c r="N86" s="114"/>
      <c r="O86" s="114"/>
    </row>
    <row r="87" spans="10:15" x14ac:dyDescent="0.25">
      <c r="J87" s="114"/>
      <c r="K87" s="114"/>
      <c r="L87" s="114"/>
      <c r="M87" s="114"/>
      <c r="N87" s="114"/>
      <c r="O87" s="114"/>
    </row>
    <row r="88" spans="10:15" x14ac:dyDescent="0.25">
      <c r="J88" s="114"/>
      <c r="K88" s="114"/>
      <c r="L88" s="114"/>
      <c r="M88" s="114"/>
      <c r="N88" s="114"/>
      <c r="O88" s="114"/>
    </row>
    <row r="89" spans="10:15" x14ac:dyDescent="0.25">
      <c r="J89" s="114"/>
      <c r="K89" s="114"/>
      <c r="L89" s="114"/>
      <c r="M89" s="114"/>
      <c r="N89" s="114"/>
      <c r="O89" s="114"/>
    </row>
    <row r="90" spans="10:15" x14ac:dyDescent="0.25">
      <c r="J90" s="114"/>
      <c r="K90" s="114"/>
      <c r="L90" s="114"/>
      <c r="M90" s="114"/>
      <c r="N90" s="114"/>
      <c r="O90" s="114"/>
    </row>
    <row r="91" spans="10:15" x14ac:dyDescent="0.25">
      <c r="J91" s="114"/>
      <c r="K91" s="114"/>
      <c r="L91" s="114"/>
      <c r="M91" s="114"/>
      <c r="N91" s="114"/>
      <c r="O91" s="114"/>
    </row>
    <row r="92" spans="10:15" x14ac:dyDescent="0.25">
      <c r="J92" s="114"/>
      <c r="K92" s="114"/>
      <c r="L92" s="114"/>
      <c r="M92" s="114"/>
      <c r="N92" s="114"/>
      <c r="O92" s="114"/>
    </row>
    <row r="93" spans="10:15" x14ac:dyDescent="0.25">
      <c r="J93" s="114"/>
      <c r="K93" s="114"/>
      <c r="L93" s="114"/>
      <c r="M93" s="114"/>
      <c r="N93" s="114"/>
      <c r="O93" s="114"/>
    </row>
    <row r="94" spans="10:15" x14ac:dyDescent="0.25">
      <c r="J94" s="114"/>
      <c r="K94" s="114"/>
      <c r="L94" s="114"/>
      <c r="M94" s="114"/>
      <c r="N94" s="114"/>
      <c r="O94" s="114"/>
    </row>
    <row r="95" spans="10:15" x14ac:dyDescent="0.25">
      <c r="J95" s="114"/>
      <c r="K95" s="114"/>
      <c r="L95" s="114"/>
      <c r="M95" s="114"/>
      <c r="N95" s="114"/>
      <c r="O95" s="114"/>
    </row>
    <row r="96" spans="10:15" x14ac:dyDescent="0.25">
      <c r="J96" s="114"/>
      <c r="K96" s="114"/>
      <c r="L96" s="114"/>
      <c r="M96" s="114"/>
      <c r="N96" s="114"/>
      <c r="O96" s="114"/>
    </row>
    <row r="97" spans="10:15" x14ac:dyDescent="0.25">
      <c r="J97" s="114"/>
      <c r="K97" s="114"/>
      <c r="L97" s="114"/>
      <c r="M97" s="114"/>
      <c r="N97" s="114"/>
      <c r="O97" s="114"/>
    </row>
    <row r="98" spans="10:15" x14ac:dyDescent="0.25">
      <c r="J98" s="114"/>
      <c r="K98" s="114"/>
      <c r="L98" s="114"/>
      <c r="M98" s="114"/>
      <c r="N98" s="114"/>
      <c r="O98" s="114"/>
    </row>
    <row r="99" spans="10:15" x14ac:dyDescent="0.25">
      <c r="J99" s="114"/>
      <c r="K99" s="114"/>
      <c r="L99" s="114"/>
      <c r="M99" s="114"/>
      <c r="N99" s="114"/>
      <c r="O99" s="114"/>
    </row>
    <row r="100" spans="10:15" x14ac:dyDescent="0.25">
      <c r="J100" s="114"/>
      <c r="K100" s="114"/>
      <c r="L100" s="114"/>
      <c r="M100" s="114"/>
      <c r="N100" s="114"/>
      <c r="O100" s="114"/>
    </row>
    <row r="101" spans="10:15" x14ac:dyDescent="0.25">
      <c r="J101" s="114"/>
      <c r="K101" s="114"/>
      <c r="L101" s="114"/>
      <c r="M101" s="114"/>
      <c r="N101" s="114"/>
      <c r="O101" s="114"/>
    </row>
    <row r="102" spans="10:15" x14ac:dyDescent="0.25">
      <c r="J102" s="114"/>
      <c r="K102" s="114"/>
      <c r="L102" s="114"/>
      <c r="M102" s="114"/>
      <c r="N102" s="114"/>
      <c r="O102" s="114"/>
    </row>
    <row r="103" spans="10:15" x14ac:dyDescent="0.25">
      <c r="J103" s="114"/>
      <c r="K103" s="114"/>
      <c r="L103" s="114"/>
      <c r="M103" s="114"/>
      <c r="N103" s="114"/>
      <c r="O103" s="114"/>
    </row>
    <row r="104" spans="10:15" x14ac:dyDescent="0.25">
      <c r="J104" s="114"/>
      <c r="K104" s="114"/>
      <c r="L104" s="114"/>
      <c r="M104" s="114"/>
      <c r="N104" s="114"/>
      <c r="O104" s="114"/>
    </row>
    <row r="105" spans="10:15" x14ac:dyDescent="0.25">
      <c r="J105" s="114"/>
      <c r="K105" s="114"/>
      <c r="L105" s="114"/>
      <c r="M105" s="114"/>
      <c r="N105" s="114"/>
      <c r="O105" s="114"/>
    </row>
    <row r="106" spans="10:15" x14ac:dyDescent="0.25">
      <c r="J106" s="114"/>
      <c r="K106" s="114"/>
      <c r="L106" s="114"/>
      <c r="M106" s="114"/>
      <c r="N106" s="114"/>
      <c r="O106" s="114"/>
    </row>
    <row r="107" spans="10:15" x14ac:dyDescent="0.25">
      <c r="J107" s="114"/>
      <c r="K107" s="114"/>
      <c r="L107" s="114"/>
      <c r="M107" s="114"/>
      <c r="N107" s="114"/>
      <c r="O107" s="114"/>
    </row>
    <row r="108" spans="10:15" x14ac:dyDescent="0.25">
      <c r="J108" s="114"/>
      <c r="K108" s="114"/>
      <c r="L108" s="114"/>
      <c r="M108" s="114"/>
      <c r="N108" s="114"/>
      <c r="O108" s="114"/>
    </row>
    <row r="109" spans="10:15" x14ac:dyDescent="0.25">
      <c r="J109" s="114"/>
      <c r="K109" s="114"/>
      <c r="L109" s="114"/>
      <c r="M109" s="114"/>
      <c r="N109" s="114"/>
      <c r="O109" s="114"/>
    </row>
    <row r="110" spans="10:15" x14ac:dyDescent="0.25">
      <c r="J110" s="114"/>
      <c r="K110" s="114"/>
      <c r="L110" s="114"/>
      <c r="M110" s="114"/>
      <c r="N110" s="114"/>
      <c r="O110" s="114"/>
    </row>
    <row r="111" spans="10:15" x14ac:dyDescent="0.25">
      <c r="J111" s="114"/>
      <c r="K111" s="114"/>
      <c r="L111" s="114"/>
      <c r="M111" s="114"/>
      <c r="N111" s="114"/>
      <c r="O111" s="114"/>
    </row>
    <row r="112" spans="10:15" x14ac:dyDescent="0.25">
      <c r="J112" s="114"/>
      <c r="K112" s="114"/>
      <c r="L112" s="114"/>
      <c r="M112" s="114"/>
      <c r="N112" s="114"/>
      <c r="O112" s="114"/>
    </row>
    <row r="113" spans="10:15" x14ac:dyDescent="0.25">
      <c r="J113" s="114"/>
      <c r="K113" s="114"/>
      <c r="L113" s="114"/>
      <c r="M113" s="114"/>
      <c r="N113" s="114"/>
      <c r="O113" s="114"/>
    </row>
    <row r="114" spans="10:15" x14ac:dyDescent="0.25">
      <c r="J114" s="114"/>
      <c r="K114" s="114"/>
      <c r="L114" s="114"/>
      <c r="M114" s="114"/>
      <c r="N114" s="114"/>
      <c r="O114" s="114"/>
    </row>
    <row r="115" spans="10:15" x14ac:dyDescent="0.25">
      <c r="J115" s="114"/>
      <c r="K115" s="114"/>
      <c r="L115" s="114"/>
      <c r="M115" s="114"/>
      <c r="N115" s="114"/>
      <c r="O115" s="114"/>
    </row>
    <row r="116" spans="10:15" x14ac:dyDescent="0.25">
      <c r="J116" s="114"/>
      <c r="K116" s="114"/>
      <c r="L116" s="114"/>
      <c r="M116" s="114"/>
      <c r="N116" s="114"/>
      <c r="O116" s="114"/>
    </row>
    <row r="117" spans="10:15" x14ac:dyDescent="0.25">
      <c r="J117" s="114"/>
      <c r="K117" s="114"/>
      <c r="L117" s="114"/>
      <c r="M117" s="114"/>
      <c r="N117" s="114"/>
      <c r="O117" s="114"/>
    </row>
    <row r="118" spans="10:15" x14ac:dyDescent="0.25">
      <c r="J118" s="114"/>
      <c r="K118" s="114"/>
      <c r="L118" s="114"/>
      <c r="M118" s="114"/>
      <c r="N118" s="114"/>
      <c r="O118" s="114"/>
    </row>
    <row r="119" spans="10:15" x14ac:dyDescent="0.25">
      <c r="J119" s="114"/>
      <c r="K119" s="114"/>
      <c r="L119" s="114"/>
      <c r="M119" s="114"/>
      <c r="N119" s="114"/>
      <c r="O119" s="114"/>
    </row>
    <row r="120" spans="10:15" x14ac:dyDescent="0.25">
      <c r="J120" s="114"/>
      <c r="K120" s="114"/>
      <c r="L120" s="114"/>
      <c r="M120" s="114"/>
      <c r="N120" s="114"/>
      <c r="O120" s="114"/>
    </row>
    <row r="121" spans="10:15" x14ac:dyDescent="0.25">
      <c r="J121" s="114"/>
      <c r="K121" s="114"/>
      <c r="L121" s="114"/>
      <c r="M121" s="114"/>
      <c r="N121" s="114"/>
      <c r="O121" s="114"/>
    </row>
    <row r="122" spans="10:15" x14ac:dyDescent="0.25">
      <c r="J122" s="114"/>
      <c r="K122" s="114"/>
      <c r="L122" s="114"/>
      <c r="M122" s="114"/>
      <c r="N122" s="114"/>
      <c r="O122" s="114"/>
    </row>
    <row r="123" spans="10:15" x14ac:dyDescent="0.25">
      <c r="J123" s="114"/>
      <c r="K123" s="114"/>
      <c r="L123" s="114"/>
      <c r="M123" s="114"/>
      <c r="N123" s="114"/>
      <c r="O123" s="114"/>
    </row>
    <row r="124" spans="10:15" x14ac:dyDescent="0.25">
      <c r="J124" s="114"/>
      <c r="K124" s="114"/>
      <c r="L124" s="114"/>
      <c r="M124" s="114"/>
      <c r="N124" s="114"/>
      <c r="O124" s="114"/>
    </row>
    <row r="125" spans="10:15" x14ac:dyDescent="0.25">
      <c r="J125" s="114"/>
      <c r="K125" s="114"/>
      <c r="L125" s="114"/>
      <c r="M125" s="114"/>
      <c r="N125" s="114"/>
      <c r="O125" s="114"/>
    </row>
    <row r="126" spans="10:15" x14ac:dyDescent="0.25">
      <c r="J126" s="114"/>
      <c r="K126" s="114"/>
      <c r="L126" s="114"/>
      <c r="M126" s="114"/>
      <c r="N126" s="114"/>
      <c r="O126" s="114"/>
    </row>
    <row r="127" spans="10:15" x14ac:dyDescent="0.25">
      <c r="J127" s="114"/>
      <c r="K127" s="114"/>
      <c r="L127" s="114"/>
      <c r="M127" s="114"/>
      <c r="N127" s="114"/>
      <c r="O127" s="114"/>
    </row>
    <row r="128" spans="10:15" x14ac:dyDescent="0.25">
      <c r="J128" s="114"/>
      <c r="K128" s="114"/>
      <c r="L128" s="114"/>
      <c r="M128" s="114"/>
      <c r="N128" s="114"/>
      <c r="O128" s="114"/>
    </row>
    <row r="129" spans="10:15" x14ac:dyDescent="0.25">
      <c r="J129" s="114"/>
      <c r="K129" s="114"/>
      <c r="L129" s="114"/>
      <c r="M129" s="114"/>
      <c r="N129" s="114"/>
      <c r="O129" s="114"/>
    </row>
    <row r="130" spans="10:15" x14ac:dyDescent="0.25">
      <c r="J130" s="114"/>
      <c r="K130" s="114"/>
      <c r="L130" s="114"/>
      <c r="M130" s="114"/>
      <c r="N130" s="114"/>
      <c r="O130" s="114"/>
    </row>
    <row r="131" spans="10:15" x14ac:dyDescent="0.25">
      <c r="J131" s="114"/>
      <c r="K131" s="114"/>
      <c r="L131" s="114"/>
      <c r="M131" s="114"/>
      <c r="N131" s="114"/>
      <c r="O131" s="114"/>
    </row>
    <row r="132" spans="10:15" x14ac:dyDescent="0.25">
      <c r="J132" s="114"/>
      <c r="K132" s="114"/>
      <c r="L132" s="114"/>
      <c r="M132" s="114"/>
      <c r="N132" s="114"/>
      <c r="O132" s="114"/>
    </row>
    <row r="133" spans="10:15" x14ac:dyDescent="0.25">
      <c r="J133" s="114"/>
      <c r="K133" s="114"/>
      <c r="L133" s="114"/>
      <c r="M133" s="114"/>
      <c r="N133" s="114"/>
      <c r="O133" s="114"/>
    </row>
    <row r="134" spans="10:15" x14ac:dyDescent="0.25">
      <c r="J134" s="114"/>
      <c r="K134" s="114"/>
      <c r="L134" s="114"/>
      <c r="M134" s="114"/>
      <c r="N134" s="114"/>
      <c r="O134" s="114"/>
    </row>
    <row r="135" spans="10:15" x14ac:dyDescent="0.25">
      <c r="J135" s="114"/>
      <c r="K135" s="114"/>
      <c r="L135" s="114"/>
      <c r="M135" s="114"/>
      <c r="N135" s="114"/>
      <c r="O135" s="114"/>
    </row>
    <row r="136" spans="10:15" x14ac:dyDescent="0.25">
      <c r="J136" s="114"/>
      <c r="K136" s="114"/>
      <c r="L136" s="114"/>
      <c r="M136" s="114"/>
      <c r="N136" s="114"/>
      <c r="O136" s="114"/>
    </row>
    <row r="137" spans="10:15" x14ac:dyDescent="0.25">
      <c r="J137" s="114"/>
      <c r="K137" s="114"/>
      <c r="L137" s="114"/>
      <c r="M137" s="114"/>
      <c r="N137" s="114"/>
      <c r="O137" s="114"/>
    </row>
    <row r="138" spans="10:15" x14ac:dyDescent="0.25">
      <c r="J138" s="114"/>
      <c r="K138" s="114"/>
      <c r="L138" s="114"/>
      <c r="M138" s="114"/>
      <c r="N138" s="114"/>
      <c r="O138" s="114"/>
    </row>
    <row r="139" spans="10:15" x14ac:dyDescent="0.25">
      <c r="J139" s="114"/>
      <c r="K139" s="114"/>
      <c r="L139" s="114"/>
      <c r="M139" s="114"/>
      <c r="N139" s="114"/>
      <c r="O139" s="114"/>
    </row>
    <row r="140" spans="10:15" x14ac:dyDescent="0.25">
      <c r="J140" s="114"/>
      <c r="K140" s="114"/>
      <c r="L140" s="114"/>
      <c r="M140" s="114"/>
      <c r="N140" s="114"/>
      <c r="O140" s="114"/>
    </row>
    <row r="141" spans="10:15" x14ac:dyDescent="0.25">
      <c r="J141" s="114"/>
      <c r="K141" s="114"/>
      <c r="L141" s="114"/>
      <c r="M141" s="114"/>
      <c r="N141" s="114"/>
      <c r="O141" s="114"/>
    </row>
    <row r="142" spans="10:15" x14ac:dyDescent="0.25">
      <c r="J142" s="114"/>
      <c r="K142" s="114"/>
      <c r="L142" s="114"/>
      <c r="M142" s="114"/>
      <c r="N142" s="114"/>
      <c r="O142" s="114"/>
    </row>
    <row r="143" spans="10:15" x14ac:dyDescent="0.25">
      <c r="J143" s="114"/>
      <c r="K143" s="114"/>
      <c r="L143" s="114"/>
      <c r="M143" s="114"/>
      <c r="N143" s="114"/>
      <c r="O143" s="114"/>
    </row>
    <row r="144" spans="10:15" x14ac:dyDescent="0.25">
      <c r="J144" s="114"/>
      <c r="K144" s="114"/>
      <c r="L144" s="114"/>
      <c r="M144" s="114"/>
      <c r="N144" s="114"/>
      <c r="O144" s="114"/>
    </row>
    <row r="145" spans="10:15" x14ac:dyDescent="0.25">
      <c r="J145" s="114"/>
      <c r="K145" s="114"/>
      <c r="L145" s="114"/>
      <c r="M145" s="114"/>
      <c r="N145" s="114"/>
      <c r="O145" s="114"/>
    </row>
    <row r="146" spans="10:15" x14ac:dyDescent="0.25">
      <c r="J146" s="114"/>
      <c r="K146" s="114"/>
      <c r="L146" s="114"/>
      <c r="M146" s="114"/>
      <c r="N146" s="114"/>
      <c r="O146" s="114"/>
    </row>
    <row r="147" spans="10:15" x14ac:dyDescent="0.25">
      <c r="J147" s="114"/>
      <c r="K147" s="114"/>
      <c r="L147" s="114"/>
      <c r="M147" s="114"/>
      <c r="N147" s="114"/>
      <c r="O147" s="114"/>
    </row>
    <row r="148" spans="10:15" x14ac:dyDescent="0.25">
      <c r="J148" s="114"/>
      <c r="K148" s="114"/>
      <c r="L148" s="114"/>
      <c r="M148" s="114"/>
      <c r="N148" s="114"/>
      <c r="O148" s="114"/>
    </row>
    <row r="149" spans="10:15" x14ac:dyDescent="0.25">
      <c r="J149" s="114"/>
      <c r="K149" s="114"/>
      <c r="L149" s="114"/>
      <c r="M149" s="114"/>
      <c r="N149" s="114"/>
      <c r="O149" s="114"/>
    </row>
    <row r="150" spans="10:15" x14ac:dyDescent="0.25">
      <c r="J150" s="114"/>
      <c r="K150" s="114"/>
      <c r="L150" s="114"/>
      <c r="M150" s="114"/>
      <c r="N150" s="114"/>
      <c r="O150" s="114"/>
    </row>
    <row r="151" spans="10:15" x14ac:dyDescent="0.25">
      <c r="J151" s="114"/>
      <c r="K151" s="114"/>
      <c r="L151" s="114"/>
      <c r="M151" s="114"/>
      <c r="N151" s="114"/>
      <c r="O151" s="114"/>
    </row>
    <row r="152" spans="10:15" x14ac:dyDescent="0.25">
      <c r="J152" s="114"/>
      <c r="K152" s="114"/>
      <c r="L152" s="114"/>
      <c r="M152" s="114"/>
      <c r="N152" s="114"/>
      <c r="O152" s="114"/>
    </row>
    <row r="153" spans="10:15" x14ac:dyDescent="0.25">
      <c r="J153" s="114"/>
      <c r="K153" s="114"/>
      <c r="L153" s="114"/>
      <c r="M153" s="114"/>
      <c r="N153" s="114"/>
      <c r="O153" s="114"/>
    </row>
    <row r="154" spans="10:15" x14ac:dyDescent="0.25">
      <c r="J154" s="114"/>
      <c r="K154" s="114"/>
      <c r="L154" s="114"/>
      <c r="M154" s="114"/>
      <c r="N154" s="114"/>
      <c r="O154" s="114"/>
    </row>
    <row r="155" spans="10:15" x14ac:dyDescent="0.25">
      <c r="J155" s="114"/>
      <c r="K155" s="114"/>
      <c r="L155" s="114"/>
      <c r="M155" s="114"/>
      <c r="N155" s="114"/>
      <c r="O155" s="114"/>
    </row>
    <row r="156" spans="10:15" x14ac:dyDescent="0.25">
      <c r="J156" s="114"/>
      <c r="K156" s="114"/>
      <c r="L156" s="114"/>
      <c r="M156" s="114"/>
      <c r="N156" s="114"/>
      <c r="O156" s="114"/>
    </row>
    <row r="157" spans="10:15" x14ac:dyDescent="0.25">
      <c r="J157" s="114"/>
      <c r="K157" s="114"/>
      <c r="L157" s="114"/>
      <c r="M157" s="114"/>
      <c r="N157" s="114"/>
      <c r="O157" s="114"/>
    </row>
    <row r="158" spans="10:15" x14ac:dyDescent="0.25">
      <c r="J158" s="114"/>
      <c r="K158" s="114"/>
      <c r="L158" s="114"/>
      <c r="M158" s="114"/>
      <c r="N158" s="114"/>
      <c r="O158" s="114"/>
    </row>
    <row r="159" spans="10:15" x14ac:dyDescent="0.25">
      <c r="J159" s="114"/>
      <c r="K159" s="114"/>
      <c r="L159" s="114"/>
      <c r="M159" s="114"/>
      <c r="N159" s="114"/>
      <c r="O159" s="114"/>
    </row>
    <row r="160" spans="10:15" x14ac:dyDescent="0.25">
      <c r="J160" s="114"/>
      <c r="K160" s="114"/>
      <c r="L160" s="114"/>
      <c r="M160" s="114"/>
      <c r="N160" s="114"/>
      <c r="O160" s="114"/>
    </row>
    <row r="161" spans="10:15" x14ac:dyDescent="0.25">
      <c r="J161" s="114"/>
      <c r="K161" s="114"/>
      <c r="L161" s="114"/>
      <c r="M161" s="114"/>
      <c r="N161" s="114"/>
      <c r="O161" s="114"/>
    </row>
    <row r="162" spans="10:15" x14ac:dyDescent="0.25">
      <c r="J162" s="114"/>
      <c r="K162" s="114"/>
      <c r="L162" s="114"/>
      <c r="M162" s="114"/>
      <c r="N162" s="114"/>
      <c r="O162" s="114"/>
    </row>
    <row r="163" spans="10:15" x14ac:dyDescent="0.25">
      <c r="J163" s="114"/>
      <c r="K163" s="114"/>
      <c r="L163" s="114"/>
      <c r="M163" s="114"/>
      <c r="N163" s="114"/>
      <c r="O163" s="114"/>
    </row>
    <row r="164" spans="10:15" x14ac:dyDescent="0.25">
      <c r="J164" s="114"/>
      <c r="K164" s="114"/>
      <c r="L164" s="114"/>
      <c r="M164" s="114"/>
      <c r="N164" s="114"/>
      <c r="O164" s="114"/>
    </row>
    <row r="165" spans="10:15" x14ac:dyDescent="0.25">
      <c r="J165" s="114"/>
      <c r="K165" s="114"/>
      <c r="L165" s="114"/>
      <c r="M165" s="114"/>
      <c r="N165" s="114"/>
      <c r="O165" s="114"/>
    </row>
    <row r="166" spans="10:15" x14ac:dyDescent="0.25">
      <c r="J166" s="114"/>
      <c r="K166" s="114"/>
      <c r="L166" s="114"/>
      <c r="M166" s="114"/>
      <c r="N166" s="114"/>
      <c r="O166" s="114"/>
    </row>
    <row r="167" spans="10:15" x14ac:dyDescent="0.25">
      <c r="J167" s="114"/>
      <c r="K167" s="114"/>
      <c r="L167" s="114"/>
      <c r="M167" s="114"/>
      <c r="N167" s="114"/>
      <c r="O167" s="114"/>
    </row>
    <row r="168" spans="10:15" x14ac:dyDescent="0.25">
      <c r="J168" s="114"/>
      <c r="K168" s="114"/>
      <c r="L168" s="114"/>
      <c r="M168" s="114"/>
      <c r="N168" s="114"/>
      <c r="O168" s="114"/>
    </row>
    <row r="169" spans="10:15" x14ac:dyDescent="0.25">
      <c r="J169" s="114"/>
      <c r="K169" s="114"/>
      <c r="L169" s="114"/>
      <c r="M169" s="114"/>
      <c r="N169" s="114"/>
      <c r="O169" s="114"/>
    </row>
    <row r="170" spans="10:15" x14ac:dyDescent="0.25">
      <c r="J170" s="114"/>
      <c r="K170" s="114"/>
      <c r="L170" s="114"/>
      <c r="M170" s="114"/>
      <c r="N170" s="114"/>
      <c r="O170" s="114"/>
    </row>
    <row r="171" spans="10:15" x14ac:dyDescent="0.25">
      <c r="J171" s="114"/>
      <c r="K171" s="114"/>
      <c r="L171" s="114"/>
      <c r="M171" s="114"/>
      <c r="N171" s="114"/>
      <c r="O171" s="114"/>
    </row>
    <row r="172" spans="10:15" x14ac:dyDescent="0.25">
      <c r="J172" s="114"/>
      <c r="K172" s="114"/>
      <c r="L172" s="114"/>
      <c r="M172" s="114"/>
      <c r="N172" s="114"/>
      <c r="O172" s="114"/>
    </row>
    <row r="173" spans="10:15" x14ac:dyDescent="0.25">
      <c r="J173" s="114"/>
      <c r="K173" s="114"/>
      <c r="L173" s="114"/>
      <c r="M173" s="114"/>
      <c r="N173" s="114"/>
      <c r="O173" s="114"/>
    </row>
    <row r="174" spans="10:15" x14ac:dyDescent="0.25">
      <c r="J174" s="114"/>
      <c r="K174" s="114"/>
      <c r="L174" s="114"/>
      <c r="M174" s="114"/>
      <c r="N174" s="114"/>
      <c r="O174" s="114"/>
    </row>
    <row r="175" spans="10:15" x14ac:dyDescent="0.25">
      <c r="J175" s="114"/>
      <c r="K175" s="114"/>
      <c r="L175" s="114"/>
      <c r="M175" s="114"/>
      <c r="N175" s="114"/>
      <c r="O175" s="114"/>
    </row>
    <row r="176" spans="10:15" x14ac:dyDescent="0.25">
      <c r="J176" s="114"/>
      <c r="K176" s="114"/>
      <c r="L176" s="114"/>
      <c r="M176" s="114"/>
      <c r="N176" s="114"/>
      <c r="O176" s="114"/>
    </row>
    <row r="177" spans="10:15" x14ac:dyDescent="0.25">
      <c r="J177" s="114"/>
      <c r="K177" s="114"/>
      <c r="L177" s="114"/>
      <c r="M177" s="114"/>
      <c r="N177" s="114"/>
      <c r="O177" s="114"/>
    </row>
    <row r="178" spans="10:15" x14ac:dyDescent="0.25">
      <c r="J178" s="114"/>
      <c r="K178" s="114"/>
      <c r="L178" s="114"/>
      <c r="M178" s="114"/>
      <c r="N178" s="114"/>
      <c r="O178" s="114"/>
    </row>
    <row r="179" spans="10:15" x14ac:dyDescent="0.25">
      <c r="J179" s="114"/>
      <c r="K179" s="114"/>
      <c r="L179" s="114"/>
      <c r="M179" s="114"/>
      <c r="N179" s="114"/>
      <c r="O179" s="114"/>
    </row>
    <row r="180" spans="10:15" x14ac:dyDescent="0.25">
      <c r="J180" s="114"/>
      <c r="K180" s="114"/>
      <c r="L180" s="114"/>
      <c r="M180" s="114"/>
      <c r="N180" s="114"/>
      <c r="O180" s="114"/>
    </row>
    <row r="181" spans="10:15" x14ac:dyDescent="0.25">
      <c r="J181" s="114"/>
      <c r="K181" s="114"/>
      <c r="L181" s="114"/>
      <c r="M181" s="114"/>
      <c r="N181" s="114"/>
      <c r="O181" s="114"/>
    </row>
    <row r="182" spans="10:15" x14ac:dyDescent="0.25">
      <c r="J182" s="114"/>
      <c r="K182" s="114"/>
      <c r="L182" s="114"/>
      <c r="M182" s="114"/>
      <c r="N182" s="114"/>
      <c r="O182" s="114"/>
    </row>
    <row r="183" spans="10:15" x14ac:dyDescent="0.25">
      <c r="J183" s="114"/>
      <c r="K183" s="114"/>
      <c r="L183" s="114"/>
      <c r="M183" s="114"/>
      <c r="N183" s="114"/>
      <c r="O183" s="114"/>
    </row>
    <row r="184" spans="10:15" x14ac:dyDescent="0.25">
      <c r="J184" s="114"/>
      <c r="K184" s="114"/>
      <c r="L184" s="114"/>
      <c r="M184" s="114"/>
      <c r="N184" s="114"/>
      <c r="O184" s="114"/>
    </row>
    <row r="185" spans="10:15" x14ac:dyDescent="0.25">
      <c r="J185" s="114"/>
      <c r="K185" s="114"/>
      <c r="L185" s="114"/>
      <c r="M185" s="114"/>
      <c r="N185" s="114"/>
      <c r="O185" s="114"/>
    </row>
    <row r="186" spans="10:15" x14ac:dyDescent="0.25">
      <c r="J186" s="114"/>
      <c r="K186" s="114"/>
      <c r="L186" s="114"/>
      <c r="M186" s="114"/>
      <c r="N186" s="114"/>
      <c r="O186" s="114"/>
    </row>
    <row r="187" spans="10:15" x14ac:dyDescent="0.25">
      <c r="J187" s="114"/>
      <c r="K187" s="114"/>
      <c r="L187" s="114"/>
      <c r="M187" s="114"/>
      <c r="N187" s="114"/>
      <c r="O187" s="114"/>
    </row>
    <row r="188" spans="10:15" x14ac:dyDescent="0.25">
      <c r="J188" s="114"/>
      <c r="K188" s="114"/>
      <c r="L188" s="114"/>
      <c r="M188" s="114"/>
      <c r="N188" s="114"/>
      <c r="O188" s="114"/>
    </row>
    <row r="189" spans="10:15" x14ac:dyDescent="0.25">
      <c r="J189" s="114"/>
      <c r="K189" s="114"/>
      <c r="L189" s="114"/>
      <c r="M189" s="114"/>
      <c r="N189" s="114"/>
      <c r="O189" s="114"/>
    </row>
    <row r="190" spans="10:15" x14ac:dyDescent="0.25">
      <c r="J190" s="114"/>
      <c r="K190" s="114"/>
      <c r="L190" s="114"/>
      <c r="M190" s="114"/>
      <c r="N190" s="114"/>
      <c r="O190" s="114"/>
    </row>
    <row r="191" spans="10:15" x14ac:dyDescent="0.25">
      <c r="J191" s="114"/>
      <c r="K191" s="114"/>
      <c r="L191" s="114"/>
      <c r="M191" s="114"/>
      <c r="N191" s="114"/>
      <c r="O191" s="114"/>
    </row>
    <row r="192" spans="10:15" x14ac:dyDescent="0.25">
      <c r="J192" s="114"/>
      <c r="K192" s="114"/>
      <c r="L192" s="114"/>
      <c r="M192" s="114"/>
      <c r="N192" s="114"/>
      <c r="O192" s="114"/>
    </row>
    <row r="193" spans="10:15" x14ac:dyDescent="0.25">
      <c r="J193" s="114"/>
      <c r="K193" s="114"/>
      <c r="L193" s="114"/>
      <c r="M193" s="114"/>
      <c r="N193" s="114"/>
      <c r="O193" s="114"/>
    </row>
    <row r="194" spans="10:15" x14ac:dyDescent="0.25">
      <c r="J194" s="114"/>
      <c r="K194" s="114"/>
      <c r="L194" s="114"/>
      <c r="M194" s="114"/>
      <c r="N194" s="114"/>
      <c r="O194" s="114"/>
    </row>
    <row r="195" spans="10:15" x14ac:dyDescent="0.25">
      <c r="J195" s="114"/>
      <c r="K195" s="114"/>
      <c r="L195" s="114"/>
      <c r="M195" s="114"/>
      <c r="N195" s="114"/>
      <c r="O195" s="114"/>
    </row>
    <row r="196" spans="10:15" x14ac:dyDescent="0.25">
      <c r="J196" s="114"/>
      <c r="K196" s="114"/>
      <c r="L196" s="114"/>
      <c r="M196" s="114"/>
      <c r="N196" s="114"/>
      <c r="O196" s="114"/>
    </row>
    <row r="197" spans="10:15" x14ac:dyDescent="0.25">
      <c r="J197" s="114"/>
      <c r="K197" s="114"/>
      <c r="L197" s="114"/>
      <c r="M197" s="114"/>
      <c r="N197" s="114"/>
      <c r="O197" s="114"/>
    </row>
    <row r="198" spans="10:15" x14ac:dyDescent="0.25">
      <c r="J198" s="114"/>
      <c r="K198" s="114"/>
      <c r="L198" s="114"/>
      <c r="M198" s="114"/>
      <c r="N198" s="114"/>
      <c r="O198" s="114"/>
    </row>
    <row r="199" spans="10:15" x14ac:dyDescent="0.25">
      <c r="J199" s="114"/>
      <c r="K199" s="114"/>
      <c r="L199" s="114"/>
      <c r="M199" s="114"/>
      <c r="N199" s="114"/>
      <c r="O199" s="114"/>
    </row>
    <row r="200" spans="10:15" x14ac:dyDescent="0.25">
      <c r="J200" s="114"/>
      <c r="K200" s="114"/>
      <c r="L200" s="114"/>
      <c r="M200" s="114"/>
      <c r="N200" s="114"/>
      <c r="O200" s="114"/>
    </row>
  </sheetData>
  <autoFilter ref="A1:O1"/>
  <printOptions gridLines="1"/>
  <pageMargins left="0.5" right="0.3" top="0.5" bottom="0.3" header="0.5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B19" sqref="B19"/>
      <selection pane="bottomLeft"/>
    </sheetView>
  </sheetViews>
  <sheetFormatPr defaultColWidth="8.85546875" defaultRowHeight="15" x14ac:dyDescent="0.25"/>
  <cols>
    <col min="1" max="2" width="10.7109375" style="97" bestFit="1" customWidth="1"/>
    <col min="3" max="3" width="8.28515625" style="133" bestFit="1" customWidth="1"/>
    <col min="4" max="4" width="8.85546875" style="98" bestFit="1" customWidth="1"/>
    <col min="5" max="5" width="24.85546875" style="114" bestFit="1" customWidth="1"/>
    <col min="6" max="6" width="11.5703125" style="121" bestFit="1" customWidth="1"/>
    <col min="7" max="7" width="6.7109375" style="114" bestFit="1" customWidth="1"/>
    <col min="8" max="9" width="8.85546875" style="100" customWidth="1"/>
    <col min="10" max="16384" width="8.85546875" style="100"/>
  </cols>
  <sheetData>
    <row r="1" spans="1:7" s="94" customFormat="1" ht="30" x14ac:dyDescent="0.25">
      <c r="A1" s="94" t="s">
        <v>9</v>
      </c>
      <c r="B1" s="99" t="s">
        <v>10</v>
      </c>
      <c r="C1" s="132" t="s">
        <v>2</v>
      </c>
      <c r="D1" s="94" t="s">
        <v>11</v>
      </c>
      <c r="E1" s="95" t="s">
        <v>13</v>
      </c>
      <c r="F1" s="121" t="s">
        <v>14</v>
      </c>
      <c r="G1" s="94" t="s">
        <v>16</v>
      </c>
    </row>
    <row r="2" spans="1:7" x14ac:dyDescent="0.25">
      <c r="A2" s="115"/>
      <c r="E2" s="100"/>
      <c r="G2" s="100"/>
    </row>
  </sheetData>
  <autoFilter ref="A1:G1"/>
  <sortState ref="A2:I23">
    <sortCondition descending="1" ref="D2:D23"/>
  </sortState>
  <printOptions gridLines="1"/>
  <pageMargins left="0.5" right="0.3" top="0.5" bottom="0.3" header="0.5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9" sqref="B9"/>
    </sheetView>
  </sheetViews>
  <sheetFormatPr defaultRowHeight="15" x14ac:dyDescent="0.25"/>
  <cols>
    <col min="1" max="1" width="27.140625" bestFit="1" customWidth="1"/>
    <col min="2" max="2" width="50.85546875" customWidth="1"/>
  </cols>
  <sheetData>
    <row r="1" spans="1:3" x14ac:dyDescent="0.25">
      <c r="A1" t="s">
        <v>17</v>
      </c>
      <c r="B1">
        <v>0</v>
      </c>
    </row>
    <row r="2" spans="1:3" x14ac:dyDescent="0.25">
      <c r="A2" t="s">
        <v>18</v>
      </c>
      <c r="B2">
        <v>0</v>
      </c>
    </row>
    <row r="3" spans="1:3" s="113" customFormat="1" x14ac:dyDescent="0.25">
      <c r="A3" s="113" t="s">
        <v>19</v>
      </c>
      <c r="B3" s="113">
        <v>0</v>
      </c>
    </row>
    <row r="4" spans="1:3" s="113" customFormat="1" x14ac:dyDescent="0.25">
      <c r="A4" s="113" t="s">
        <v>20</v>
      </c>
      <c r="B4" s="113">
        <v>0</v>
      </c>
    </row>
    <row r="5" spans="1:3" x14ac:dyDescent="0.25">
      <c r="B5" s="45" t="s">
        <v>145</v>
      </c>
    </row>
    <row r="6" spans="1:3" x14ac:dyDescent="0.25">
      <c r="A6" t="s">
        <v>21</v>
      </c>
      <c r="B6" s="136"/>
    </row>
    <row r="7" spans="1:3" x14ac:dyDescent="0.25">
      <c r="A7" t="s">
        <v>22</v>
      </c>
      <c r="B7" s="137"/>
    </row>
    <row r="8" spans="1:3" x14ac:dyDescent="0.25">
      <c r="A8" t="s">
        <v>23</v>
      </c>
      <c r="B8" s="136"/>
    </row>
    <row r="9" spans="1:3" x14ac:dyDescent="0.25">
      <c r="A9" t="s">
        <v>24</v>
      </c>
      <c r="B9" s="135" t="s">
        <v>25</v>
      </c>
    </row>
    <row r="10" spans="1:3" x14ac:dyDescent="0.25">
      <c r="A10" t="s">
        <v>26</v>
      </c>
      <c r="B10" s="33" t="s">
        <v>128</v>
      </c>
    </row>
    <row r="11" spans="1:3" x14ac:dyDescent="0.25">
      <c r="A11" t="s">
        <v>27</v>
      </c>
      <c r="B11" s="33"/>
    </row>
    <row r="12" spans="1:3" x14ac:dyDescent="0.25">
      <c r="A12" s="142" t="s">
        <v>134</v>
      </c>
    </row>
    <row r="13" spans="1:3" s="114" customFormat="1" ht="15.75" thickBot="1" x14ac:dyDescent="0.3">
      <c r="A13" s="142"/>
    </row>
    <row r="14" spans="1:3" s="114" customFormat="1" ht="18.75" x14ac:dyDescent="0.3">
      <c r="A14" s="149" t="s">
        <v>138</v>
      </c>
      <c r="B14" s="150"/>
    </row>
    <row r="15" spans="1:3" x14ac:dyDescent="0.25">
      <c r="A15" s="143" t="s">
        <v>142</v>
      </c>
      <c r="B15" s="147"/>
      <c r="C15" s="114"/>
    </row>
    <row r="16" spans="1:3" s="114" customFormat="1" x14ac:dyDescent="0.25">
      <c r="A16" s="144"/>
      <c r="B16" s="145"/>
    </row>
    <row r="17" spans="1:3" x14ac:dyDescent="0.25">
      <c r="A17" s="143" t="s">
        <v>143</v>
      </c>
      <c r="B17" s="147"/>
      <c r="C17" s="114"/>
    </row>
    <row r="18" spans="1:3" s="114" customFormat="1" x14ac:dyDescent="0.25">
      <c r="A18" s="143" t="s">
        <v>140</v>
      </c>
      <c r="B18" s="147"/>
    </row>
    <row r="19" spans="1:3" s="114" customFormat="1" x14ac:dyDescent="0.25">
      <c r="A19" s="143" t="s">
        <v>141</v>
      </c>
      <c r="B19" s="147"/>
    </row>
    <row r="20" spans="1:3" x14ac:dyDescent="0.25">
      <c r="A20" s="144"/>
      <c r="B20" s="145"/>
      <c r="C20" s="114"/>
    </row>
    <row r="21" spans="1:3" s="114" customFormat="1" x14ac:dyDescent="0.25">
      <c r="A21" s="143" t="s">
        <v>139</v>
      </c>
      <c r="B21" s="147"/>
    </row>
    <row r="22" spans="1:3" s="114" customFormat="1" ht="15.75" thickBot="1" x14ac:dyDescent="0.3">
      <c r="A22" s="146" t="s">
        <v>144</v>
      </c>
      <c r="B22" s="148"/>
    </row>
  </sheetData>
  <mergeCells count="1">
    <mergeCell ref="A14:B14"/>
  </mergeCells>
  <pageMargins left="0.511811024" right="0.511811024" top="0.78740157499999996" bottom="0.78740157499999996" header="0.31496062000000002" footer="0.31496062000000002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0"/>
  <sheetViews>
    <sheetView zoomScale="60" zoomScaleNormal="60" zoomScalePageLayoutView="70" workbookViewId="0">
      <selection activeCell="C36" sqref="C36"/>
    </sheetView>
  </sheetViews>
  <sheetFormatPr defaultColWidth="8.85546875" defaultRowHeight="12.75" x14ac:dyDescent="0.2"/>
  <cols>
    <col min="1" max="2" width="8.85546875" style="1" customWidth="1"/>
    <col min="3" max="3" width="15.28515625" style="1" bestFit="1" customWidth="1"/>
    <col min="4" max="6" width="8.85546875" style="1" customWidth="1"/>
    <col min="7" max="7" width="9.5703125" style="1" customWidth="1"/>
    <col min="8" max="8" width="7.85546875" style="1" customWidth="1"/>
    <col min="9" max="9" width="15.28515625" style="1" bestFit="1" customWidth="1"/>
    <col min="10" max="10" width="12.5703125" style="1" customWidth="1"/>
    <col min="11" max="11" width="12.42578125" style="1" customWidth="1"/>
    <col min="12" max="12" width="3.7109375" style="1" customWidth="1"/>
    <col min="13" max="13" width="14.7109375" style="1" customWidth="1"/>
    <col min="14" max="14" width="10.5703125" style="1" customWidth="1"/>
    <col min="15" max="15" width="10.7109375" style="1" customWidth="1"/>
    <col min="16" max="16" width="7.28515625" style="1" customWidth="1"/>
    <col min="17" max="17" width="3.42578125" style="1" customWidth="1"/>
    <col min="18" max="18" width="6" style="1" customWidth="1"/>
    <col min="19" max="19" width="9.85546875" style="1" customWidth="1"/>
    <col min="20" max="22" width="8.85546875" style="1" customWidth="1"/>
    <col min="23" max="23" width="11.42578125" style="1" customWidth="1"/>
    <col min="24" max="25" width="8.85546875" style="1" customWidth="1"/>
    <col min="26" max="16384" width="8.85546875" style="1"/>
  </cols>
  <sheetData>
    <row r="1" spans="1:23" ht="23.25" x14ac:dyDescent="0.35">
      <c r="D1" s="66"/>
      <c r="E1" s="66"/>
      <c r="F1" s="66"/>
      <c r="G1" s="66"/>
      <c r="H1" s="66"/>
      <c r="I1" s="66"/>
      <c r="J1" s="67" t="s">
        <v>28</v>
      </c>
      <c r="K1" s="66"/>
      <c r="L1" s="66"/>
      <c r="M1" s="66"/>
      <c r="N1" s="66"/>
      <c r="O1" s="66"/>
      <c r="P1" s="66"/>
    </row>
    <row r="3" spans="1:23" ht="15" x14ac:dyDescent="0.2">
      <c r="A3" s="193" t="s">
        <v>29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ht="15" x14ac:dyDescent="0.2">
      <c r="A4" s="196" t="s">
        <v>30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8"/>
    </row>
    <row r="5" spans="1:23" ht="20.25" x14ac:dyDescent="0.2">
      <c r="A5" s="199" t="s">
        <v>31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1"/>
    </row>
    <row r="6" spans="1:23" ht="17.25" customHeight="1" x14ac:dyDescent="0.2">
      <c r="A6" s="169" t="s">
        <v>32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80"/>
    </row>
    <row r="7" spans="1:23" x14ac:dyDescent="0.2">
      <c r="A7" s="216"/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8"/>
    </row>
    <row r="8" spans="1:23" ht="6.75" customHeight="1" x14ac:dyDescent="0.2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</row>
    <row r="9" spans="1:23" ht="12.75" customHeight="1" x14ac:dyDescent="0.2">
      <c r="A9" s="213" t="s">
        <v>33</v>
      </c>
      <c r="B9" s="214"/>
      <c r="C9" s="214"/>
      <c r="D9" s="214"/>
      <c r="E9" s="214"/>
      <c r="F9" s="215"/>
      <c r="G9" s="213" t="s">
        <v>34</v>
      </c>
      <c r="H9" s="214"/>
      <c r="I9" s="215"/>
      <c r="J9" s="213" t="s">
        <v>23</v>
      </c>
      <c r="K9" s="215"/>
      <c r="L9" s="213" t="s">
        <v>35</v>
      </c>
      <c r="M9" s="223"/>
      <c r="N9" s="166" t="s">
        <v>36</v>
      </c>
      <c r="O9" s="167"/>
      <c r="P9" s="167"/>
      <c r="Q9" s="168"/>
      <c r="R9" s="166" t="s">
        <v>37</v>
      </c>
      <c r="S9" s="167"/>
      <c r="T9" s="167"/>
      <c r="U9" s="168"/>
      <c r="V9" s="213" t="s">
        <v>38</v>
      </c>
      <c r="W9" s="215"/>
    </row>
    <row r="10" spans="1:23" ht="18" customHeight="1" x14ac:dyDescent="0.2">
      <c r="A10" s="160">
        <f>Dados!B6</f>
        <v>0</v>
      </c>
      <c r="B10" s="161"/>
      <c r="C10" s="161"/>
      <c r="D10" s="161"/>
      <c r="E10" s="161"/>
      <c r="F10" s="162"/>
      <c r="G10" s="173">
        <f>Dados!B7</f>
        <v>0</v>
      </c>
      <c r="H10" s="174"/>
      <c r="I10" s="175"/>
      <c r="J10" s="224">
        <f>Dados!B8</f>
        <v>0</v>
      </c>
      <c r="K10" s="225"/>
      <c r="L10" s="169" t="str">
        <f>Dados!B9</f>
        <v>Nº da OSF</v>
      </c>
      <c r="M10" s="170"/>
      <c r="N10" s="169" t="str">
        <f>Dados!B10</f>
        <v>Período da OSF</v>
      </c>
      <c r="O10" s="179"/>
      <c r="P10" s="179"/>
      <c r="Q10" s="180"/>
      <c r="R10" s="169">
        <f>Dados!B11</f>
        <v>0</v>
      </c>
      <c r="S10" s="179"/>
      <c r="T10" s="179"/>
      <c r="U10" s="180"/>
      <c r="V10" s="219" t="s">
        <v>39</v>
      </c>
      <c r="W10" s="220"/>
    </row>
    <row r="11" spans="1:23" x14ac:dyDescent="0.2">
      <c r="A11" s="163"/>
      <c r="B11" s="164"/>
      <c r="C11" s="164"/>
      <c r="D11" s="164"/>
      <c r="E11" s="164"/>
      <c r="F11" s="165"/>
      <c r="G11" s="176"/>
      <c r="H11" s="177"/>
      <c r="I11" s="178"/>
      <c r="J11" s="226"/>
      <c r="K11" s="227"/>
      <c r="L11" s="171"/>
      <c r="M11" s="172"/>
      <c r="N11" s="181"/>
      <c r="O11" s="182"/>
      <c r="P11" s="182"/>
      <c r="Q11" s="183"/>
      <c r="R11" s="181"/>
      <c r="S11" s="182"/>
      <c r="T11" s="182"/>
      <c r="U11" s="183"/>
      <c r="V11" s="221"/>
      <c r="W11" s="222"/>
    </row>
    <row r="12" spans="1:23" ht="14.25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</row>
    <row r="13" spans="1:23" ht="20.25" customHeight="1" x14ac:dyDescent="0.2">
      <c r="A13" s="157" t="s">
        <v>40</v>
      </c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9"/>
    </row>
    <row r="14" spans="1:23" ht="13.15" customHeight="1" x14ac:dyDescent="0.2">
      <c r="A14" s="202" t="s">
        <v>122</v>
      </c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4"/>
    </row>
    <row r="15" spans="1:23" ht="13.15" customHeight="1" x14ac:dyDescent="0.2">
      <c r="A15" s="205"/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7"/>
    </row>
    <row r="16" spans="1:23" ht="13.15" customHeight="1" x14ac:dyDescent="0.2">
      <c r="A16" s="205"/>
      <c r="B16" s="206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7"/>
    </row>
    <row r="17" spans="1:23" ht="13.15" customHeight="1" x14ac:dyDescent="0.2">
      <c r="A17" s="205"/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7"/>
    </row>
    <row r="18" spans="1:23" ht="13.15" customHeight="1" x14ac:dyDescent="0.2">
      <c r="A18" s="205"/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7"/>
    </row>
    <row r="19" spans="1:23" ht="13.15" customHeight="1" x14ac:dyDescent="0.2">
      <c r="A19" s="205"/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7"/>
    </row>
    <row r="20" spans="1:23" ht="13.15" customHeight="1" x14ac:dyDescent="0.2">
      <c r="A20" s="205"/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7"/>
    </row>
    <row r="21" spans="1:23" ht="13.15" customHeight="1" x14ac:dyDescent="0.2">
      <c r="A21" s="205"/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7"/>
    </row>
    <row r="22" spans="1:23" ht="13.15" customHeight="1" x14ac:dyDescent="0.2">
      <c r="A22" s="205"/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7"/>
    </row>
    <row r="23" spans="1:23" ht="13.15" customHeight="1" x14ac:dyDescent="0.2">
      <c r="A23" s="205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7"/>
    </row>
    <row r="24" spans="1:23" ht="13.15" customHeight="1" x14ac:dyDescent="0.2">
      <c r="A24" s="205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7"/>
    </row>
    <row r="25" spans="1:23" ht="13.15" customHeight="1" x14ac:dyDescent="0.2">
      <c r="A25" s="205"/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7"/>
    </row>
    <row r="26" spans="1:23" ht="13.15" customHeight="1" x14ac:dyDescent="0.2">
      <c r="A26" s="205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7"/>
    </row>
    <row r="27" spans="1:23" ht="13.15" customHeight="1" x14ac:dyDescent="0.2">
      <c r="A27" s="205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7"/>
    </row>
    <row r="28" spans="1:23" ht="13.15" customHeight="1" x14ac:dyDescent="0.2">
      <c r="A28" s="205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7"/>
    </row>
    <row r="29" spans="1:23" ht="13.15" customHeight="1" x14ac:dyDescent="0.2">
      <c r="A29" s="205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7"/>
    </row>
    <row r="30" spans="1:23" ht="13.15" customHeight="1" x14ac:dyDescent="0.2">
      <c r="A30" s="205"/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7"/>
    </row>
    <row r="31" spans="1:23" ht="13.15" customHeight="1" x14ac:dyDescent="0.2">
      <c r="A31" s="208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10"/>
    </row>
    <row r="32" spans="1:23" x14ac:dyDescent="0.2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</row>
    <row r="33" spans="1:23" ht="18.75" customHeight="1" x14ac:dyDescent="0.2">
      <c r="A33" s="157" t="s">
        <v>41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9"/>
    </row>
    <row r="34" spans="1:23" ht="19.5" customHeight="1" x14ac:dyDescent="0.2">
      <c r="A34" s="186" t="s">
        <v>42</v>
      </c>
      <c r="B34" s="188" t="s">
        <v>43</v>
      </c>
      <c r="C34" s="190" t="s">
        <v>44</v>
      </c>
      <c r="D34" s="191"/>
      <c r="E34" s="191"/>
      <c r="F34" s="191"/>
      <c r="G34" s="191"/>
      <c r="H34" s="192"/>
      <c r="I34" s="190" t="s">
        <v>45</v>
      </c>
      <c r="J34" s="191"/>
      <c r="K34" s="191"/>
      <c r="L34" s="191"/>
      <c r="M34" s="191"/>
      <c r="N34" s="192"/>
      <c r="O34" s="255" t="s">
        <v>46</v>
      </c>
      <c r="P34" s="256"/>
      <c r="Q34" s="184"/>
      <c r="R34" s="151" t="s">
        <v>47</v>
      </c>
      <c r="S34" s="152"/>
      <c r="T34" s="152"/>
      <c r="U34" s="152"/>
      <c r="V34" s="152"/>
      <c r="W34" s="153"/>
    </row>
    <row r="35" spans="1:23" ht="18.75" customHeight="1" x14ac:dyDescent="0.2">
      <c r="A35" s="187"/>
      <c r="B35" s="189"/>
      <c r="C35" s="129" t="s">
        <v>48</v>
      </c>
      <c r="D35" s="190" t="s">
        <v>49</v>
      </c>
      <c r="E35" s="191"/>
      <c r="F35" s="191"/>
      <c r="G35" s="191"/>
      <c r="H35" s="192"/>
      <c r="I35" s="129" t="s">
        <v>50</v>
      </c>
      <c r="J35" s="190" t="s">
        <v>51</v>
      </c>
      <c r="K35" s="191"/>
      <c r="L35" s="191"/>
      <c r="M35" s="191"/>
      <c r="N35" s="192"/>
      <c r="O35" s="257"/>
      <c r="P35" s="258"/>
      <c r="Q35" s="185"/>
      <c r="R35" s="154"/>
      <c r="S35" s="154"/>
      <c r="T35" s="154"/>
      <c r="U35" s="154"/>
      <c r="V35" s="154"/>
      <c r="W35" s="155"/>
    </row>
    <row r="36" spans="1:23" ht="17.25" customHeight="1" x14ac:dyDescent="0.2">
      <c r="A36" s="68" t="s">
        <v>39</v>
      </c>
      <c r="B36" s="69" t="s">
        <v>3</v>
      </c>
      <c r="C36" s="128"/>
      <c r="D36" s="234" t="str">
        <f ca="1">IF(C36&lt;&gt;"",VLOOKUP(TEXT(C36,"Geral"),OFFSET(Contas_Saldos!$A$2,0,0,Dados!$B$1,4),2,FALSE),"")</f>
        <v/>
      </c>
      <c r="E36" s="235"/>
      <c r="F36" s="235"/>
      <c r="G36" s="235"/>
      <c r="H36" s="236"/>
      <c r="I36" s="128"/>
      <c r="J36" s="259" t="str">
        <f ca="1">IF($I36&lt;&gt;"",VLOOKUP(TEXT($I36,"Geral"),OFFSET(Contas_Saldos!$A$2,0,0,Dados!$B$1,4),2,FALSE),"")</f>
        <v/>
      </c>
      <c r="K36" s="260" t="str">
        <f ca="1">IF($I36&lt;&gt;"",VLOOKUP(TEXT($I36,"Geral"),OFFSET(Contas_Saldos!$A$2,0,0,Dados!$B$1,4),2,FALSE),"")</f>
        <v/>
      </c>
      <c r="L36" s="260" t="str">
        <f ca="1">IF($I36&lt;&gt;"",VLOOKUP(TEXT($I36,"Geral"),OFFSET(Contas_Saldos!$A$2,0,0,Dados!$B$1,4),2,FALSE),"")</f>
        <v/>
      </c>
      <c r="M36" s="260" t="str">
        <f ca="1">IF($I36&lt;&gt;"",VLOOKUP(TEXT($I36,"Geral"),OFFSET(Contas_Saldos!$A$2,0,0,Dados!$B$1,4),2,FALSE),"")</f>
        <v/>
      </c>
      <c r="N36" s="261" t="str">
        <f ca="1">IF($I36&lt;&gt;"",VLOOKUP(TEXT($I36,"Geral"),OFFSET(Contas_Saldos!$A$2,0,0,Dados!$B$1,4),2,FALSE),"")</f>
        <v/>
      </c>
      <c r="O36" s="253"/>
      <c r="P36" s="254"/>
      <c r="Q36" s="264" t="s">
        <v>127</v>
      </c>
      <c r="R36" s="265"/>
      <c r="S36" s="265"/>
      <c r="T36" s="265"/>
      <c r="U36" s="265"/>
      <c r="V36" s="265"/>
      <c r="W36" s="266"/>
    </row>
    <row r="37" spans="1:23" ht="15.75" x14ac:dyDescent="0.2">
      <c r="A37" s="70" t="s">
        <v>39</v>
      </c>
      <c r="B37" s="71" t="s">
        <v>4</v>
      </c>
      <c r="C37" s="127"/>
      <c r="D37" s="234" t="str">
        <f ca="1">IF(C37&lt;&gt;"",VLOOKUP(TEXT(C37,"Geral"),OFFSET(Contas_Saldos!$A$2,0,0,Dados!$B$1,4),2,FALSE),"")</f>
        <v/>
      </c>
      <c r="E37" s="235"/>
      <c r="F37" s="235"/>
      <c r="G37" s="235"/>
      <c r="H37" s="236"/>
      <c r="I37" s="127"/>
      <c r="J37" s="259" t="str">
        <f ca="1">IF($I37&lt;&gt;"",VLOOKUP(TEXT($I37,"Geral"),OFFSET(Contas_Saldos!$A$2,0,0,Dados!$B$1,4),2,FALSE),"")</f>
        <v/>
      </c>
      <c r="K37" s="260" t="str">
        <f ca="1">IF($I37&lt;&gt;"",VLOOKUP(TEXT($I37,"Geral"),OFFSET(Contas_Saldos!$A$2,0,0,Dados!$B$1,4),2,FALSE),"")</f>
        <v/>
      </c>
      <c r="L37" s="260" t="str">
        <f ca="1">IF($I37&lt;&gt;"",VLOOKUP(TEXT($I37,"Geral"),OFFSET(Contas_Saldos!$A$2,0,0,Dados!$B$1,4),2,FALSE),"")</f>
        <v/>
      </c>
      <c r="M37" s="260" t="str">
        <f ca="1">IF($I37&lt;&gt;"",VLOOKUP(TEXT($I37,"Geral"),OFFSET(Contas_Saldos!$A$2,0,0,Dados!$B$1,4),2,FALSE),"")</f>
        <v/>
      </c>
      <c r="N37" s="261" t="str">
        <f ca="1">IF($I37&lt;&gt;"",VLOOKUP(TEXT($I37,"Geral"),OFFSET(Contas_Saldos!$A$2,0,0,Dados!$B$1,4),2,FALSE),"")</f>
        <v/>
      </c>
      <c r="O37" s="262"/>
      <c r="P37" s="263"/>
      <c r="Q37" s="269" t="s">
        <v>126</v>
      </c>
      <c r="R37" s="270"/>
      <c r="S37" s="270"/>
      <c r="T37" s="270"/>
      <c r="U37" s="270"/>
      <c r="V37" s="270"/>
      <c r="W37" s="271"/>
    </row>
    <row r="38" spans="1:23" ht="15.75" x14ac:dyDescent="0.2">
      <c r="A38" s="72"/>
      <c r="B38" s="73"/>
      <c r="C38" s="127"/>
      <c r="D38" s="234" t="str">
        <f ca="1">IF(C38&lt;&gt;"",VLOOKUP(TEXT(C38,"Geral"),OFFSET(Contas_Saldos!$A$2,0,0,Dados!$B$1,4),2,FALSE),"")</f>
        <v/>
      </c>
      <c r="E38" s="235"/>
      <c r="F38" s="235"/>
      <c r="G38" s="235"/>
      <c r="H38" s="236"/>
      <c r="I38" s="127"/>
      <c r="J38" s="259" t="str">
        <f ca="1">IF($I38&lt;&gt;"",VLOOKUP(TEXT($I38,"Geral"),OFFSET(Contas_Saldos!$A$2,0,0,Dados!$B$1,4),2,FALSE),"")</f>
        <v/>
      </c>
      <c r="K38" s="260" t="str">
        <f ca="1">IF($I38&lt;&gt;"",VLOOKUP(TEXT($I38,"Geral"),OFFSET(Contas_Saldos!$A$2,0,0,Dados!$B$1,4),2,FALSE),"")</f>
        <v/>
      </c>
      <c r="L38" s="260" t="str">
        <f ca="1">IF($I38&lt;&gt;"",VLOOKUP(TEXT($I38,"Geral"),OFFSET(Contas_Saldos!$A$2,0,0,Dados!$B$1,4),2,FALSE),"")</f>
        <v/>
      </c>
      <c r="M38" s="260" t="str">
        <f ca="1">IF($I38&lt;&gt;"",VLOOKUP(TEXT($I38,"Geral"),OFFSET(Contas_Saldos!$A$2,0,0,Dados!$B$1,4),2,FALSE),"")</f>
        <v/>
      </c>
      <c r="N38" s="261" t="str">
        <f ca="1">IF($I38&lt;&gt;"",VLOOKUP(TEXT($I38,"Geral"),OFFSET(Contas_Saldos!$A$2,0,0,Dados!$B$1,4),2,FALSE),"")</f>
        <v/>
      </c>
      <c r="O38" s="267"/>
      <c r="P38" s="268"/>
      <c r="Q38" s="272"/>
      <c r="R38" s="273"/>
      <c r="S38" s="273"/>
      <c r="T38" s="273"/>
      <c r="U38" s="273"/>
      <c r="V38" s="273"/>
      <c r="W38" s="274"/>
    </row>
    <row r="39" spans="1:23" ht="15.75" x14ac:dyDescent="0.2">
      <c r="A39" s="72"/>
      <c r="B39" s="73"/>
      <c r="C39" s="127"/>
      <c r="D39" s="234" t="str">
        <f ca="1">IF(C39&lt;&gt;"",VLOOKUP(TEXT(C39,"Geral"),OFFSET(Contas_Saldos!$A$2,0,0,Dados!$B$1,4),2,FALSE),"")</f>
        <v/>
      </c>
      <c r="E39" s="235"/>
      <c r="F39" s="235"/>
      <c r="G39" s="235"/>
      <c r="H39" s="236"/>
      <c r="I39" s="127"/>
      <c r="J39" s="259" t="str">
        <f ca="1">IF($I39&lt;&gt;"",VLOOKUP(TEXT($I39,"Geral"),OFFSET(Contas_Saldos!$A$2,0,0,Dados!$B$1,4),2,FALSE),"")</f>
        <v/>
      </c>
      <c r="K39" s="260" t="str">
        <f ca="1">IF($I39&lt;&gt;"",VLOOKUP(TEXT($I39,"Geral"),OFFSET(Contas_Saldos!$A$2,0,0,Dados!$B$1,4),2,FALSE),"")</f>
        <v/>
      </c>
      <c r="L39" s="260" t="str">
        <f ca="1">IF($I39&lt;&gt;"",VLOOKUP(TEXT($I39,"Geral"),OFFSET(Contas_Saldos!$A$2,0,0,Dados!$B$1,4),2,FALSE),"")</f>
        <v/>
      </c>
      <c r="M39" s="260" t="str">
        <f ca="1">IF($I39&lt;&gt;"",VLOOKUP(TEXT($I39,"Geral"),OFFSET(Contas_Saldos!$A$2,0,0,Dados!$B$1,4),2,FALSE),"")</f>
        <v/>
      </c>
      <c r="N39" s="261" t="str">
        <f ca="1">IF($I39&lt;&gt;"",VLOOKUP(TEXT($I39,"Geral"),OFFSET(Contas_Saldos!$A$2,0,0,Dados!$B$1,4),2,FALSE),"")</f>
        <v/>
      </c>
      <c r="O39" s="267"/>
      <c r="P39" s="268"/>
      <c r="Q39" s="272"/>
      <c r="R39" s="273"/>
      <c r="S39" s="273"/>
      <c r="T39" s="273"/>
      <c r="U39" s="273"/>
      <c r="V39" s="273"/>
      <c r="W39" s="274"/>
    </row>
    <row r="40" spans="1:23" ht="15.75" x14ac:dyDescent="0.2">
      <c r="A40" s="72"/>
      <c r="B40" s="73"/>
      <c r="C40" s="127"/>
      <c r="D40" s="234" t="str">
        <f ca="1">IF(C40&lt;&gt;"",VLOOKUP(TEXT(C40,"Geral"),OFFSET(Contas_Saldos!$A$2,0,0,Dados!$B$1,4),2,FALSE),"")</f>
        <v/>
      </c>
      <c r="E40" s="235"/>
      <c r="F40" s="235"/>
      <c r="G40" s="235"/>
      <c r="H40" s="236"/>
      <c r="I40" s="127"/>
      <c r="J40" s="259" t="str">
        <f ca="1">IF($I40&lt;&gt;"",VLOOKUP(TEXT($I40,"Geral"),OFFSET(Contas_Saldos!$A$2,0,0,Dados!$B$1,4),2,FALSE),"")</f>
        <v/>
      </c>
      <c r="K40" s="260" t="str">
        <f ca="1">IF($I40&lt;&gt;"",VLOOKUP(TEXT($I40,"Geral"),OFFSET(Contas_Saldos!$A$2,0,0,Dados!$B$1,4),2,FALSE),"")</f>
        <v/>
      </c>
      <c r="L40" s="260" t="str">
        <f ca="1">IF($I40&lt;&gt;"",VLOOKUP(TEXT($I40,"Geral"),OFFSET(Contas_Saldos!$A$2,0,0,Dados!$B$1,4),2,FALSE),"")</f>
        <v/>
      </c>
      <c r="M40" s="260" t="str">
        <f ca="1">IF($I40&lt;&gt;"",VLOOKUP(TEXT($I40,"Geral"),OFFSET(Contas_Saldos!$A$2,0,0,Dados!$B$1,4),2,FALSE),"")</f>
        <v/>
      </c>
      <c r="N40" s="261" t="str">
        <f ca="1">IF($I40&lt;&gt;"",VLOOKUP(TEXT($I40,"Geral"),OFFSET(Contas_Saldos!$A$2,0,0,Dados!$B$1,4),2,FALSE),"")</f>
        <v/>
      </c>
      <c r="O40" s="267"/>
      <c r="P40" s="268"/>
      <c r="Q40" s="272"/>
      <c r="R40" s="273"/>
      <c r="S40" s="273"/>
      <c r="T40" s="273"/>
      <c r="U40" s="273"/>
      <c r="V40" s="273"/>
      <c r="W40" s="274"/>
    </row>
    <row r="41" spans="1:23" ht="15.75" x14ac:dyDescent="0.2">
      <c r="A41" s="72"/>
      <c r="B41" s="73"/>
      <c r="C41" s="127"/>
      <c r="D41" s="234" t="str">
        <f ca="1">IF(C41&lt;&gt;"",VLOOKUP(TEXT(C41,"Geral"),OFFSET(Contas_Saldos!$A$2,0,0,Dados!$B$1,4),2,FALSE),"")</f>
        <v/>
      </c>
      <c r="E41" s="235"/>
      <c r="F41" s="235"/>
      <c r="G41" s="235"/>
      <c r="H41" s="236"/>
      <c r="I41" s="127"/>
      <c r="J41" s="259" t="str">
        <f ca="1">IF($I41&lt;&gt;"",VLOOKUP(TEXT($I41,"Geral"),OFFSET(Contas_Saldos!$A$2,0,0,Dados!$B$1,4),2,FALSE),"")</f>
        <v/>
      </c>
      <c r="K41" s="260" t="str">
        <f ca="1">IF($I41&lt;&gt;"",VLOOKUP(TEXT($I41,"Geral"),OFFSET(Contas_Saldos!$A$2,0,0,Dados!$B$1,4),2,FALSE),"")</f>
        <v/>
      </c>
      <c r="L41" s="260" t="str">
        <f ca="1">IF($I41&lt;&gt;"",VLOOKUP(TEXT($I41,"Geral"),OFFSET(Contas_Saldos!$A$2,0,0,Dados!$B$1,4),2,FALSE),"")</f>
        <v/>
      </c>
      <c r="M41" s="260" t="str">
        <f ca="1">IF($I41&lt;&gt;"",VLOOKUP(TEXT($I41,"Geral"),OFFSET(Contas_Saldos!$A$2,0,0,Dados!$B$1,4),2,FALSE),"")</f>
        <v/>
      </c>
      <c r="N41" s="261" t="str">
        <f ca="1">IF($I41&lt;&gt;"",VLOOKUP(TEXT($I41,"Geral"),OFFSET(Contas_Saldos!$A$2,0,0,Dados!$B$1,4),2,FALSE),"")</f>
        <v/>
      </c>
      <c r="O41" s="267"/>
      <c r="P41" s="268"/>
      <c r="Q41" s="272"/>
      <c r="R41" s="273"/>
      <c r="S41" s="273"/>
      <c r="T41" s="273"/>
      <c r="U41" s="273"/>
      <c r="V41" s="273"/>
      <c r="W41" s="274"/>
    </row>
    <row r="42" spans="1:23" ht="15.75" x14ac:dyDescent="0.2">
      <c r="A42" s="72"/>
      <c r="B42" s="73"/>
      <c r="C42" s="127"/>
      <c r="D42" s="234" t="str">
        <f ca="1">IF(C42&lt;&gt;"",VLOOKUP(TEXT(C42,"Geral"),OFFSET(Contas_Saldos!$A$2,0,0,Dados!$B$1,4),2,FALSE),"")</f>
        <v/>
      </c>
      <c r="E42" s="235"/>
      <c r="F42" s="235"/>
      <c r="G42" s="235"/>
      <c r="H42" s="236"/>
      <c r="I42" s="127"/>
      <c r="J42" s="259" t="str">
        <f ca="1">IF($I42&lt;&gt;"",VLOOKUP(TEXT($I42,"Geral"),OFFSET(Contas_Saldos!$A$2,0,0,Dados!$B$1,4),2,FALSE),"")</f>
        <v/>
      </c>
      <c r="K42" s="260" t="str">
        <f ca="1">IF($I42&lt;&gt;"",VLOOKUP(TEXT($I42,"Geral"),OFFSET(Contas_Saldos!$A$2,0,0,Dados!$B$1,4),2,FALSE),"")</f>
        <v/>
      </c>
      <c r="L42" s="260" t="str">
        <f ca="1">IF($I42&lt;&gt;"",VLOOKUP(TEXT($I42,"Geral"),OFFSET(Contas_Saldos!$A$2,0,0,Dados!$B$1,4),2,FALSE),"")</f>
        <v/>
      </c>
      <c r="M42" s="260" t="str">
        <f ca="1">IF($I42&lt;&gt;"",VLOOKUP(TEXT($I42,"Geral"),OFFSET(Contas_Saldos!$A$2,0,0,Dados!$B$1,4),2,FALSE),"")</f>
        <v/>
      </c>
      <c r="N42" s="261" t="str">
        <f ca="1">IF($I42&lt;&gt;"",VLOOKUP(TEXT($I42,"Geral"),OFFSET(Contas_Saldos!$A$2,0,0,Dados!$B$1,4),2,FALSE),"")</f>
        <v/>
      </c>
      <c r="O42" s="267"/>
      <c r="P42" s="268"/>
      <c r="Q42" s="272"/>
      <c r="R42" s="273"/>
      <c r="S42" s="273"/>
      <c r="T42" s="273"/>
      <c r="U42" s="273"/>
      <c r="V42" s="273"/>
      <c r="W42" s="274"/>
    </row>
    <row r="43" spans="1:23" ht="15.75" x14ac:dyDescent="0.2">
      <c r="A43" s="72"/>
      <c r="B43" s="73"/>
      <c r="C43" s="127"/>
      <c r="D43" s="234" t="str">
        <f ca="1">IF(C43&lt;&gt;"",VLOOKUP(TEXT(C43,"Geral"),OFFSET(Contas_Saldos!$A$2,0,0,Dados!$B$1,4),2,FALSE),"")</f>
        <v/>
      </c>
      <c r="E43" s="235"/>
      <c r="F43" s="235"/>
      <c r="G43" s="235"/>
      <c r="H43" s="236"/>
      <c r="I43" s="127"/>
      <c r="J43" s="259" t="str">
        <f ca="1">IF($I43&lt;&gt;"",VLOOKUP(TEXT($I43,"Geral"),OFFSET(Contas_Saldos!$A$2,0,0,Dados!$B$1,4),2,FALSE),"")</f>
        <v/>
      </c>
      <c r="K43" s="260" t="str">
        <f ca="1">IF($I43&lt;&gt;"",VLOOKUP(TEXT($I43,"Geral"),OFFSET(Contas_Saldos!$A$2,0,0,Dados!$B$1,4),2,FALSE),"")</f>
        <v/>
      </c>
      <c r="L43" s="260" t="str">
        <f ca="1">IF($I43&lt;&gt;"",VLOOKUP(TEXT($I43,"Geral"),OFFSET(Contas_Saldos!$A$2,0,0,Dados!$B$1,4),2,FALSE),"")</f>
        <v/>
      </c>
      <c r="M43" s="260" t="str">
        <f ca="1">IF($I43&lt;&gt;"",VLOOKUP(TEXT($I43,"Geral"),OFFSET(Contas_Saldos!$A$2,0,0,Dados!$B$1,4),2,FALSE),"")</f>
        <v/>
      </c>
      <c r="N43" s="261" t="str">
        <f ca="1">IF($I43&lt;&gt;"",VLOOKUP(TEXT($I43,"Geral"),OFFSET(Contas_Saldos!$A$2,0,0,Dados!$B$1,4),2,FALSE),"")</f>
        <v/>
      </c>
      <c r="O43" s="267"/>
      <c r="P43" s="268"/>
      <c r="Q43" s="272"/>
      <c r="R43" s="273"/>
      <c r="S43" s="273"/>
      <c r="T43" s="273"/>
      <c r="U43" s="273"/>
      <c r="V43" s="273"/>
      <c r="W43" s="274"/>
    </row>
    <row r="44" spans="1:23" ht="15.75" x14ac:dyDescent="0.2">
      <c r="A44" s="72"/>
      <c r="B44" s="73"/>
      <c r="C44" s="127"/>
      <c r="D44" s="234" t="str">
        <f ca="1">IF(C44&lt;&gt;"",VLOOKUP(TEXT(C44,"Geral"),OFFSET(Contas_Saldos!$A$2,0,0,Dados!$B$1,4),2,FALSE),"")</f>
        <v/>
      </c>
      <c r="E44" s="235"/>
      <c r="F44" s="235"/>
      <c r="G44" s="235"/>
      <c r="H44" s="236"/>
      <c r="I44" s="127"/>
      <c r="J44" s="259" t="str">
        <f ca="1">IF($I44&lt;&gt;"",VLOOKUP(TEXT($I44,"Geral"),OFFSET(Contas_Saldos!$A$2,0,0,Dados!$B$1,4),2,FALSE),"")</f>
        <v/>
      </c>
      <c r="K44" s="260" t="str">
        <f ca="1">IF($I44&lt;&gt;"",VLOOKUP(TEXT($I44,"Geral"),OFFSET(Contas_Saldos!$A$2,0,0,Dados!$B$1,4),2,FALSE),"")</f>
        <v/>
      </c>
      <c r="L44" s="260" t="str">
        <f ca="1">IF($I44&lt;&gt;"",VLOOKUP(TEXT($I44,"Geral"),OFFSET(Contas_Saldos!$A$2,0,0,Dados!$B$1,4),2,FALSE),"")</f>
        <v/>
      </c>
      <c r="M44" s="260" t="str">
        <f ca="1">IF($I44&lt;&gt;"",VLOOKUP(TEXT($I44,"Geral"),OFFSET(Contas_Saldos!$A$2,0,0,Dados!$B$1,4),2,FALSE),"")</f>
        <v/>
      </c>
      <c r="N44" s="261" t="str">
        <f ca="1">IF($I44&lt;&gt;"",VLOOKUP(TEXT($I44,"Geral"),OFFSET(Contas_Saldos!$A$2,0,0,Dados!$B$1,4),2,FALSE),"")</f>
        <v/>
      </c>
      <c r="O44" s="267"/>
      <c r="P44" s="268"/>
      <c r="Q44" s="272"/>
      <c r="R44" s="273"/>
      <c r="S44" s="273"/>
      <c r="T44" s="273"/>
      <c r="U44" s="273"/>
      <c r="V44" s="273"/>
      <c r="W44" s="274"/>
    </row>
    <row r="45" spans="1:23" ht="15.75" x14ac:dyDescent="0.2">
      <c r="A45" s="72"/>
      <c r="B45" s="73"/>
      <c r="C45" s="127"/>
      <c r="D45" s="234" t="str">
        <f ca="1">IF(C45&lt;&gt;"",VLOOKUP(TEXT(C45,"Geral"),OFFSET(Contas_Saldos!$A$2,0,0,Dados!$B$1,4),2,FALSE),"")</f>
        <v/>
      </c>
      <c r="E45" s="235"/>
      <c r="F45" s="235"/>
      <c r="G45" s="235"/>
      <c r="H45" s="236"/>
      <c r="I45" s="127"/>
      <c r="J45" s="259" t="str">
        <f ca="1">IF($I45&lt;&gt;"",VLOOKUP(TEXT($I45,"Geral"),OFFSET(Contas_Saldos!$A$2,0,0,Dados!$B$1,4),2,FALSE),"")</f>
        <v/>
      </c>
      <c r="K45" s="260" t="str">
        <f ca="1">IF($I45&lt;&gt;"",VLOOKUP(TEXT($I45,"Geral"),OFFSET(Contas_Saldos!$A$2,0,0,Dados!$B$1,4),2,FALSE),"")</f>
        <v/>
      </c>
      <c r="L45" s="260" t="str">
        <f ca="1">IF($I45&lt;&gt;"",VLOOKUP(TEXT($I45,"Geral"),OFFSET(Contas_Saldos!$A$2,0,0,Dados!$B$1,4),2,FALSE),"")</f>
        <v/>
      </c>
      <c r="M45" s="260" t="str">
        <f ca="1">IF($I45&lt;&gt;"",VLOOKUP(TEXT($I45,"Geral"),OFFSET(Contas_Saldos!$A$2,0,0,Dados!$B$1,4),2,FALSE),"")</f>
        <v/>
      </c>
      <c r="N45" s="261" t="str">
        <f ca="1">IF($I45&lt;&gt;"",VLOOKUP(TEXT($I45,"Geral"),OFFSET(Contas_Saldos!$A$2,0,0,Dados!$B$1,4),2,FALSE),"")</f>
        <v/>
      </c>
      <c r="O45" s="267"/>
      <c r="P45" s="268"/>
      <c r="Q45" s="272"/>
      <c r="R45" s="273"/>
      <c r="S45" s="273"/>
      <c r="T45" s="273"/>
      <c r="U45" s="273"/>
      <c r="V45" s="273"/>
      <c r="W45" s="274"/>
    </row>
    <row r="46" spans="1:23" ht="15.75" x14ac:dyDescent="0.2">
      <c r="A46" s="72"/>
      <c r="B46" s="73"/>
      <c r="C46" s="127"/>
      <c r="D46" s="234" t="str">
        <f ca="1">IF(C46&lt;&gt;"",VLOOKUP(TEXT(C46,"Geral"),OFFSET(Contas_Saldos!$A$2,0,0,Dados!$B$1,4),2,FALSE),"")</f>
        <v/>
      </c>
      <c r="E46" s="235"/>
      <c r="F46" s="235"/>
      <c r="G46" s="235"/>
      <c r="H46" s="236"/>
      <c r="I46" s="127"/>
      <c r="J46" s="259" t="str">
        <f ca="1">IF($I46&lt;&gt;"",VLOOKUP(TEXT($I46,"Geral"),OFFSET(Contas_Saldos!$A$2,0,0,Dados!$B$1,4),2,FALSE),"")</f>
        <v/>
      </c>
      <c r="K46" s="260" t="str">
        <f ca="1">IF($I46&lt;&gt;"",VLOOKUP(TEXT($I46,"Geral"),OFFSET(Contas_Saldos!$A$2,0,0,Dados!$B$1,4),2,FALSE),"")</f>
        <v/>
      </c>
      <c r="L46" s="260" t="str">
        <f ca="1">IF($I46&lt;&gt;"",VLOOKUP(TEXT($I46,"Geral"),OFFSET(Contas_Saldos!$A$2,0,0,Dados!$B$1,4),2,FALSE),"")</f>
        <v/>
      </c>
      <c r="M46" s="260" t="str">
        <f ca="1">IF($I46&lt;&gt;"",VLOOKUP(TEXT($I46,"Geral"),OFFSET(Contas_Saldos!$A$2,0,0,Dados!$B$1,4),2,FALSE),"")</f>
        <v/>
      </c>
      <c r="N46" s="261" t="str">
        <f ca="1">IF($I46&lt;&gt;"",VLOOKUP(TEXT($I46,"Geral"),OFFSET(Contas_Saldos!$A$2,0,0,Dados!$B$1,4),2,FALSE),"")</f>
        <v/>
      </c>
      <c r="O46" s="267"/>
      <c r="P46" s="268"/>
      <c r="Q46" s="272"/>
      <c r="R46" s="273"/>
      <c r="S46" s="273"/>
      <c r="T46" s="273"/>
      <c r="U46" s="273"/>
      <c r="V46" s="273"/>
      <c r="W46" s="274"/>
    </row>
    <row r="47" spans="1:23" ht="15.75" x14ac:dyDescent="0.2">
      <c r="A47" s="72"/>
      <c r="B47" s="73"/>
      <c r="C47" s="127"/>
      <c r="D47" s="234" t="str">
        <f ca="1">IF(C47&lt;&gt;"",VLOOKUP(TEXT(C47,"Geral"),OFFSET(Contas_Saldos!$A$2,0,0,Dados!$B$1,4),2,FALSE),"")</f>
        <v/>
      </c>
      <c r="E47" s="235"/>
      <c r="F47" s="235"/>
      <c r="G47" s="235"/>
      <c r="H47" s="236"/>
      <c r="I47" s="127"/>
      <c r="J47" s="259" t="str">
        <f ca="1">IF($I47&lt;&gt;"",VLOOKUP(TEXT($I47,"Geral"),OFFSET(Contas_Saldos!$A$2,0,0,Dados!$B$1,4),2,FALSE),"")</f>
        <v/>
      </c>
      <c r="K47" s="260" t="str">
        <f ca="1">IF($I47&lt;&gt;"",VLOOKUP(TEXT($I47,"Geral"),OFFSET(Contas_Saldos!$A$2,0,0,Dados!$B$1,4),2,FALSE),"")</f>
        <v/>
      </c>
      <c r="L47" s="260" t="str">
        <f ca="1">IF($I47&lt;&gt;"",VLOOKUP(TEXT($I47,"Geral"),OFFSET(Contas_Saldos!$A$2,0,0,Dados!$B$1,4),2,FALSE),"")</f>
        <v/>
      </c>
      <c r="M47" s="260" t="str">
        <f ca="1">IF($I47&lt;&gt;"",VLOOKUP(TEXT($I47,"Geral"),OFFSET(Contas_Saldos!$A$2,0,0,Dados!$B$1,4),2,FALSE),"")</f>
        <v/>
      </c>
      <c r="N47" s="261" t="str">
        <f ca="1">IF($I47&lt;&gt;"",VLOOKUP(TEXT($I47,"Geral"),OFFSET(Contas_Saldos!$A$2,0,0,Dados!$B$1,4),2,FALSE),"")</f>
        <v/>
      </c>
      <c r="O47" s="267"/>
      <c r="P47" s="268"/>
      <c r="Q47" s="272"/>
      <c r="R47" s="273"/>
      <c r="S47" s="273"/>
      <c r="T47" s="273"/>
      <c r="U47" s="273"/>
      <c r="V47" s="273"/>
      <c r="W47" s="274"/>
    </row>
    <row r="48" spans="1:23" ht="15.75" x14ac:dyDescent="0.2">
      <c r="A48" s="72"/>
      <c r="B48" s="73"/>
      <c r="C48" s="127"/>
      <c r="D48" s="234" t="str">
        <f ca="1">IF(C48&lt;&gt;"",VLOOKUP(TEXT(C48,"Geral"),OFFSET(Contas_Saldos!$A$2,0,0,Dados!$B$1,4),2,FALSE),"")</f>
        <v/>
      </c>
      <c r="E48" s="235"/>
      <c r="F48" s="235"/>
      <c r="G48" s="235"/>
      <c r="H48" s="236"/>
      <c r="I48" s="127"/>
      <c r="J48" s="259" t="str">
        <f ca="1">IF($I48&lt;&gt;"",VLOOKUP(TEXT($I48,"Geral"),OFFSET(Contas_Saldos!$A$2,0,0,Dados!$B$1,4),2,FALSE),"")</f>
        <v/>
      </c>
      <c r="K48" s="260" t="str">
        <f ca="1">IF($I48&lt;&gt;"",VLOOKUP(TEXT($I48,"Geral"),OFFSET(Contas_Saldos!$A$2,0,0,Dados!$B$1,4),2,FALSE),"")</f>
        <v/>
      </c>
      <c r="L48" s="260" t="str">
        <f ca="1">IF($I48&lt;&gt;"",VLOOKUP(TEXT($I48,"Geral"),OFFSET(Contas_Saldos!$A$2,0,0,Dados!$B$1,4),2,FALSE),"")</f>
        <v/>
      </c>
      <c r="M48" s="260" t="str">
        <f ca="1">IF($I48&lt;&gt;"",VLOOKUP(TEXT($I48,"Geral"),OFFSET(Contas_Saldos!$A$2,0,0,Dados!$B$1,4),2,FALSE),"")</f>
        <v/>
      </c>
      <c r="N48" s="261" t="str">
        <f ca="1">IF($I48&lt;&gt;"",VLOOKUP(TEXT($I48,"Geral"),OFFSET(Contas_Saldos!$A$2,0,0,Dados!$B$1,4),2,FALSE),"")</f>
        <v/>
      </c>
      <c r="O48" s="267"/>
      <c r="P48" s="268"/>
      <c r="Q48" s="272"/>
      <c r="R48" s="273"/>
      <c r="S48" s="273"/>
      <c r="T48" s="273"/>
      <c r="U48" s="273"/>
      <c r="V48" s="273"/>
      <c r="W48" s="274"/>
    </row>
    <row r="49" spans="1:23" ht="15.75" x14ac:dyDescent="0.2">
      <c r="A49" s="72"/>
      <c r="B49" s="73"/>
      <c r="C49" s="127"/>
      <c r="D49" s="234" t="str">
        <f ca="1">IF(C49&lt;&gt;"",VLOOKUP(TEXT(C49,"Geral"),OFFSET(Contas_Saldos!$A$2,0,0,Dados!$B$1,4),2,FALSE),"")</f>
        <v/>
      </c>
      <c r="E49" s="235"/>
      <c r="F49" s="235"/>
      <c r="G49" s="235"/>
      <c r="H49" s="236"/>
      <c r="I49" s="127"/>
      <c r="J49" s="259" t="str">
        <f ca="1">IF($I49&lt;&gt;"",VLOOKUP(TEXT($I49,"Geral"),OFFSET(Contas_Saldos!$A$2,0,0,Dados!$B$1,4),2,FALSE),"")</f>
        <v/>
      </c>
      <c r="K49" s="260" t="str">
        <f ca="1">IF($I49&lt;&gt;"",VLOOKUP(TEXT($I49,"Geral"),OFFSET(Contas_Saldos!$A$2,0,0,Dados!$B$1,4),2,FALSE),"")</f>
        <v/>
      </c>
      <c r="L49" s="260" t="str">
        <f ca="1">IF($I49&lt;&gt;"",VLOOKUP(TEXT($I49,"Geral"),OFFSET(Contas_Saldos!$A$2,0,0,Dados!$B$1,4),2,FALSE),"")</f>
        <v/>
      </c>
      <c r="M49" s="260" t="str">
        <f ca="1">IF($I49&lt;&gt;"",VLOOKUP(TEXT($I49,"Geral"),OFFSET(Contas_Saldos!$A$2,0,0,Dados!$B$1,4),2,FALSE),"")</f>
        <v/>
      </c>
      <c r="N49" s="261" t="str">
        <f ca="1">IF($I49&lt;&gt;"",VLOOKUP(TEXT($I49,"Geral"),OFFSET(Contas_Saldos!$A$2,0,0,Dados!$B$1,4),2,FALSE),"")</f>
        <v/>
      </c>
      <c r="O49" s="267"/>
      <c r="P49" s="268"/>
      <c r="Q49" s="272"/>
      <c r="R49" s="273"/>
      <c r="S49" s="273"/>
      <c r="T49" s="273"/>
      <c r="U49" s="273"/>
      <c r="V49" s="273"/>
      <c r="W49" s="274"/>
    </row>
    <row r="50" spans="1:23" ht="15.75" x14ac:dyDescent="0.2">
      <c r="A50" s="72"/>
      <c r="B50" s="73"/>
      <c r="C50" s="127"/>
      <c r="D50" s="234" t="str">
        <f ca="1">IF(C50&lt;&gt;"",VLOOKUP(TEXT(C50,"Geral"),OFFSET(Contas_Saldos!$A$2,0,0,Dados!$B$1,4),2,FALSE),"")</f>
        <v/>
      </c>
      <c r="E50" s="235"/>
      <c r="F50" s="235"/>
      <c r="G50" s="235"/>
      <c r="H50" s="236"/>
      <c r="I50" s="127"/>
      <c r="J50" s="259" t="str">
        <f ca="1">IF($I50&lt;&gt;"",VLOOKUP(TEXT($I50,"Geral"),OFFSET(Contas_Saldos!$A$2,0,0,Dados!$B$1,4),2,FALSE),"")</f>
        <v/>
      </c>
      <c r="K50" s="260" t="str">
        <f ca="1">IF($I50&lt;&gt;"",VLOOKUP(TEXT($I50,"Geral"),OFFSET(Contas_Saldos!$A$2,0,0,Dados!$B$1,4),2,FALSE),"")</f>
        <v/>
      </c>
      <c r="L50" s="260" t="str">
        <f ca="1">IF($I50&lt;&gt;"",VLOOKUP(TEXT($I50,"Geral"),OFFSET(Contas_Saldos!$A$2,0,0,Dados!$B$1,4),2,FALSE),"")</f>
        <v/>
      </c>
      <c r="M50" s="260" t="str">
        <f ca="1">IF($I50&lt;&gt;"",VLOOKUP(TEXT($I50,"Geral"),OFFSET(Contas_Saldos!$A$2,0,0,Dados!$B$1,4),2,FALSE),"")</f>
        <v/>
      </c>
      <c r="N50" s="261" t="str">
        <f ca="1">IF($I50&lt;&gt;"",VLOOKUP(TEXT($I50,"Geral"),OFFSET(Contas_Saldos!$A$2,0,0,Dados!$B$1,4),2,FALSE),"")</f>
        <v/>
      </c>
      <c r="O50" s="267"/>
      <c r="P50" s="268"/>
      <c r="Q50" s="272"/>
      <c r="R50" s="273"/>
      <c r="S50" s="273"/>
      <c r="T50" s="273"/>
      <c r="U50" s="273"/>
      <c r="V50" s="273"/>
      <c r="W50" s="274"/>
    </row>
    <row r="51" spans="1:23" ht="15.75" x14ac:dyDescent="0.2">
      <c r="A51" s="72"/>
      <c r="B51" s="73"/>
      <c r="C51" s="127"/>
      <c r="D51" s="234" t="str">
        <f ca="1">IF(C51&lt;&gt;"",VLOOKUP(TEXT(C51,"Geral"),OFFSET(Contas_Saldos!$A$2,0,0,Dados!$B$1,4),2,FALSE),"")</f>
        <v/>
      </c>
      <c r="E51" s="235"/>
      <c r="F51" s="235"/>
      <c r="G51" s="235"/>
      <c r="H51" s="236"/>
      <c r="I51" s="127"/>
      <c r="J51" s="259" t="str">
        <f ca="1">IF($I51&lt;&gt;"",VLOOKUP(TEXT($I51,"Geral"),OFFSET(Contas_Saldos!$A$2,0,0,Dados!$B$1,4),2,FALSE),"")</f>
        <v/>
      </c>
      <c r="K51" s="260" t="str">
        <f ca="1">IF($I51&lt;&gt;"",VLOOKUP(TEXT($I51,"Geral"),OFFSET(Contas_Saldos!$A$2,0,0,Dados!$B$1,4),2,FALSE),"")</f>
        <v/>
      </c>
      <c r="L51" s="260" t="str">
        <f ca="1">IF($I51&lt;&gt;"",VLOOKUP(TEXT($I51,"Geral"),OFFSET(Contas_Saldos!$A$2,0,0,Dados!$B$1,4),2,FALSE),"")</f>
        <v/>
      </c>
      <c r="M51" s="260" t="str">
        <f ca="1">IF($I51&lt;&gt;"",VLOOKUP(TEXT($I51,"Geral"),OFFSET(Contas_Saldos!$A$2,0,0,Dados!$B$1,4),2,FALSE),"")</f>
        <v/>
      </c>
      <c r="N51" s="261" t="str">
        <f ca="1">IF($I51&lt;&gt;"",VLOOKUP(TEXT($I51,"Geral"),OFFSET(Contas_Saldos!$A$2,0,0,Dados!$B$1,4),2,FALSE),"")</f>
        <v/>
      </c>
      <c r="O51" s="267"/>
      <c r="P51" s="268"/>
      <c r="Q51" s="272"/>
      <c r="R51" s="273"/>
      <c r="S51" s="273"/>
      <c r="T51" s="273"/>
      <c r="U51" s="273"/>
      <c r="V51" s="273"/>
      <c r="W51" s="274"/>
    </row>
    <row r="52" spans="1:23" ht="15.75" x14ac:dyDescent="0.2">
      <c r="A52" s="74"/>
      <c r="B52" s="75"/>
      <c r="C52" s="130"/>
      <c r="D52" s="234" t="str">
        <f ca="1">IF(C52&lt;&gt;"",VLOOKUP(TEXT(C52,"Geral"),OFFSET(Contas_Saldos!$A$2,0,0,Dados!$B$1,4),2,FALSE),"")</f>
        <v/>
      </c>
      <c r="E52" s="235"/>
      <c r="F52" s="235"/>
      <c r="G52" s="235"/>
      <c r="H52" s="236"/>
      <c r="I52" s="130"/>
      <c r="J52" s="124" t="str">
        <f ca="1">IF($I52&lt;&gt;"",VLOOKUP(TEXT($I52,"Geral"),OFFSET(Contas_Saldos!$A$2,0,0,Dados!$B$1,4),2,FALSE),"")</f>
        <v/>
      </c>
      <c r="K52" s="125" t="str">
        <f ca="1">IF($I52&lt;&gt;"",VLOOKUP(TEXT($I52,"Geral"),OFFSET(Contas_Saldos!$A$2,0,0,Dados!$B$1,4),2,FALSE),"")</f>
        <v/>
      </c>
      <c r="L52" s="125" t="str">
        <f ca="1">IF($I52&lt;&gt;"",VLOOKUP(TEXT($I52,"Geral"),OFFSET(Contas_Saldos!$A$2,0,0,Dados!$B$1,4),2,FALSE),"")</f>
        <v/>
      </c>
      <c r="M52" s="125" t="str">
        <f ca="1">IF($I52&lt;&gt;"",VLOOKUP(TEXT($I52,"Geral"),OFFSET(Contas_Saldos!$A$2,0,0,Dados!$B$1,4),2,FALSE),"")</f>
        <v/>
      </c>
      <c r="N52" s="126" t="str">
        <f ca="1">IF($I52&lt;&gt;"",VLOOKUP(TEXT($I52,"Geral"),OFFSET(Contas_Saldos!$A$2,0,0,Dados!$B$1,4),2,FALSE),"")</f>
        <v/>
      </c>
      <c r="O52" s="238"/>
      <c r="P52" s="239"/>
      <c r="Q52" s="250"/>
      <c r="R52" s="251"/>
      <c r="S52" s="251"/>
      <c r="T52" s="251"/>
      <c r="U52" s="251"/>
      <c r="V52" s="251"/>
      <c r="W52" s="252"/>
    </row>
    <row r="53" spans="1:23" ht="9.75" customHeight="1" x14ac:dyDescent="0.2">
      <c r="A53" s="237"/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</row>
    <row r="54" spans="1:23" x14ac:dyDescent="0.2">
      <c r="A54" s="247" t="s">
        <v>52</v>
      </c>
      <c r="B54" s="248"/>
      <c r="C54" s="248"/>
      <c r="D54" s="248"/>
      <c r="E54" s="248"/>
      <c r="F54" s="248"/>
      <c r="G54" s="248"/>
      <c r="H54" s="249"/>
      <c r="I54" s="213" t="s">
        <v>53</v>
      </c>
      <c r="J54" s="214"/>
      <c r="K54" s="214"/>
      <c r="L54" s="214"/>
      <c r="M54" s="214"/>
      <c r="N54" s="215"/>
      <c r="O54" s="213" t="s">
        <v>54</v>
      </c>
      <c r="P54" s="214"/>
      <c r="Q54" s="214"/>
      <c r="R54" s="214"/>
      <c r="S54" s="214"/>
      <c r="T54" s="214"/>
      <c r="U54" s="214"/>
      <c r="V54" s="214"/>
      <c r="W54" s="215"/>
    </row>
    <row r="55" spans="1:23" x14ac:dyDescent="0.2">
      <c r="A55" s="240"/>
      <c r="B55" s="241"/>
      <c r="C55" s="241"/>
      <c r="D55" s="241"/>
      <c r="E55" s="241"/>
      <c r="F55" s="241"/>
      <c r="G55" s="241"/>
      <c r="H55" s="242"/>
      <c r="I55" s="240"/>
      <c r="J55" s="241"/>
      <c r="K55" s="241"/>
      <c r="L55" s="241"/>
      <c r="M55" s="241"/>
      <c r="N55" s="242"/>
      <c r="O55" s="228"/>
      <c r="P55" s="229"/>
      <c r="Q55" s="229"/>
      <c r="R55" s="229"/>
      <c r="S55" s="229"/>
      <c r="T55" s="229"/>
      <c r="U55" s="229"/>
      <c r="V55" s="229"/>
      <c r="W55" s="230"/>
    </row>
    <row r="56" spans="1:23" ht="12.75" customHeight="1" x14ac:dyDescent="0.2">
      <c r="A56" s="243"/>
      <c r="B56" s="241"/>
      <c r="C56" s="241"/>
      <c r="D56" s="241"/>
      <c r="E56" s="241"/>
      <c r="F56" s="241"/>
      <c r="G56" s="241"/>
      <c r="H56" s="242"/>
      <c r="I56" s="243"/>
      <c r="J56" s="241"/>
      <c r="K56" s="241"/>
      <c r="L56" s="241"/>
      <c r="M56" s="241"/>
      <c r="N56" s="242"/>
      <c r="O56" s="228"/>
      <c r="P56" s="229"/>
      <c r="Q56" s="229"/>
      <c r="R56" s="229"/>
      <c r="S56" s="229"/>
      <c r="T56" s="229"/>
      <c r="U56" s="229"/>
      <c r="V56" s="229"/>
      <c r="W56" s="230"/>
    </row>
    <row r="57" spans="1:23" ht="12.75" customHeight="1" x14ac:dyDescent="0.2">
      <c r="A57" s="244"/>
      <c r="B57" s="245"/>
      <c r="C57" s="245"/>
      <c r="D57" s="245"/>
      <c r="E57" s="245"/>
      <c r="F57" s="245"/>
      <c r="G57" s="245"/>
      <c r="H57" s="246"/>
      <c r="I57" s="244"/>
      <c r="J57" s="245"/>
      <c r="K57" s="245"/>
      <c r="L57" s="245"/>
      <c r="M57" s="245"/>
      <c r="N57" s="246"/>
      <c r="O57" s="231"/>
      <c r="P57" s="232"/>
      <c r="Q57" s="232"/>
      <c r="R57" s="232"/>
      <c r="S57" s="232"/>
      <c r="T57" s="232"/>
      <c r="U57" s="232"/>
      <c r="V57" s="232"/>
      <c r="W57" s="233"/>
    </row>
    <row r="59" spans="1:23" ht="15" x14ac:dyDescent="0.2">
      <c r="A59" s="2"/>
      <c r="B59" s="2"/>
      <c r="C59" s="2"/>
    </row>
    <row r="60" spans="1:23" ht="15" x14ac:dyDescent="0.2">
      <c r="A60" s="2"/>
      <c r="B60" s="2"/>
      <c r="C60" s="2"/>
    </row>
  </sheetData>
  <sheetProtection formatCells="0" formatColumns="0" formatRows="0" insertRows="0"/>
  <mergeCells count="108">
    <mergeCell ref="J51:N51"/>
    <mergeCell ref="J50:N50"/>
    <mergeCell ref="Q50:W50"/>
    <mergeCell ref="O39:P39"/>
    <mergeCell ref="O41:P41"/>
    <mergeCell ref="O42:P42"/>
    <mergeCell ref="O43:P43"/>
    <mergeCell ref="O46:P46"/>
    <mergeCell ref="O47:P47"/>
    <mergeCell ref="O51:P51"/>
    <mergeCell ref="O48:P48"/>
    <mergeCell ref="O49:P49"/>
    <mergeCell ref="O50:P50"/>
    <mergeCell ref="Q51:W51"/>
    <mergeCell ref="Q39:W39"/>
    <mergeCell ref="Q40:W40"/>
    <mergeCell ref="Q41:W41"/>
    <mergeCell ref="Q42:W42"/>
    <mergeCell ref="Q43:W43"/>
    <mergeCell ref="Q44:W44"/>
    <mergeCell ref="Q45:W45"/>
    <mergeCell ref="Q46:W46"/>
    <mergeCell ref="Q47:W47"/>
    <mergeCell ref="J47:N47"/>
    <mergeCell ref="J39:N39"/>
    <mergeCell ref="J42:N42"/>
    <mergeCell ref="J48:N48"/>
    <mergeCell ref="J46:N46"/>
    <mergeCell ref="D48:H48"/>
    <mergeCell ref="D50:H50"/>
    <mergeCell ref="D47:H47"/>
    <mergeCell ref="Q48:W48"/>
    <mergeCell ref="Q49:W49"/>
    <mergeCell ref="J49:N49"/>
    <mergeCell ref="D51:H51"/>
    <mergeCell ref="D44:H44"/>
    <mergeCell ref="D45:H45"/>
    <mergeCell ref="D46:H46"/>
    <mergeCell ref="D39:H39"/>
    <mergeCell ref="D49:H49"/>
    <mergeCell ref="D42:H42"/>
    <mergeCell ref="D43:H43"/>
    <mergeCell ref="Q36:W36"/>
    <mergeCell ref="J38:N38"/>
    <mergeCell ref="O45:P45"/>
    <mergeCell ref="D40:H40"/>
    <mergeCell ref="J40:N40"/>
    <mergeCell ref="O40:P40"/>
    <mergeCell ref="D41:H41"/>
    <mergeCell ref="J41:N41"/>
    <mergeCell ref="J43:N43"/>
    <mergeCell ref="O44:P44"/>
    <mergeCell ref="D38:H38"/>
    <mergeCell ref="J45:N45"/>
    <mergeCell ref="J44:N44"/>
    <mergeCell ref="O38:P38"/>
    <mergeCell ref="Q37:W37"/>
    <mergeCell ref="Q38:W38"/>
    <mergeCell ref="O36:P36"/>
    <mergeCell ref="D37:H37"/>
    <mergeCell ref="O34:P35"/>
    <mergeCell ref="D36:H36"/>
    <mergeCell ref="C34:H34"/>
    <mergeCell ref="D35:H35"/>
    <mergeCell ref="J36:N36"/>
    <mergeCell ref="O37:P37"/>
    <mergeCell ref="J37:N37"/>
    <mergeCell ref="O55:W57"/>
    <mergeCell ref="D52:H52"/>
    <mergeCell ref="I54:N54"/>
    <mergeCell ref="O54:W54"/>
    <mergeCell ref="A53:W53"/>
    <mergeCell ref="O52:P52"/>
    <mergeCell ref="A55:H57"/>
    <mergeCell ref="I55:N57"/>
    <mergeCell ref="A54:H54"/>
    <mergeCell ref="Q52:W52"/>
    <mergeCell ref="A3:W3"/>
    <mergeCell ref="A4:W4"/>
    <mergeCell ref="A5:W5"/>
    <mergeCell ref="A6:W6"/>
    <mergeCell ref="A14:W31"/>
    <mergeCell ref="A8:W8"/>
    <mergeCell ref="A12:W12"/>
    <mergeCell ref="G9:I9"/>
    <mergeCell ref="A7:W7"/>
    <mergeCell ref="V10:W11"/>
    <mergeCell ref="A13:W13"/>
    <mergeCell ref="R9:U9"/>
    <mergeCell ref="V9:W9"/>
    <mergeCell ref="R10:U11"/>
    <mergeCell ref="L9:M9"/>
    <mergeCell ref="A9:F9"/>
    <mergeCell ref="J10:K11"/>
    <mergeCell ref="J9:K9"/>
    <mergeCell ref="R34:W35"/>
    <mergeCell ref="A32:W32"/>
    <mergeCell ref="A33:W33"/>
    <mergeCell ref="A10:F11"/>
    <mergeCell ref="N9:Q9"/>
    <mergeCell ref="L10:M11"/>
    <mergeCell ref="G10:I11"/>
    <mergeCell ref="N10:Q11"/>
    <mergeCell ref="Q34:Q35"/>
    <mergeCell ref="A34:A35"/>
    <mergeCell ref="B34:B35"/>
    <mergeCell ref="I34:N34"/>
    <mergeCell ref="J35:N35"/>
  </mergeCells>
  <printOptions horizontalCentered="1" verticalCentered="1"/>
  <pageMargins left="0.43307086614173229" right="0.23622047244094491" top="0.74803149606299213" bottom="0.74803149606299213" header="0.31496062992125984" footer="0.31496062992125984"/>
  <pageSetup paperSize="9" scale="6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00"/>
  <sheetViews>
    <sheetView zoomScale="70" zoomScaleNormal="70" workbookViewId="0">
      <selection activeCell="A13" sqref="A13"/>
    </sheetView>
  </sheetViews>
  <sheetFormatPr defaultRowHeight="12.75" x14ac:dyDescent="0.2"/>
  <cols>
    <col min="1" max="1" width="11.7109375" style="1" customWidth="1"/>
    <col min="2" max="2" width="35.42578125" style="1" customWidth="1"/>
    <col min="3" max="3" width="14.140625" style="1" customWidth="1"/>
    <col min="4" max="4" width="6.28515625" style="1" bestFit="1" customWidth="1"/>
    <col min="5" max="5" width="5.42578125" style="1" customWidth="1"/>
    <col min="6" max="6" width="11.7109375" style="1" customWidth="1"/>
    <col min="7" max="7" width="12" style="1" customWidth="1"/>
    <col min="8" max="9" width="9.140625" style="1" customWidth="1"/>
    <col min="10" max="10" width="3.28515625" style="1" customWidth="1"/>
    <col min="11" max="11" width="5.28515625" style="1" customWidth="1"/>
    <col min="12" max="12" width="9.7109375" style="1" customWidth="1"/>
    <col min="13" max="13" width="8" style="1" customWidth="1"/>
    <col min="14" max="14" width="9.5703125" style="1" customWidth="1"/>
    <col min="15" max="15" width="9.28515625" style="1" customWidth="1"/>
    <col min="16" max="16" width="7.42578125" style="1" customWidth="1"/>
    <col min="17" max="17" width="4.28515625" style="1" customWidth="1"/>
    <col min="18" max="18" width="13.42578125" style="1" hidden="1" customWidth="1"/>
    <col min="19" max="19" width="10.140625" style="1" customWidth="1"/>
    <col min="20" max="20" width="9.5703125" style="1" customWidth="1"/>
    <col min="21" max="21" width="10.7109375" style="1" customWidth="1"/>
    <col min="22" max="22" width="9.28515625" style="1" customWidth="1"/>
    <col min="23" max="23" width="10.140625" style="1" customWidth="1"/>
    <col min="24" max="24" width="10.42578125" style="1" customWidth="1"/>
    <col min="25" max="25" width="10.85546875" style="1" customWidth="1"/>
    <col min="26" max="26" width="11.42578125" style="1" customWidth="1"/>
    <col min="27" max="27" width="12" style="1" customWidth="1"/>
    <col min="28" max="28" width="7.42578125" style="1" customWidth="1"/>
    <col min="29" max="29" width="10.42578125" style="1" customWidth="1"/>
    <col min="30" max="30" width="17.42578125" style="1" customWidth="1"/>
    <col min="31" max="31" width="4.5703125" style="1" customWidth="1"/>
    <col min="32" max="32" width="14.42578125" style="1" hidden="1" customWidth="1"/>
    <col min="33" max="258" width="9.140625" style="1" customWidth="1"/>
    <col min="259" max="259" width="11.7109375" style="1" customWidth="1"/>
    <col min="260" max="260" width="12" style="1" customWidth="1"/>
    <col min="261" max="263" width="9.140625" style="1" customWidth="1"/>
    <col min="264" max="264" width="12" style="1" customWidth="1"/>
    <col min="265" max="265" width="9.7109375" style="1" customWidth="1"/>
    <col min="266" max="266" width="8" style="1" customWidth="1"/>
    <col min="267" max="267" width="9.5703125" style="1" customWidth="1"/>
    <col min="268" max="268" width="9.28515625" style="1" customWidth="1"/>
    <col min="269" max="269" width="9.140625" style="1" customWidth="1"/>
    <col min="270" max="270" width="10.140625" style="1" customWidth="1"/>
    <col min="271" max="271" width="9.5703125" style="1" customWidth="1"/>
    <col min="272" max="272" width="10.7109375" style="1" customWidth="1"/>
    <col min="273" max="273" width="11.7109375" style="1" customWidth="1"/>
    <col min="274" max="274" width="10.140625" style="1" customWidth="1"/>
    <col min="275" max="275" width="10.42578125" style="1" customWidth="1"/>
    <col min="276" max="276" width="10.85546875" style="1" customWidth="1"/>
    <col min="277" max="277" width="11.42578125" style="1" customWidth="1"/>
    <col min="278" max="278" width="12" style="1" customWidth="1"/>
    <col min="279" max="279" width="9.140625" style="1" customWidth="1"/>
    <col min="280" max="280" width="16.28515625" style="1" customWidth="1"/>
    <col min="281" max="281" width="12.28515625" style="1" customWidth="1"/>
    <col min="282" max="514" width="9.140625" style="1" customWidth="1"/>
    <col min="515" max="515" width="11.7109375" style="1" customWidth="1"/>
    <col min="516" max="516" width="12" style="1" customWidth="1"/>
    <col min="517" max="519" width="9.140625" style="1" customWidth="1"/>
    <col min="520" max="520" width="12" style="1" customWidth="1"/>
    <col min="521" max="521" width="9.7109375" style="1" customWidth="1"/>
    <col min="522" max="522" width="8" style="1" customWidth="1"/>
    <col min="523" max="523" width="9.5703125" style="1" customWidth="1"/>
    <col min="524" max="524" width="9.28515625" style="1" customWidth="1"/>
    <col min="525" max="525" width="9.140625" style="1" customWidth="1"/>
    <col min="526" max="526" width="10.140625" style="1" customWidth="1"/>
    <col min="527" max="527" width="9.5703125" style="1" customWidth="1"/>
    <col min="528" max="528" width="10.7109375" style="1" customWidth="1"/>
    <col min="529" max="529" width="11.7109375" style="1" customWidth="1"/>
    <col min="530" max="530" width="10.140625" style="1" customWidth="1"/>
    <col min="531" max="531" width="10.42578125" style="1" customWidth="1"/>
    <col min="532" max="532" width="10.85546875" style="1" customWidth="1"/>
    <col min="533" max="533" width="11.42578125" style="1" customWidth="1"/>
    <col min="534" max="534" width="12" style="1" customWidth="1"/>
    <col min="535" max="535" width="9.140625" style="1" customWidth="1"/>
    <col min="536" max="536" width="16.28515625" style="1" customWidth="1"/>
    <col min="537" max="537" width="12.28515625" style="1" customWidth="1"/>
    <col min="538" max="770" width="9.140625" style="1" customWidth="1"/>
    <col min="771" max="771" width="11.7109375" style="1" customWidth="1"/>
    <col min="772" max="772" width="12" style="1" customWidth="1"/>
    <col min="773" max="775" width="9.140625" style="1" customWidth="1"/>
    <col min="776" max="776" width="12" style="1" customWidth="1"/>
    <col min="777" max="777" width="9.7109375" style="1" customWidth="1"/>
    <col min="778" max="778" width="8" style="1" customWidth="1"/>
    <col min="779" max="779" width="9.5703125" style="1" customWidth="1"/>
    <col min="780" max="780" width="9.28515625" style="1" customWidth="1"/>
    <col min="781" max="781" width="9.140625" style="1" customWidth="1"/>
    <col min="782" max="782" width="10.140625" style="1" customWidth="1"/>
    <col min="783" max="783" width="9.5703125" style="1" customWidth="1"/>
    <col min="784" max="784" width="10.7109375" style="1" customWidth="1"/>
    <col min="785" max="785" width="11.7109375" style="1" customWidth="1"/>
    <col min="786" max="786" width="10.140625" style="1" customWidth="1"/>
    <col min="787" max="787" width="10.42578125" style="1" customWidth="1"/>
    <col min="788" max="788" width="10.85546875" style="1" customWidth="1"/>
    <col min="789" max="789" width="11.42578125" style="1" customWidth="1"/>
    <col min="790" max="790" width="12" style="1" customWidth="1"/>
    <col min="791" max="791" width="9.140625" style="1" customWidth="1"/>
    <col min="792" max="792" width="16.28515625" style="1" customWidth="1"/>
    <col min="793" max="793" width="12.28515625" style="1" customWidth="1"/>
    <col min="794" max="1026" width="9.140625" style="1" customWidth="1"/>
    <col min="1027" max="1027" width="11.7109375" style="1" customWidth="1"/>
    <col min="1028" max="1028" width="12" style="1" customWidth="1"/>
    <col min="1029" max="1031" width="9.140625" style="1" customWidth="1"/>
    <col min="1032" max="1032" width="12" style="1" customWidth="1"/>
    <col min="1033" max="1033" width="9.7109375" style="1" customWidth="1"/>
    <col min="1034" max="1034" width="8" style="1" customWidth="1"/>
    <col min="1035" max="1035" width="9.5703125" style="1" customWidth="1"/>
    <col min="1036" max="1036" width="9.28515625" style="1" customWidth="1"/>
    <col min="1037" max="1037" width="9.140625" style="1" customWidth="1"/>
    <col min="1038" max="1038" width="10.140625" style="1" customWidth="1"/>
    <col min="1039" max="1039" width="9.5703125" style="1" customWidth="1"/>
    <col min="1040" max="1040" width="10.7109375" style="1" customWidth="1"/>
    <col min="1041" max="1041" width="11.7109375" style="1" customWidth="1"/>
    <col min="1042" max="1042" width="10.140625" style="1" customWidth="1"/>
    <col min="1043" max="1043" width="10.42578125" style="1" customWidth="1"/>
    <col min="1044" max="1044" width="10.85546875" style="1" customWidth="1"/>
    <col min="1045" max="1045" width="11.42578125" style="1" customWidth="1"/>
    <col min="1046" max="1046" width="12" style="1" customWidth="1"/>
    <col min="1047" max="1047" width="9.140625" style="1" customWidth="1"/>
    <col min="1048" max="1048" width="16.28515625" style="1" customWidth="1"/>
    <col min="1049" max="1049" width="12.28515625" style="1" customWidth="1"/>
    <col min="1050" max="1282" width="9.140625" style="1" customWidth="1"/>
    <col min="1283" max="1283" width="11.7109375" style="1" customWidth="1"/>
    <col min="1284" max="1284" width="12" style="1" customWidth="1"/>
    <col min="1285" max="1287" width="9.140625" style="1" customWidth="1"/>
    <col min="1288" max="1288" width="12" style="1" customWidth="1"/>
    <col min="1289" max="1289" width="9.7109375" style="1" customWidth="1"/>
    <col min="1290" max="1290" width="8" style="1" customWidth="1"/>
    <col min="1291" max="1291" width="9.5703125" style="1" customWidth="1"/>
    <col min="1292" max="1292" width="9.28515625" style="1" customWidth="1"/>
    <col min="1293" max="1293" width="9.140625" style="1" customWidth="1"/>
    <col min="1294" max="1294" width="10.140625" style="1" customWidth="1"/>
    <col min="1295" max="1295" width="9.5703125" style="1" customWidth="1"/>
    <col min="1296" max="1296" width="10.7109375" style="1" customWidth="1"/>
    <col min="1297" max="1297" width="11.7109375" style="1" customWidth="1"/>
    <col min="1298" max="1298" width="10.140625" style="1" customWidth="1"/>
    <col min="1299" max="1299" width="10.42578125" style="1" customWidth="1"/>
    <col min="1300" max="1300" width="10.85546875" style="1" customWidth="1"/>
    <col min="1301" max="1301" width="11.42578125" style="1" customWidth="1"/>
    <col min="1302" max="1302" width="12" style="1" customWidth="1"/>
    <col min="1303" max="1303" width="9.140625" style="1" customWidth="1"/>
    <col min="1304" max="1304" width="16.28515625" style="1" customWidth="1"/>
    <col min="1305" max="1305" width="12.28515625" style="1" customWidth="1"/>
    <col min="1306" max="1538" width="9.140625" style="1" customWidth="1"/>
    <col min="1539" max="1539" width="11.7109375" style="1" customWidth="1"/>
    <col min="1540" max="1540" width="12" style="1" customWidth="1"/>
    <col min="1541" max="1543" width="9.140625" style="1" customWidth="1"/>
    <col min="1544" max="1544" width="12" style="1" customWidth="1"/>
    <col min="1545" max="1545" width="9.7109375" style="1" customWidth="1"/>
    <col min="1546" max="1546" width="8" style="1" customWidth="1"/>
    <col min="1547" max="1547" width="9.5703125" style="1" customWidth="1"/>
    <col min="1548" max="1548" width="9.28515625" style="1" customWidth="1"/>
    <col min="1549" max="1549" width="9.140625" style="1" customWidth="1"/>
    <col min="1550" max="1550" width="10.140625" style="1" customWidth="1"/>
    <col min="1551" max="1551" width="9.5703125" style="1" customWidth="1"/>
    <col min="1552" max="1552" width="10.7109375" style="1" customWidth="1"/>
    <col min="1553" max="1553" width="11.7109375" style="1" customWidth="1"/>
    <col min="1554" max="1554" width="10.140625" style="1" customWidth="1"/>
    <col min="1555" max="1555" width="10.42578125" style="1" customWidth="1"/>
    <col min="1556" max="1556" width="10.85546875" style="1" customWidth="1"/>
    <col min="1557" max="1557" width="11.42578125" style="1" customWidth="1"/>
    <col min="1558" max="1558" width="12" style="1" customWidth="1"/>
    <col min="1559" max="1559" width="9.140625" style="1" customWidth="1"/>
    <col min="1560" max="1560" width="16.28515625" style="1" customWidth="1"/>
    <col min="1561" max="1561" width="12.28515625" style="1" customWidth="1"/>
    <col min="1562" max="1794" width="9.140625" style="1" customWidth="1"/>
    <col min="1795" max="1795" width="11.7109375" style="1" customWidth="1"/>
    <col min="1796" max="1796" width="12" style="1" customWidth="1"/>
    <col min="1797" max="1799" width="9.140625" style="1" customWidth="1"/>
    <col min="1800" max="1800" width="12" style="1" customWidth="1"/>
    <col min="1801" max="1801" width="9.7109375" style="1" customWidth="1"/>
    <col min="1802" max="1802" width="8" style="1" customWidth="1"/>
    <col min="1803" max="1803" width="9.5703125" style="1" customWidth="1"/>
    <col min="1804" max="1804" width="9.28515625" style="1" customWidth="1"/>
    <col min="1805" max="1805" width="9.140625" style="1" customWidth="1"/>
    <col min="1806" max="1806" width="10.140625" style="1" customWidth="1"/>
    <col min="1807" max="1807" width="9.5703125" style="1" customWidth="1"/>
    <col min="1808" max="1808" width="10.7109375" style="1" customWidth="1"/>
    <col min="1809" max="1809" width="11.7109375" style="1" customWidth="1"/>
    <col min="1810" max="1810" width="10.140625" style="1" customWidth="1"/>
    <col min="1811" max="1811" width="10.42578125" style="1" customWidth="1"/>
    <col min="1812" max="1812" width="10.85546875" style="1" customWidth="1"/>
    <col min="1813" max="1813" width="11.42578125" style="1" customWidth="1"/>
    <col min="1814" max="1814" width="12" style="1" customWidth="1"/>
    <col min="1815" max="1815" width="9.140625" style="1" customWidth="1"/>
    <col min="1816" max="1816" width="16.28515625" style="1" customWidth="1"/>
    <col min="1817" max="1817" width="12.28515625" style="1" customWidth="1"/>
    <col min="1818" max="2050" width="9.140625" style="1" customWidth="1"/>
    <col min="2051" max="2051" width="11.7109375" style="1" customWidth="1"/>
    <col min="2052" max="2052" width="12" style="1" customWidth="1"/>
    <col min="2053" max="2055" width="9.140625" style="1" customWidth="1"/>
    <col min="2056" max="2056" width="12" style="1" customWidth="1"/>
    <col min="2057" max="2057" width="9.7109375" style="1" customWidth="1"/>
    <col min="2058" max="2058" width="8" style="1" customWidth="1"/>
    <col min="2059" max="2059" width="9.5703125" style="1" customWidth="1"/>
    <col min="2060" max="2060" width="9.28515625" style="1" customWidth="1"/>
    <col min="2061" max="2061" width="9.140625" style="1" customWidth="1"/>
    <col min="2062" max="2062" width="10.140625" style="1" customWidth="1"/>
    <col min="2063" max="2063" width="9.5703125" style="1" customWidth="1"/>
    <col min="2064" max="2064" width="10.7109375" style="1" customWidth="1"/>
    <col min="2065" max="2065" width="11.7109375" style="1" customWidth="1"/>
    <col min="2066" max="2066" width="10.140625" style="1" customWidth="1"/>
    <col min="2067" max="2067" width="10.42578125" style="1" customWidth="1"/>
    <col min="2068" max="2068" width="10.85546875" style="1" customWidth="1"/>
    <col min="2069" max="2069" width="11.42578125" style="1" customWidth="1"/>
    <col min="2070" max="2070" width="12" style="1" customWidth="1"/>
    <col min="2071" max="2071" width="9.140625" style="1" customWidth="1"/>
    <col min="2072" max="2072" width="16.28515625" style="1" customWidth="1"/>
    <col min="2073" max="2073" width="12.28515625" style="1" customWidth="1"/>
    <col min="2074" max="2306" width="9.140625" style="1" customWidth="1"/>
    <col min="2307" max="2307" width="11.7109375" style="1" customWidth="1"/>
    <col min="2308" max="2308" width="12" style="1" customWidth="1"/>
    <col min="2309" max="2311" width="9.140625" style="1" customWidth="1"/>
    <col min="2312" max="2312" width="12" style="1" customWidth="1"/>
    <col min="2313" max="2313" width="9.7109375" style="1" customWidth="1"/>
    <col min="2314" max="2314" width="8" style="1" customWidth="1"/>
    <col min="2315" max="2315" width="9.5703125" style="1" customWidth="1"/>
    <col min="2316" max="2316" width="9.28515625" style="1" customWidth="1"/>
    <col min="2317" max="2317" width="9.140625" style="1" customWidth="1"/>
    <col min="2318" max="2318" width="10.140625" style="1" customWidth="1"/>
    <col min="2319" max="2319" width="9.5703125" style="1" customWidth="1"/>
    <col min="2320" max="2320" width="10.7109375" style="1" customWidth="1"/>
    <col min="2321" max="2321" width="11.7109375" style="1" customWidth="1"/>
    <col min="2322" max="2322" width="10.140625" style="1" customWidth="1"/>
    <col min="2323" max="2323" width="10.42578125" style="1" customWidth="1"/>
    <col min="2324" max="2324" width="10.85546875" style="1" customWidth="1"/>
    <col min="2325" max="2325" width="11.42578125" style="1" customWidth="1"/>
    <col min="2326" max="2326" width="12" style="1" customWidth="1"/>
    <col min="2327" max="2327" width="9.140625" style="1" customWidth="1"/>
    <col min="2328" max="2328" width="16.28515625" style="1" customWidth="1"/>
    <col min="2329" max="2329" width="12.28515625" style="1" customWidth="1"/>
    <col min="2330" max="2562" width="9.140625" style="1" customWidth="1"/>
    <col min="2563" max="2563" width="11.7109375" style="1" customWidth="1"/>
    <col min="2564" max="2564" width="12" style="1" customWidth="1"/>
    <col min="2565" max="2567" width="9.140625" style="1" customWidth="1"/>
    <col min="2568" max="2568" width="12" style="1" customWidth="1"/>
    <col min="2569" max="2569" width="9.7109375" style="1" customWidth="1"/>
    <col min="2570" max="2570" width="8" style="1" customWidth="1"/>
    <col min="2571" max="2571" width="9.5703125" style="1" customWidth="1"/>
    <col min="2572" max="2572" width="9.28515625" style="1" customWidth="1"/>
    <col min="2573" max="2573" width="9.140625" style="1" customWidth="1"/>
    <col min="2574" max="2574" width="10.140625" style="1" customWidth="1"/>
    <col min="2575" max="2575" width="9.5703125" style="1" customWidth="1"/>
    <col min="2576" max="2576" width="10.7109375" style="1" customWidth="1"/>
    <col min="2577" max="2577" width="11.7109375" style="1" customWidth="1"/>
    <col min="2578" max="2578" width="10.140625" style="1" customWidth="1"/>
    <col min="2579" max="2579" width="10.42578125" style="1" customWidth="1"/>
    <col min="2580" max="2580" width="10.85546875" style="1" customWidth="1"/>
    <col min="2581" max="2581" width="11.42578125" style="1" customWidth="1"/>
    <col min="2582" max="2582" width="12" style="1" customWidth="1"/>
    <col min="2583" max="2583" width="9.140625" style="1" customWidth="1"/>
    <col min="2584" max="2584" width="16.28515625" style="1" customWidth="1"/>
    <col min="2585" max="2585" width="12.28515625" style="1" customWidth="1"/>
    <col min="2586" max="2818" width="9.140625" style="1" customWidth="1"/>
    <col min="2819" max="2819" width="11.7109375" style="1" customWidth="1"/>
    <col min="2820" max="2820" width="12" style="1" customWidth="1"/>
    <col min="2821" max="2823" width="9.140625" style="1" customWidth="1"/>
    <col min="2824" max="2824" width="12" style="1" customWidth="1"/>
    <col min="2825" max="2825" width="9.7109375" style="1" customWidth="1"/>
    <col min="2826" max="2826" width="8" style="1" customWidth="1"/>
    <col min="2827" max="2827" width="9.5703125" style="1" customWidth="1"/>
    <col min="2828" max="2828" width="9.28515625" style="1" customWidth="1"/>
    <col min="2829" max="2829" width="9.140625" style="1" customWidth="1"/>
    <col min="2830" max="2830" width="10.140625" style="1" customWidth="1"/>
    <col min="2831" max="2831" width="9.5703125" style="1" customWidth="1"/>
    <col min="2832" max="2832" width="10.7109375" style="1" customWidth="1"/>
    <col min="2833" max="2833" width="11.7109375" style="1" customWidth="1"/>
    <col min="2834" max="2834" width="10.140625" style="1" customWidth="1"/>
    <col min="2835" max="2835" width="10.42578125" style="1" customWidth="1"/>
    <col min="2836" max="2836" width="10.85546875" style="1" customWidth="1"/>
    <col min="2837" max="2837" width="11.42578125" style="1" customWidth="1"/>
    <col min="2838" max="2838" width="12" style="1" customWidth="1"/>
    <col min="2839" max="2839" width="9.140625" style="1" customWidth="1"/>
    <col min="2840" max="2840" width="16.28515625" style="1" customWidth="1"/>
    <col min="2841" max="2841" width="12.28515625" style="1" customWidth="1"/>
    <col min="2842" max="3074" width="9.140625" style="1" customWidth="1"/>
    <col min="3075" max="3075" width="11.7109375" style="1" customWidth="1"/>
    <col min="3076" max="3076" width="12" style="1" customWidth="1"/>
    <col min="3077" max="3079" width="9.140625" style="1" customWidth="1"/>
    <col min="3080" max="3080" width="12" style="1" customWidth="1"/>
    <col min="3081" max="3081" width="9.7109375" style="1" customWidth="1"/>
    <col min="3082" max="3082" width="8" style="1" customWidth="1"/>
    <col min="3083" max="3083" width="9.5703125" style="1" customWidth="1"/>
    <col min="3084" max="3084" width="9.28515625" style="1" customWidth="1"/>
    <col min="3085" max="3085" width="9.140625" style="1" customWidth="1"/>
    <col min="3086" max="3086" width="10.140625" style="1" customWidth="1"/>
    <col min="3087" max="3087" width="9.5703125" style="1" customWidth="1"/>
    <col min="3088" max="3088" width="10.7109375" style="1" customWidth="1"/>
    <col min="3089" max="3089" width="11.7109375" style="1" customWidth="1"/>
    <col min="3090" max="3090" width="10.140625" style="1" customWidth="1"/>
    <col min="3091" max="3091" width="10.42578125" style="1" customWidth="1"/>
    <col min="3092" max="3092" width="10.85546875" style="1" customWidth="1"/>
    <col min="3093" max="3093" width="11.42578125" style="1" customWidth="1"/>
    <col min="3094" max="3094" width="12" style="1" customWidth="1"/>
    <col min="3095" max="3095" width="9.140625" style="1" customWidth="1"/>
    <col min="3096" max="3096" width="16.28515625" style="1" customWidth="1"/>
    <col min="3097" max="3097" width="12.28515625" style="1" customWidth="1"/>
    <col min="3098" max="3330" width="9.140625" style="1" customWidth="1"/>
    <col min="3331" max="3331" width="11.7109375" style="1" customWidth="1"/>
    <col min="3332" max="3332" width="12" style="1" customWidth="1"/>
    <col min="3333" max="3335" width="9.140625" style="1" customWidth="1"/>
    <col min="3336" max="3336" width="12" style="1" customWidth="1"/>
    <col min="3337" max="3337" width="9.7109375" style="1" customWidth="1"/>
    <col min="3338" max="3338" width="8" style="1" customWidth="1"/>
    <col min="3339" max="3339" width="9.5703125" style="1" customWidth="1"/>
    <col min="3340" max="3340" width="9.28515625" style="1" customWidth="1"/>
    <col min="3341" max="3341" width="9.140625" style="1" customWidth="1"/>
    <col min="3342" max="3342" width="10.140625" style="1" customWidth="1"/>
    <col min="3343" max="3343" width="9.5703125" style="1" customWidth="1"/>
    <col min="3344" max="3344" width="10.7109375" style="1" customWidth="1"/>
    <col min="3345" max="3345" width="11.7109375" style="1" customWidth="1"/>
    <col min="3346" max="3346" width="10.140625" style="1" customWidth="1"/>
    <col min="3347" max="3347" width="10.42578125" style="1" customWidth="1"/>
    <col min="3348" max="3348" width="10.85546875" style="1" customWidth="1"/>
    <col min="3349" max="3349" width="11.42578125" style="1" customWidth="1"/>
    <col min="3350" max="3350" width="12" style="1" customWidth="1"/>
    <col min="3351" max="3351" width="9.140625" style="1" customWidth="1"/>
    <col min="3352" max="3352" width="16.28515625" style="1" customWidth="1"/>
    <col min="3353" max="3353" width="12.28515625" style="1" customWidth="1"/>
    <col min="3354" max="3586" width="9.140625" style="1" customWidth="1"/>
    <col min="3587" max="3587" width="11.7109375" style="1" customWidth="1"/>
    <col min="3588" max="3588" width="12" style="1" customWidth="1"/>
    <col min="3589" max="3591" width="9.140625" style="1" customWidth="1"/>
    <col min="3592" max="3592" width="12" style="1" customWidth="1"/>
    <col min="3593" max="3593" width="9.7109375" style="1" customWidth="1"/>
    <col min="3594" max="3594" width="8" style="1" customWidth="1"/>
    <col min="3595" max="3595" width="9.5703125" style="1" customWidth="1"/>
    <col min="3596" max="3596" width="9.28515625" style="1" customWidth="1"/>
    <col min="3597" max="3597" width="9.140625" style="1" customWidth="1"/>
    <col min="3598" max="3598" width="10.140625" style="1" customWidth="1"/>
    <col min="3599" max="3599" width="9.5703125" style="1" customWidth="1"/>
    <col min="3600" max="3600" width="10.7109375" style="1" customWidth="1"/>
    <col min="3601" max="3601" width="11.7109375" style="1" customWidth="1"/>
    <col min="3602" max="3602" width="10.140625" style="1" customWidth="1"/>
    <col min="3603" max="3603" width="10.42578125" style="1" customWidth="1"/>
    <col min="3604" max="3604" width="10.85546875" style="1" customWidth="1"/>
    <col min="3605" max="3605" width="11.42578125" style="1" customWidth="1"/>
    <col min="3606" max="3606" width="12" style="1" customWidth="1"/>
    <col min="3607" max="3607" width="9.140625" style="1" customWidth="1"/>
    <col min="3608" max="3608" width="16.28515625" style="1" customWidth="1"/>
    <col min="3609" max="3609" width="12.28515625" style="1" customWidth="1"/>
    <col min="3610" max="3842" width="9.140625" style="1" customWidth="1"/>
    <col min="3843" max="3843" width="11.7109375" style="1" customWidth="1"/>
    <col min="3844" max="3844" width="12" style="1" customWidth="1"/>
    <col min="3845" max="3847" width="9.140625" style="1" customWidth="1"/>
    <col min="3848" max="3848" width="12" style="1" customWidth="1"/>
    <col min="3849" max="3849" width="9.7109375" style="1" customWidth="1"/>
    <col min="3850" max="3850" width="8" style="1" customWidth="1"/>
    <col min="3851" max="3851" width="9.5703125" style="1" customWidth="1"/>
    <col min="3852" max="3852" width="9.28515625" style="1" customWidth="1"/>
    <col min="3853" max="3853" width="9.140625" style="1" customWidth="1"/>
    <col min="3854" max="3854" width="10.140625" style="1" customWidth="1"/>
    <col min="3855" max="3855" width="9.5703125" style="1" customWidth="1"/>
    <col min="3856" max="3856" width="10.7109375" style="1" customWidth="1"/>
    <col min="3857" max="3857" width="11.7109375" style="1" customWidth="1"/>
    <col min="3858" max="3858" width="10.140625" style="1" customWidth="1"/>
    <col min="3859" max="3859" width="10.42578125" style="1" customWidth="1"/>
    <col min="3860" max="3860" width="10.85546875" style="1" customWidth="1"/>
    <col min="3861" max="3861" width="11.42578125" style="1" customWidth="1"/>
    <col min="3862" max="3862" width="12" style="1" customWidth="1"/>
    <col min="3863" max="3863" width="9.140625" style="1" customWidth="1"/>
    <col min="3864" max="3864" width="16.28515625" style="1" customWidth="1"/>
    <col min="3865" max="3865" width="12.28515625" style="1" customWidth="1"/>
    <col min="3866" max="4098" width="9.140625" style="1" customWidth="1"/>
    <col min="4099" max="4099" width="11.7109375" style="1" customWidth="1"/>
    <col min="4100" max="4100" width="12" style="1" customWidth="1"/>
    <col min="4101" max="4103" width="9.140625" style="1" customWidth="1"/>
    <col min="4104" max="4104" width="12" style="1" customWidth="1"/>
    <col min="4105" max="4105" width="9.7109375" style="1" customWidth="1"/>
    <col min="4106" max="4106" width="8" style="1" customWidth="1"/>
    <col min="4107" max="4107" width="9.5703125" style="1" customWidth="1"/>
    <col min="4108" max="4108" width="9.28515625" style="1" customWidth="1"/>
    <col min="4109" max="4109" width="9.140625" style="1" customWidth="1"/>
    <col min="4110" max="4110" width="10.140625" style="1" customWidth="1"/>
    <col min="4111" max="4111" width="9.5703125" style="1" customWidth="1"/>
    <col min="4112" max="4112" width="10.7109375" style="1" customWidth="1"/>
    <col min="4113" max="4113" width="11.7109375" style="1" customWidth="1"/>
    <col min="4114" max="4114" width="10.140625" style="1" customWidth="1"/>
    <col min="4115" max="4115" width="10.42578125" style="1" customWidth="1"/>
    <col min="4116" max="4116" width="10.85546875" style="1" customWidth="1"/>
    <col min="4117" max="4117" width="11.42578125" style="1" customWidth="1"/>
    <col min="4118" max="4118" width="12" style="1" customWidth="1"/>
    <col min="4119" max="4119" width="9.140625" style="1" customWidth="1"/>
    <col min="4120" max="4120" width="16.28515625" style="1" customWidth="1"/>
    <col min="4121" max="4121" width="12.28515625" style="1" customWidth="1"/>
    <col min="4122" max="4354" width="9.140625" style="1" customWidth="1"/>
    <col min="4355" max="4355" width="11.7109375" style="1" customWidth="1"/>
    <col min="4356" max="4356" width="12" style="1" customWidth="1"/>
    <col min="4357" max="4359" width="9.140625" style="1" customWidth="1"/>
    <col min="4360" max="4360" width="12" style="1" customWidth="1"/>
    <col min="4361" max="4361" width="9.7109375" style="1" customWidth="1"/>
    <col min="4362" max="4362" width="8" style="1" customWidth="1"/>
    <col min="4363" max="4363" width="9.5703125" style="1" customWidth="1"/>
    <col min="4364" max="4364" width="9.28515625" style="1" customWidth="1"/>
    <col min="4365" max="4365" width="9.140625" style="1" customWidth="1"/>
    <col min="4366" max="4366" width="10.140625" style="1" customWidth="1"/>
    <col min="4367" max="4367" width="9.5703125" style="1" customWidth="1"/>
    <col min="4368" max="4368" width="10.7109375" style="1" customWidth="1"/>
    <col min="4369" max="4369" width="11.7109375" style="1" customWidth="1"/>
    <col min="4370" max="4370" width="10.140625" style="1" customWidth="1"/>
    <col min="4371" max="4371" width="10.42578125" style="1" customWidth="1"/>
    <col min="4372" max="4372" width="10.85546875" style="1" customWidth="1"/>
    <col min="4373" max="4373" width="11.42578125" style="1" customWidth="1"/>
    <col min="4374" max="4374" width="12" style="1" customWidth="1"/>
    <col min="4375" max="4375" width="9.140625" style="1" customWidth="1"/>
    <col min="4376" max="4376" width="16.28515625" style="1" customWidth="1"/>
    <col min="4377" max="4377" width="12.28515625" style="1" customWidth="1"/>
    <col min="4378" max="4610" width="9.140625" style="1" customWidth="1"/>
    <col min="4611" max="4611" width="11.7109375" style="1" customWidth="1"/>
    <col min="4612" max="4612" width="12" style="1" customWidth="1"/>
    <col min="4613" max="4615" width="9.140625" style="1" customWidth="1"/>
    <col min="4616" max="4616" width="12" style="1" customWidth="1"/>
    <col min="4617" max="4617" width="9.7109375" style="1" customWidth="1"/>
    <col min="4618" max="4618" width="8" style="1" customWidth="1"/>
    <col min="4619" max="4619" width="9.5703125" style="1" customWidth="1"/>
    <col min="4620" max="4620" width="9.28515625" style="1" customWidth="1"/>
    <col min="4621" max="4621" width="9.140625" style="1" customWidth="1"/>
    <col min="4622" max="4622" width="10.140625" style="1" customWidth="1"/>
    <col min="4623" max="4623" width="9.5703125" style="1" customWidth="1"/>
    <col min="4624" max="4624" width="10.7109375" style="1" customWidth="1"/>
    <col min="4625" max="4625" width="11.7109375" style="1" customWidth="1"/>
    <col min="4626" max="4626" width="10.140625" style="1" customWidth="1"/>
    <col min="4627" max="4627" width="10.42578125" style="1" customWidth="1"/>
    <col min="4628" max="4628" width="10.85546875" style="1" customWidth="1"/>
    <col min="4629" max="4629" width="11.42578125" style="1" customWidth="1"/>
    <col min="4630" max="4630" width="12" style="1" customWidth="1"/>
    <col min="4631" max="4631" width="9.140625" style="1" customWidth="1"/>
    <col min="4632" max="4632" width="16.28515625" style="1" customWidth="1"/>
    <col min="4633" max="4633" width="12.28515625" style="1" customWidth="1"/>
    <col min="4634" max="4866" width="9.140625" style="1" customWidth="1"/>
    <col min="4867" max="4867" width="11.7109375" style="1" customWidth="1"/>
    <col min="4868" max="4868" width="12" style="1" customWidth="1"/>
    <col min="4869" max="4871" width="9.140625" style="1" customWidth="1"/>
    <col min="4872" max="4872" width="12" style="1" customWidth="1"/>
    <col min="4873" max="4873" width="9.7109375" style="1" customWidth="1"/>
    <col min="4874" max="4874" width="8" style="1" customWidth="1"/>
    <col min="4875" max="4875" width="9.5703125" style="1" customWidth="1"/>
    <col min="4876" max="4876" width="9.28515625" style="1" customWidth="1"/>
    <col min="4877" max="4877" width="9.140625" style="1" customWidth="1"/>
    <col min="4878" max="4878" width="10.140625" style="1" customWidth="1"/>
    <col min="4879" max="4879" width="9.5703125" style="1" customWidth="1"/>
    <col min="4880" max="4880" width="10.7109375" style="1" customWidth="1"/>
    <col min="4881" max="4881" width="11.7109375" style="1" customWidth="1"/>
    <col min="4882" max="4882" width="10.140625" style="1" customWidth="1"/>
    <col min="4883" max="4883" width="10.42578125" style="1" customWidth="1"/>
    <col min="4884" max="4884" width="10.85546875" style="1" customWidth="1"/>
    <col min="4885" max="4885" width="11.42578125" style="1" customWidth="1"/>
    <col min="4886" max="4886" width="12" style="1" customWidth="1"/>
    <col min="4887" max="4887" width="9.140625" style="1" customWidth="1"/>
    <col min="4888" max="4888" width="16.28515625" style="1" customWidth="1"/>
    <col min="4889" max="4889" width="12.28515625" style="1" customWidth="1"/>
    <col min="4890" max="5122" width="9.140625" style="1" customWidth="1"/>
    <col min="5123" max="5123" width="11.7109375" style="1" customWidth="1"/>
    <col min="5124" max="5124" width="12" style="1" customWidth="1"/>
    <col min="5125" max="5127" width="9.140625" style="1" customWidth="1"/>
    <col min="5128" max="5128" width="12" style="1" customWidth="1"/>
    <col min="5129" max="5129" width="9.7109375" style="1" customWidth="1"/>
    <col min="5130" max="5130" width="8" style="1" customWidth="1"/>
    <col min="5131" max="5131" width="9.5703125" style="1" customWidth="1"/>
    <col min="5132" max="5132" width="9.28515625" style="1" customWidth="1"/>
    <col min="5133" max="5133" width="9.140625" style="1" customWidth="1"/>
    <col min="5134" max="5134" width="10.140625" style="1" customWidth="1"/>
    <col min="5135" max="5135" width="9.5703125" style="1" customWidth="1"/>
    <col min="5136" max="5136" width="10.7109375" style="1" customWidth="1"/>
    <col min="5137" max="5137" width="11.7109375" style="1" customWidth="1"/>
    <col min="5138" max="5138" width="10.140625" style="1" customWidth="1"/>
    <col min="5139" max="5139" width="10.42578125" style="1" customWidth="1"/>
    <col min="5140" max="5140" width="10.85546875" style="1" customWidth="1"/>
    <col min="5141" max="5141" width="11.42578125" style="1" customWidth="1"/>
    <col min="5142" max="5142" width="12" style="1" customWidth="1"/>
    <col min="5143" max="5143" width="9.140625" style="1" customWidth="1"/>
    <col min="5144" max="5144" width="16.28515625" style="1" customWidth="1"/>
    <col min="5145" max="5145" width="12.28515625" style="1" customWidth="1"/>
    <col min="5146" max="5378" width="9.140625" style="1" customWidth="1"/>
    <col min="5379" max="5379" width="11.7109375" style="1" customWidth="1"/>
    <col min="5380" max="5380" width="12" style="1" customWidth="1"/>
    <col min="5381" max="5383" width="9.140625" style="1" customWidth="1"/>
    <col min="5384" max="5384" width="12" style="1" customWidth="1"/>
    <col min="5385" max="5385" width="9.7109375" style="1" customWidth="1"/>
    <col min="5386" max="5386" width="8" style="1" customWidth="1"/>
    <col min="5387" max="5387" width="9.5703125" style="1" customWidth="1"/>
    <col min="5388" max="5388" width="9.28515625" style="1" customWidth="1"/>
    <col min="5389" max="5389" width="9.140625" style="1" customWidth="1"/>
    <col min="5390" max="5390" width="10.140625" style="1" customWidth="1"/>
    <col min="5391" max="5391" width="9.5703125" style="1" customWidth="1"/>
    <col min="5392" max="5392" width="10.7109375" style="1" customWidth="1"/>
    <col min="5393" max="5393" width="11.7109375" style="1" customWidth="1"/>
    <col min="5394" max="5394" width="10.140625" style="1" customWidth="1"/>
    <col min="5395" max="5395" width="10.42578125" style="1" customWidth="1"/>
    <col min="5396" max="5396" width="10.85546875" style="1" customWidth="1"/>
    <col min="5397" max="5397" width="11.42578125" style="1" customWidth="1"/>
    <col min="5398" max="5398" width="12" style="1" customWidth="1"/>
    <col min="5399" max="5399" width="9.140625" style="1" customWidth="1"/>
    <col min="5400" max="5400" width="16.28515625" style="1" customWidth="1"/>
    <col min="5401" max="5401" width="12.28515625" style="1" customWidth="1"/>
    <col min="5402" max="5634" width="9.140625" style="1" customWidth="1"/>
    <col min="5635" max="5635" width="11.7109375" style="1" customWidth="1"/>
    <col min="5636" max="5636" width="12" style="1" customWidth="1"/>
    <col min="5637" max="5639" width="9.140625" style="1" customWidth="1"/>
    <col min="5640" max="5640" width="12" style="1" customWidth="1"/>
    <col min="5641" max="5641" width="9.7109375" style="1" customWidth="1"/>
    <col min="5642" max="5642" width="8" style="1" customWidth="1"/>
    <col min="5643" max="5643" width="9.5703125" style="1" customWidth="1"/>
    <col min="5644" max="5644" width="9.28515625" style="1" customWidth="1"/>
    <col min="5645" max="5645" width="9.140625" style="1" customWidth="1"/>
    <col min="5646" max="5646" width="10.140625" style="1" customWidth="1"/>
    <col min="5647" max="5647" width="9.5703125" style="1" customWidth="1"/>
    <col min="5648" max="5648" width="10.7109375" style="1" customWidth="1"/>
    <col min="5649" max="5649" width="11.7109375" style="1" customWidth="1"/>
    <col min="5650" max="5650" width="10.140625" style="1" customWidth="1"/>
    <col min="5651" max="5651" width="10.42578125" style="1" customWidth="1"/>
    <col min="5652" max="5652" width="10.85546875" style="1" customWidth="1"/>
    <col min="5653" max="5653" width="11.42578125" style="1" customWidth="1"/>
    <col min="5654" max="5654" width="12" style="1" customWidth="1"/>
    <col min="5655" max="5655" width="9.140625" style="1" customWidth="1"/>
    <col min="5656" max="5656" width="16.28515625" style="1" customWidth="1"/>
    <col min="5657" max="5657" width="12.28515625" style="1" customWidth="1"/>
    <col min="5658" max="5890" width="9.140625" style="1" customWidth="1"/>
    <col min="5891" max="5891" width="11.7109375" style="1" customWidth="1"/>
    <col min="5892" max="5892" width="12" style="1" customWidth="1"/>
    <col min="5893" max="5895" width="9.140625" style="1" customWidth="1"/>
    <col min="5896" max="5896" width="12" style="1" customWidth="1"/>
    <col min="5897" max="5897" width="9.7109375" style="1" customWidth="1"/>
    <col min="5898" max="5898" width="8" style="1" customWidth="1"/>
    <col min="5899" max="5899" width="9.5703125" style="1" customWidth="1"/>
    <col min="5900" max="5900" width="9.28515625" style="1" customWidth="1"/>
    <col min="5901" max="5901" width="9.140625" style="1" customWidth="1"/>
    <col min="5902" max="5902" width="10.140625" style="1" customWidth="1"/>
    <col min="5903" max="5903" width="9.5703125" style="1" customWidth="1"/>
    <col min="5904" max="5904" width="10.7109375" style="1" customWidth="1"/>
    <col min="5905" max="5905" width="11.7109375" style="1" customWidth="1"/>
    <col min="5906" max="5906" width="10.140625" style="1" customWidth="1"/>
    <col min="5907" max="5907" width="10.42578125" style="1" customWidth="1"/>
    <col min="5908" max="5908" width="10.85546875" style="1" customWidth="1"/>
    <col min="5909" max="5909" width="11.42578125" style="1" customWidth="1"/>
    <col min="5910" max="5910" width="12" style="1" customWidth="1"/>
    <col min="5911" max="5911" width="9.140625" style="1" customWidth="1"/>
    <col min="5912" max="5912" width="16.28515625" style="1" customWidth="1"/>
    <col min="5913" max="5913" width="12.28515625" style="1" customWidth="1"/>
    <col min="5914" max="6146" width="9.140625" style="1" customWidth="1"/>
    <col min="6147" max="6147" width="11.7109375" style="1" customWidth="1"/>
    <col min="6148" max="6148" width="12" style="1" customWidth="1"/>
    <col min="6149" max="6151" width="9.140625" style="1" customWidth="1"/>
    <col min="6152" max="6152" width="12" style="1" customWidth="1"/>
    <col min="6153" max="6153" width="9.7109375" style="1" customWidth="1"/>
    <col min="6154" max="6154" width="8" style="1" customWidth="1"/>
    <col min="6155" max="6155" width="9.5703125" style="1" customWidth="1"/>
    <col min="6156" max="6156" width="9.28515625" style="1" customWidth="1"/>
    <col min="6157" max="6157" width="9.140625" style="1" customWidth="1"/>
    <col min="6158" max="6158" width="10.140625" style="1" customWidth="1"/>
    <col min="6159" max="6159" width="9.5703125" style="1" customWidth="1"/>
    <col min="6160" max="6160" width="10.7109375" style="1" customWidth="1"/>
    <col min="6161" max="6161" width="11.7109375" style="1" customWidth="1"/>
    <col min="6162" max="6162" width="10.140625" style="1" customWidth="1"/>
    <col min="6163" max="6163" width="10.42578125" style="1" customWidth="1"/>
    <col min="6164" max="6164" width="10.85546875" style="1" customWidth="1"/>
    <col min="6165" max="6165" width="11.42578125" style="1" customWidth="1"/>
    <col min="6166" max="6166" width="12" style="1" customWidth="1"/>
    <col min="6167" max="6167" width="9.140625" style="1" customWidth="1"/>
    <col min="6168" max="6168" width="16.28515625" style="1" customWidth="1"/>
    <col min="6169" max="6169" width="12.28515625" style="1" customWidth="1"/>
    <col min="6170" max="6402" width="9.140625" style="1" customWidth="1"/>
    <col min="6403" max="6403" width="11.7109375" style="1" customWidth="1"/>
    <col min="6404" max="6404" width="12" style="1" customWidth="1"/>
    <col min="6405" max="6407" width="9.140625" style="1" customWidth="1"/>
    <col min="6408" max="6408" width="12" style="1" customWidth="1"/>
    <col min="6409" max="6409" width="9.7109375" style="1" customWidth="1"/>
    <col min="6410" max="6410" width="8" style="1" customWidth="1"/>
    <col min="6411" max="6411" width="9.5703125" style="1" customWidth="1"/>
    <col min="6412" max="6412" width="9.28515625" style="1" customWidth="1"/>
    <col min="6413" max="6413" width="9.140625" style="1" customWidth="1"/>
    <col min="6414" max="6414" width="10.140625" style="1" customWidth="1"/>
    <col min="6415" max="6415" width="9.5703125" style="1" customWidth="1"/>
    <col min="6416" max="6416" width="10.7109375" style="1" customWidth="1"/>
    <col min="6417" max="6417" width="11.7109375" style="1" customWidth="1"/>
    <col min="6418" max="6418" width="10.140625" style="1" customWidth="1"/>
    <col min="6419" max="6419" width="10.42578125" style="1" customWidth="1"/>
    <col min="6420" max="6420" width="10.85546875" style="1" customWidth="1"/>
    <col min="6421" max="6421" width="11.42578125" style="1" customWidth="1"/>
    <col min="6422" max="6422" width="12" style="1" customWidth="1"/>
    <col min="6423" max="6423" width="9.140625" style="1" customWidth="1"/>
    <col min="6424" max="6424" width="16.28515625" style="1" customWidth="1"/>
    <col min="6425" max="6425" width="12.28515625" style="1" customWidth="1"/>
    <col min="6426" max="6658" width="9.140625" style="1" customWidth="1"/>
    <col min="6659" max="6659" width="11.7109375" style="1" customWidth="1"/>
    <col min="6660" max="6660" width="12" style="1" customWidth="1"/>
    <col min="6661" max="6663" width="9.140625" style="1" customWidth="1"/>
    <col min="6664" max="6664" width="12" style="1" customWidth="1"/>
    <col min="6665" max="6665" width="9.7109375" style="1" customWidth="1"/>
    <col min="6666" max="6666" width="8" style="1" customWidth="1"/>
    <col min="6667" max="6667" width="9.5703125" style="1" customWidth="1"/>
    <col min="6668" max="6668" width="9.28515625" style="1" customWidth="1"/>
    <col min="6669" max="6669" width="9.140625" style="1" customWidth="1"/>
    <col min="6670" max="6670" width="10.140625" style="1" customWidth="1"/>
    <col min="6671" max="6671" width="9.5703125" style="1" customWidth="1"/>
    <col min="6672" max="6672" width="10.7109375" style="1" customWidth="1"/>
    <col min="6673" max="6673" width="11.7109375" style="1" customWidth="1"/>
    <col min="6674" max="6674" width="10.140625" style="1" customWidth="1"/>
    <col min="6675" max="6675" width="10.42578125" style="1" customWidth="1"/>
    <col min="6676" max="6676" width="10.85546875" style="1" customWidth="1"/>
    <col min="6677" max="6677" width="11.42578125" style="1" customWidth="1"/>
    <col min="6678" max="6678" width="12" style="1" customWidth="1"/>
    <col min="6679" max="6679" width="9.140625" style="1" customWidth="1"/>
    <col min="6680" max="6680" width="16.28515625" style="1" customWidth="1"/>
    <col min="6681" max="6681" width="12.28515625" style="1" customWidth="1"/>
    <col min="6682" max="6914" width="9.140625" style="1" customWidth="1"/>
    <col min="6915" max="6915" width="11.7109375" style="1" customWidth="1"/>
    <col min="6916" max="6916" width="12" style="1" customWidth="1"/>
    <col min="6917" max="6919" width="9.140625" style="1" customWidth="1"/>
    <col min="6920" max="6920" width="12" style="1" customWidth="1"/>
    <col min="6921" max="6921" width="9.7109375" style="1" customWidth="1"/>
    <col min="6922" max="6922" width="8" style="1" customWidth="1"/>
    <col min="6923" max="6923" width="9.5703125" style="1" customWidth="1"/>
    <col min="6924" max="6924" width="9.28515625" style="1" customWidth="1"/>
    <col min="6925" max="6925" width="9.140625" style="1" customWidth="1"/>
    <col min="6926" max="6926" width="10.140625" style="1" customWidth="1"/>
    <col min="6927" max="6927" width="9.5703125" style="1" customWidth="1"/>
    <col min="6928" max="6928" width="10.7109375" style="1" customWidth="1"/>
    <col min="6929" max="6929" width="11.7109375" style="1" customWidth="1"/>
    <col min="6930" max="6930" width="10.140625" style="1" customWidth="1"/>
    <col min="6931" max="6931" width="10.42578125" style="1" customWidth="1"/>
    <col min="6932" max="6932" width="10.85546875" style="1" customWidth="1"/>
    <col min="6933" max="6933" width="11.42578125" style="1" customWidth="1"/>
    <col min="6934" max="6934" width="12" style="1" customWidth="1"/>
    <col min="6935" max="6935" width="9.140625" style="1" customWidth="1"/>
    <col min="6936" max="6936" width="16.28515625" style="1" customWidth="1"/>
    <col min="6937" max="6937" width="12.28515625" style="1" customWidth="1"/>
    <col min="6938" max="7170" width="9.140625" style="1" customWidth="1"/>
    <col min="7171" max="7171" width="11.7109375" style="1" customWidth="1"/>
    <col min="7172" max="7172" width="12" style="1" customWidth="1"/>
    <col min="7173" max="7175" width="9.140625" style="1" customWidth="1"/>
    <col min="7176" max="7176" width="12" style="1" customWidth="1"/>
    <col min="7177" max="7177" width="9.7109375" style="1" customWidth="1"/>
    <col min="7178" max="7178" width="8" style="1" customWidth="1"/>
    <col min="7179" max="7179" width="9.5703125" style="1" customWidth="1"/>
    <col min="7180" max="7180" width="9.28515625" style="1" customWidth="1"/>
    <col min="7181" max="7181" width="9.140625" style="1" customWidth="1"/>
    <col min="7182" max="7182" width="10.140625" style="1" customWidth="1"/>
    <col min="7183" max="7183" width="9.5703125" style="1" customWidth="1"/>
    <col min="7184" max="7184" width="10.7109375" style="1" customWidth="1"/>
    <col min="7185" max="7185" width="11.7109375" style="1" customWidth="1"/>
    <col min="7186" max="7186" width="10.140625" style="1" customWidth="1"/>
    <col min="7187" max="7187" width="10.42578125" style="1" customWidth="1"/>
    <col min="7188" max="7188" width="10.85546875" style="1" customWidth="1"/>
    <col min="7189" max="7189" width="11.42578125" style="1" customWidth="1"/>
    <col min="7190" max="7190" width="12" style="1" customWidth="1"/>
    <col min="7191" max="7191" width="9.140625" style="1" customWidth="1"/>
    <col min="7192" max="7192" width="16.28515625" style="1" customWidth="1"/>
    <col min="7193" max="7193" width="12.28515625" style="1" customWidth="1"/>
    <col min="7194" max="7426" width="9.140625" style="1" customWidth="1"/>
    <col min="7427" max="7427" width="11.7109375" style="1" customWidth="1"/>
    <col min="7428" max="7428" width="12" style="1" customWidth="1"/>
    <col min="7429" max="7431" width="9.140625" style="1" customWidth="1"/>
    <col min="7432" max="7432" width="12" style="1" customWidth="1"/>
    <col min="7433" max="7433" width="9.7109375" style="1" customWidth="1"/>
    <col min="7434" max="7434" width="8" style="1" customWidth="1"/>
    <col min="7435" max="7435" width="9.5703125" style="1" customWidth="1"/>
    <col min="7436" max="7436" width="9.28515625" style="1" customWidth="1"/>
    <col min="7437" max="7437" width="9.140625" style="1" customWidth="1"/>
    <col min="7438" max="7438" width="10.140625" style="1" customWidth="1"/>
    <col min="7439" max="7439" width="9.5703125" style="1" customWidth="1"/>
    <col min="7440" max="7440" width="10.7109375" style="1" customWidth="1"/>
    <col min="7441" max="7441" width="11.7109375" style="1" customWidth="1"/>
    <col min="7442" max="7442" width="10.140625" style="1" customWidth="1"/>
    <col min="7443" max="7443" width="10.42578125" style="1" customWidth="1"/>
    <col min="7444" max="7444" width="10.85546875" style="1" customWidth="1"/>
    <col min="7445" max="7445" width="11.42578125" style="1" customWidth="1"/>
    <col min="7446" max="7446" width="12" style="1" customWidth="1"/>
    <col min="7447" max="7447" width="9.140625" style="1" customWidth="1"/>
    <col min="7448" max="7448" width="16.28515625" style="1" customWidth="1"/>
    <col min="7449" max="7449" width="12.28515625" style="1" customWidth="1"/>
    <col min="7450" max="7682" width="9.140625" style="1" customWidth="1"/>
    <col min="7683" max="7683" width="11.7109375" style="1" customWidth="1"/>
    <col min="7684" max="7684" width="12" style="1" customWidth="1"/>
    <col min="7685" max="7687" width="9.140625" style="1" customWidth="1"/>
    <col min="7688" max="7688" width="12" style="1" customWidth="1"/>
    <col min="7689" max="7689" width="9.7109375" style="1" customWidth="1"/>
    <col min="7690" max="7690" width="8" style="1" customWidth="1"/>
    <col min="7691" max="7691" width="9.5703125" style="1" customWidth="1"/>
    <col min="7692" max="7692" width="9.28515625" style="1" customWidth="1"/>
    <col min="7693" max="7693" width="9.140625" style="1" customWidth="1"/>
    <col min="7694" max="7694" width="10.140625" style="1" customWidth="1"/>
    <col min="7695" max="7695" width="9.5703125" style="1" customWidth="1"/>
    <col min="7696" max="7696" width="10.7109375" style="1" customWidth="1"/>
    <col min="7697" max="7697" width="11.7109375" style="1" customWidth="1"/>
    <col min="7698" max="7698" width="10.140625" style="1" customWidth="1"/>
    <col min="7699" max="7699" width="10.42578125" style="1" customWidth="1"/>
    <col min="7700" max="7700" width="10.85546875" style="1" customWidth="1"/>
    <col min="7701" max="7701" width="11.42578125" style="1" customWidth="1"/>
    <col min="7702" max="7702" width="12" style="1" customWidth="1"/>
    <col min="7703" max="7703" width="9.140625" style="1" customWidth="1"/>
    <col min="7704" max="7704" width="16.28515625" style="1" customWidth="1"/>
    <col min="7705" max="7705" width="12.28515625" style="1" customWidth="1"/>
    <col min="7706" max="7938" width="9.140625" style="1" customWidth="1"/>
    <col min="7939" max="7939" width="11.7109375" style="1" customWidth="1"/>
    <col min="7940" max="7940" width="12" style="1" customWidth="1"/>
    <col min="7941" max="7943" width="9.140625" style="1" customWidth="1"/>
    <col min="7944" max="7944" width="12" style="1" customWidth="1"/>
    <col min="7945" max="7945" width="9.7109375" style="1" customWidth="1"/>
    <col min="7946" max="7946" width="8" style="1" customWidth="1"/>
    <col min="7947" max="7947" width="9.5703125" style="1" customWidth="1"/>
    <col min="7948" max="7948" width="9.28515625" style="1" customWidth="1"/>
    <col min="7949" max="7949" width="9.140625" style="1" customWidth="1"/>
    <col min="7950" max="7950" width="10.140625" style="1" customWidth="1"/>
    <col min="7951" max="7951" width="9.5703125" style="1" customWidth="1"/>
    <col min="7952" max="7952" width="10.7109375" style="1" customWidth="1"/>
    <col min="7953" max="7953" width="11.7109375" style="1" customWidth="1"/>
    <col min="7954" max="7954" width="10.140625" style="1" customWidth="1"/>
    <col min="7955" max="7955" width="10.42578125" style="1" customWidth="1"/>
    <col min="7956" max="7956" width="10.85546875" style="1" customWidth="1"/>
    <col min="7957" max="7957" width="11.42578125" style="1" customWidth="1"/>
    <col min="7958" max="7958" width="12" style="1" customWidth="1"/>
    <col min="7959" max="7959" width="9.140625" style="1" customWidth="1"/>
    <col min="7960" max="7960" width="16.28515625" style="1" customWidth="1"/>
    <col min="7961" max="7961" width="12.28515625" style="1" customWidth="1"/>
    <col min="7962" max="8194" width="9.140625" style="1" customWidth="1"/>
    <col min="8195" max="8195" width="11.7109375" style="1" customWidth="1"/>
    <col min="8196" max="8196" width="12" style="1" customWidth="1"/>
    <col min="8197" max="8199" width="9.140625" style="1" customWidth="1"/>
    <col min="8200" max="8200" width="12" style="1" customWidth="1"/>
    <col min="8201" max="8201" width="9.7109375" style="1" customWidth="1"/>
    <col min="8202" max="8202" width="8" style="1" customWidth="1"/>
    <col min="8203" max="8203" width="9.5703125" style="1" customWidth="1"/>
    <col min="8204" max="8204" width="9.28515625" style="1" customWidth="1"/>
    <col min="8205" max="8205" width="9.140625" style="1" customWidth="1"/>
    <col min="8206" max="8206" width="10.140625" style="1" customWidth="1"/>
    <col min="8207" max="8207" width="9.5703125" style="1" customWidth="1"/>
    <col min="8208" max="8208" width="10.7109375" style="1" customWidth="1"/>
    <col min="8209" max="8209" width="11.7109375" style="1" customWidth="1"/>
    <col min="8210" max="8210" width="10.140625" style="1" customWidth="1"/>
    <col min="8211" max="8211" width="10.42578125" style="1" customWidth="1"/>
    <col min="8212" max="8212" width="10.85546875" style="1" customWidth="1"/>
    <col min="8213" max="8213" width="11.42578125" style="1" customWidth="1"/>
    <col min="8214" max="8214" width="12" style="1" customWidth="1"/>
    <col min="8215" max="8215" width="9.140625" style="1" customWidth="1"/>
    <col min="8216" max="8216" width="16.28515625" style="1" customWidth="1"/>
    <col min="8217" max="8217" width="12.28515625" style="1" customWidth="1"/>
    <col min="8218" max="8450" width="9.140625" style="1" customWidth="1"/>
    <col min="8451" max="8451" width="11.7109375" style="1" customWidth="1"/>
    <col min="8452" max="8452" width="12" style="1" customWidth="1"/>
    <col min="8453" max="8455" width="9.140625" style="1" customWidth="1"/>
    <col min="8456" max="8456" width="12" style="1" customWidth="1"/>
    <col min="8457" max="8457" width="9.7109375" style="1" customWidth="1"/>
    <col min="8458" max="8458" width="8" style="1" customWidth="1"/>
    <col min="8459" max="8459" width="9.5703125" style="1" customWidth="1"/>
    <col min="8460" max="8460" width="9.28515625" style="1" customWidth="1"/>
    <col min="8461" max="8461" width="9.140625" style="1" customWidth="1"/>
    <col min="8462" max="8462" width="10.140625" style="1" customWidth="1"/>
    <col min="8463" max="8463" width="9.5703125" style="1" customWidth="1"/>
    <col min="8464" max="8464" width="10.7109375" style="1" customWidth="1"/>
    <col min="8465" max="8465" width="11.7109375" style="1" customWidth="1"/>
    <col min="8466" max="8466" width="10.140625" style="1" customWidth="1"/>
    <col min="8467" max="8467" width="10.42578125" style="1" customWidth="1"/>
    <col min="8468" max="8468" width="10.85546875" style="1" customWidth="1"/>
    <col min="8469" max="8469" width="11.42578125" style="1" customWidth="1"/>
    <col min="8470" max="8470" width="12" style="1" customWidth="1"/>
    <col min="8471" max="8471" width="9.140625" style="1" customWidth="1"/>
    <col min="8472" max="8472" width="16.28515625" style="1" customWidth="1"/>
    <col min="8473" max="8473" width="12.28515625" style="1" customWidth="1"/>
    <col min="8474" max="8706" width="9.140625" style="1" customWidth="1"/>
    <col min="8707" max="8707" width="11.7109375" style="1" customWidth="1"/>
    <col min="8708" max="8708" width="12" style="1" customWidth="1"/>
    <col min="8709" max="8711" width="9.140625" style="1" customWidth="1"/>
    <col min="8712" max="8712" width="12" style="1" customWidth="1"/>
    <col min="8713" max="8713" width="9.7109375" style="1" customWidth="1"/>
    <col min="8714" max="8714" width="8" style="1" customWidth="1"/>
    <col min="8715" max="8715" width="9.5703125" style="1" customWidth="1"/>
    <col min="8716" max="8716" width="9.28515625" style="1" customWidth="1"/>
    <col min="8717" max="8717" width="9.140625" style="1" customWidth="1"/>
    <col min="8718" max="8718" width="10.140625" style="1" customWidth="1"/>
    <col min="8719" max="8719" width="9.5703125" style="1" customWidth="1"/>
    <col min="8720" max="8720" width="10.7109375" style="1" customWidth="1"/>
    <col min="8721" max="8721" width="11.7109375" style="1" customWidth="1"/>
    <col min="8722" max="8722" width="10.140625" style="1" customWidth="1"/>
    <col min="8723" max="8723" width="10.42578125" style="1" customWidth="1"/>
    <col min="8724" max="8724" width="10.85546875" style="1" customWidth="1"/>
    <col min="8725" max="8725" width="11.42578125" style="1" customWidth="1"/>
    <col min="8726" max="8726" width="12" style="1" customWidth="1"/>
    <col min="8727" max="8727" width="9.140625" style="1" customWidth="1"/>
    <col min="8728" max="8728" width="16.28515625" style="1" customWidth="1"/>
    <col min="8729" max="8729" width="12.28515625" style="1" customWidth="1"/>
    <col min="8730" max="8962" width="9.140625" style="1" customWidth="1"/>
    <col min="8963" max="8963" width="11.7109375" style="1" customWidth="1"/>
    <col min="8964" max="8964" width="12" style="1" customWidth="1"/>
    <col min="8965" max="8967" width="9.140625" style="1" customWidth="1"/>
    <col min="8968" max="8968" width="12" style="1" customWidth="1"/>
    <col min="8969" max="8969" width="9.7109375" style="1" customWidth="1"/>
    <col min="8970" max="8970" width="8" style="1" customWidth="1"/>
    <col min="8971" max="8971" width="9.5703125" style="1" customWidth="1"/>
    <col min="8972" max="8972" width="9.28515625" style="1" customWidth="1"/>
    <col min="8973" max="8973" width="9.140625" style="1" customWidth="1"/>
    <col min="8974" max="8974" width="10.140625" style="1" customWidth="1"/>
    <col min="8975" max="8975" width="9.5703125" style="1" customWidth="1"/>
    <col min="8976" max="8976" width="10.7109375" style="1" customWidth="1"/>
    <col min="8977" max="8977" width="11.7109375" style="1" customWidth="1"/>
    <col min="8978" max="8978" width="10.140625" style="1" customWidth="1"/>
    <col min="8979" max="8979" width="10.42578125" style="1" customWidth="1"/>
    <col min="8980" max="8980" width="10.85546875" style="1" customWidth="1"/>
    <col min="8981" max="8981" width="11.42578125" style="1" customWidth="1"/>
    <col min="8982" max="8982" width="12" style="1" customWidth="1"/>
    <col min="8983" max="8983" width="9.140625" style="1" customWidth="1"/>
    <col min="8984" max="8984" width="16.28515625" style="1" customWidth="1"/>
    <col min="8985" max="8985" width="12.28515625" style="1" customWidth="1"/>
    <col min="8986" max="9218" width="9.140625" style="1" customWidth="1"/>
    <col min="9219" max="9219" width="11.7109375" style="1" customWidth="1"/>
    <col min="9220" max="9220" width="12" style="1" customWidth="1"/>
    <col min="9221" max="9223" width="9.140625" style="1" customWidth="1"/>
    <col min="9224" max="9224" width="12" style="1" customWidth="1"/>
    <col min="9225" max="9225" width="9.7109375" style="1" customWidth="1"/>
    <col min="9226" max="9226" width="8" style="1" customWidth="1"/>
    <col min="9227" max="9227" width="9.5703125" style="1" customWidth="1"/>
    <col min="9228" max="9228" width="9.28515625" style="1" customWidth="1"/>
    <col min="9229" max="9229" width="9.140625" style="1" customWidth="1"/>
    <col min="9230" max="9230" width="10.140625" style="1" customWidth="1"/>
    <col min="9231" max="9231" width="9.5703125" style="1" customWidth="1"/>
    <col min="9232" max="9232" width="10.7109375" style="1" customWidth="1"/>
    <col min="9233" max="9233" width="11.7109375" style="1" customWidth="1"/>
    <col min="9234" max="9234" width="10.140625" style="1" customWidth="1"/>
    <col min="9235" max="9235" width="10.42578125" style="1" customWidth="1"/>
    <col min="9236" max="9236" width="10.85546875" style="1" customWidth="1"/>
    <col min="9237" max="9237" width="11.42578125" style="1" customWidth="1"/>
    <col min="9238" max="9238" width="12" style="1" customWidth="1"/>
    <col min="9239" max="9239" width="9.140625" style="1" customWidth="1"/>
    <col min="9240" max="9240" width="16.28515625" style="1" customWidth="1"/>
    <col min="9241" max="9241" width="12.28515625" style="1" customWidth="1"/>
    <col min="9242" max="9474" width="9.140625" style="1" customWidth="1"/>
    <col min="9475" max="9475" width="11.7109375" style="1" customWidth="1"/>
    <col min="9476" max="9476" width="12" style="1" customWidth="1"/>
    <col min="9477" max="9479" width="9.140625" style="1" customWidth="1"/>
    <col min="9480" max="9480" width="12" style="1" customWidth="1"/>
    <col min="9481" max="9481" width="9.7109375" style="1" customWidth="1"/>
    <col min="9482" max="9482" width="8" style="1" customWidth="1"/>
    <col min="9483" max="9483" width="9.5703125" style="1" customWidth="1"/>
    <col min="9484" max="9484" width="9.28515625" style="1" customWidth="1"/>
    <col min="9485" max="9485" width="9.140625" style="1" customWidth="1"/>
    <col min="9486" max="9486" width="10.140625" style="1" customWidth="1"/>
    <col min="9487" max="9487" width="9.5703125" style="1" customWidth="1"/>
    <col min="9488" max="9488" width="10.7109375" style="1" customWidth="1"/>
    <col min="9489" max="9489" width="11.7109375" style="1" customWidth="1"/>
    <col min="9490" max="9490" width="10.140625" style="1" customWidth="1"/>
    <col min="9491" max="9491" width="10.42578125" style="1" customWidth="1"/>
    <col min="9492" max="9492" width="10.85546875" style="1" customWidth="1"/>
    <col min="9493" max="9493" width="11.42578125" style="1" customWidth="1"/>
    <col min="9494" max="9494" width="12" style="1" customWidth="1"/>
    <col min="9495" max="9495" width="9.140625" style="1" customWidth="1"/>
    <col min="9496" max="9496" width="16.28515625" style="1" customWidth="1"/>
    <col min="9497" max="9497" width="12.28515625" style="1" customWidth="1"/>
    <col min="9498" max="9730" width="9.140625" style="1" customWidth="1"/>
    <col min="9731" max="9731" width="11.7109375" style="1" customWidth="1"/>
    <col min="9732" max="9732" width="12" style="1" customWidth="1"/>
    <col min="9733" max="9735" width="9.140625" style="1" customWidth="1"/>
    <col min="9736" max="9736" width="12" style="1" customWidth="1"/>
    <col min="9737" max="9737" width="9.7109375" style="1" customWidth="1"/>
    <col min="9738" max="9738" width="8" style="1" customWidth="1"/>
    <col min="9739" max="9739" width="9.5703125" style="1" customWidth="1"/>
    <col min="9740" max="9740" width="9.28515625" style="1" customWidth="1"/>
    <col min="9741" max="9741" width="9.140625" style="1" customWidth="1"/>
    <col min="9742" max="9742" width="10.140625" style="1" customWidth="1"/>
    <col min="9743" max="9743" width="9.5703125" style="1" customWidth="1"/>
    <col min="9744" max="9744" width="10.7109375" style="1" customWidth="1"/>
    <col min="9745" max="9745" width="11.7109375" style="1" customWidth="1"/>
    <col min="9746" max="9746" width="10.140625" style="1" customWidth="1"/>
    <col min="9747" max="9747" width="10.42578125" style="1" customWidth="1"/>
    <col min="9748" max="9748" width="10.85546875" style="1" customWidth="1"/>
    <col min="9749" max="9749" width="11.42578125" style="1" customWidth="1"/>
    <col min="9750" max="9750" width="12" style="1" customWidth="1"/>
    <col min="9751" max="9751" width="9.140625" style="1" customWidth="1"/>
    <col min="9752" max="9752" width="16.28515625" style="1" customWidth="1"/>
    <col min="9753" max="9753" width="12.28515625" style="1" customWidth="1"/>
    <col min="9754" max="9986" width="9.140625" style="1" customWidth="1"/>
    <col min="9987" max="9987" width="11.7109375" style="1" customWidth="1"/>
    <col min="9988" max="9988" width="12" style="1" customWidth="1"/>
    <col min="9989" max="9991" width="9.140625" style="1" customWidth="1"/>
    <col min="9992" max="9992" width="12" style="1" customWidth="1"/>
    <col min="9993" max="9993" width="9.7109375" style="1" customWidth="1"/>
    <col min="9994" max="9994" width="8" style="1" customWidth="1"/>
    <col min="9995" max="9995" width="9.5703125" style="1" customWidth="1"/>
    <col min="9996" max="9996" width="9.28515625" style="1" customWidth="1"/>
    <col min="9997" max="9997" width="9.140625" style="1" customWidth="1"/>
    <col min="9998" max="9998" width="10.140625" style="1" customWidth="1"/>
    <col min="9999" max="9999" width="9.5703125" style="1" customWidth="1"/>
    <col min="10000" max="10000" width="10.7109375" style="1" customWidth="1"/>
    <col min="10001" max="10001" width="11.7109375" style="1" customWidth="1"/>
    <col min="10002" max="10002" width="10.140625" style="1" customWidth="1"/>
    <col min="10003" max="10003" width="10.42578125" style="1" customWidth="1"/>
    <col min="10004" max="10004" width="10.85546875" style="1" customWidth="1"/>
    <col min="10005" max="10005" width="11.42578125" style="1" customWidth="1"/>
    <col min="10006" max="10006" width="12" style="1" customWidth="1"/>
    <col min="10007" max="10007" width="9.140625" style="1" customWidth="1"/>
    <col min="10008" max="10008" width="16.28515625" style="1" customWidth="1"/>
    <col min="10009" max="10009" width="12.28515625" style="1" customWidth="1"/>
    <col min="10010" max="10242" width="9.140625" style="1" customWidth="1"/>
    <col min="10243" max="10243" width="11.7109375" style="1" customWidth="1"/>
    <col min="10244" max="10244" width="12" style="1" customWidth="1"/>
    <col min="10245" max="10247" width="9.140625" style="1" customWidth="1"/>
    <col min="10248" max="10248" width="12" style="1" customWidth="1"/>
    <col min="10249" max="10249" width="9.7109375" style="1" customWidth="1"/>
    <col min="10250" max="10250" width="8" style="1" customWidth="1"/>
    <col min="10251" max="10251" width="9.5703125" style="1" customWidth="1"/>
    <col min="10252" max="10252" width="9.28515625" style="1" customWidth="1"/>
    <col min="10253" max="10253" width="9.140625" style="1" customWidth="1"/>
    <col min="10254" max="10254" width="10.140625" style="1" customWidth="1"/>
    <col min="10255" max="10255" width="9.5703125" style="1" customWidth="1"/>
    <col min="10256" max="10256" width="10.7109375" style="1" customWidth="1"/>
    <col min="10257" max="10257" width="11.7109375" style="1" customWidth="1"/>
    <col min="10258" max="10258" width="10.140625" style="1" customWidth="1"/>
    <col min="10259" max="10259" width="10.42578125" style="1" customWidth="1"/>
    <col min="10260" max="10260" width="10.85546875" style="1" customWidth="1"/>
    <col min="10261" max="10261" width="11.42578125" style="1" customWidth="1"/>
    <col min="10262" max="10262" width="12" style="1" customWidth="1"/>
    <col min="10263" max="10263" width="9.140625" style="1" customWidth="1"/>
    <col min="10264" max="10264" width="16.28515625" style="1" customWidth="1"/>
    <col min="10265" max="10265" width="12.28515625" style="1" customWidth="1"/>
    <col min="10266" max="10498" width="9.140625" style="1" customWidth="1"/>
    <col min="10499" max="10499" width="11.7109375" style="1" customWidth="1"/>
    <col min="10500" max="10500" width="12" style="1" customWidth="1"/>
    <col min="10501" max="10503" width="9.140625" style="1" customWidth="1"/>
    <col min="10504" max="10504" width="12" style="1" customWidth="1"/>
    <col min="10505" max="10505" width="9.7109375" style="1" customWidth="1"/>
    <col min="10506" max="10506" width="8" style="1" customWidth="1"/>
    <col min="10507" max="10507" width="9.5703125" style="1" customWidth="1"/>
    <col min="10508" max="10508" width="9.28515625" style="1" customWidth="1"/>
    <col min="10509" max="10509" width="9.140625" style="1" customWidth="1"/>
    <col min="10510" max="10510" width="10.140625" style="1" customWidth="1"/>
    <col min="10511" max="10511" width="9.5703125" style="1" customWidth="1"/>
    <col min="10512" max="10512" width="10.7109375" style="1" customWidth="1"/>
    <col min="10513" max="10513" width="11.7109375" style="1" customWidth="1"/>
    <col min="10514" max="10514" width="10.140625" style="1" customWidth="1"/>
    <col min="10515" max="10515" width="10.42578125" style="1" customWidth="1"/>
    <col min="10516" max="10516" width="10.85546875" style="1" customWidth="1"/>
    <col min="10517" max="10517" width="11.42578125" style="1" customWidth="1"/>
    <col min="10518" max="10518" width="12" style="1" customWidth="1"/>
    <col min="10519" max="10519" width="9.140625" style="1" customWidth="1"/>
    <col min="10520" max="10520" width="16.28515625" style="1" customWidth="1"/>
    <col min="10521" max="10521" width="12.28515625" style="1" customWidth="1"/>
    <col min="10522" max="10754" width="9.140625" style="1" customWidth="1"/>
    <col min="10755" max="10755" width="11.7109375" style="1" customWidth="1"/>
    <col min="10756" max="10756" width="12" style="1" customWidth="1"/>
    <col min="10757" max="10759" width="9.140625" style="1" customWidth="1"/>
    <col min="10760" max="10760" width="12" style="1" customWidth="1"/>
    <col min="10761" max="10761" width="9.7109375" style="1" customWidth="1"/>
    <col min="10762" max="10762" width="8" style="1" customWidth="1"/>
    <col min="10763" max="10763" width="9.5703125" style="1" customWidth="1"/>
    <col min="10764" max="10764" width="9.28515625" style="1" customWidth="1"/>
    <col min="10765" max="10765" width="9.140625" style="1" customWidth="1"/>
    <col min="10766" max="10766" width="10.140625" style="1" customWidth="1"/>
    <col min="10767" max="10767" width="9.5703125" style="1" customWidth="1"/>
    <col min="10768" max="10768" width="10.7109375" style="1" customWidth="1"/>
    <col min="10769" max="10769" width="11.7109375" style="1" customWidth="1"/>
    <col min="10770" max="10770" width="10.140625" style="1" customWidth="1"/>
    <col min="10771" max="10771" width="10.42578125" style="1" customWidth="1"/>
    <col min="10772" max="10772" width="10.85546875" style="1" customWidth="1"/>
    <col min="10773" max="10773" width="11.42578125" style="1" customWidth="1"/>
    <col min="10774" max="10774" width="12" style="1" customWidth="1"/>
    <col min="10775" max="10775" width="9.140625" style="1" customWidth="1"/>
    <col min="10776" max="10776" width="16.28515625" style="1" customWidth="1"/>
    <col min="10777" max="10777" width="12.28515625" style="1" customWidth="1"/>
    <col min="10778" max="11010" width="9.140625" style="1" customWidth="1"/>
    <col min="11011" max="11011" width="11.7109375" style="1" customWidth="1"/>
    <col min="11012" max="11012" width="12" style="1" customWidth="1"/>
    <col min="11013" max="11015" width="9.140625" style="1" customWidth="1"/>
    <col min="11016" max="11016" width="12" style="1" customWidth="1"/>
    <col min="11017" max="11017" width="9.7109375" style="1" customWidth="1"/>
    <col min="11018" max="11018" width="8" style="1" customWidth="1"/>
    <col min="11019" max="11019" width="9.5703125" style="1" customWidth="1"/>
    <col min="11020" max="11020" width="9.28515625" style="1" customWidth="1"/>
    <col min="11021" max="11021" width="9.140625" style="1" customWidth="1"/>
    <col min="11022" max="11022" width="10.140625" style="1" customWidth="1"/>
    <col min="11023" max="11023" width="9.5703125" style="1" customWidth="1"/>
    <col min="11024" max="11024" width="10.7109375" style="1" customWidth="1"/>
    <col min="11025" max="11025" width="11.7109375" style="1" customWidth="1"/>
    <col min="11026" max="11026" width="10.140625" style="1" customWidth="1"/>
    <col min="11027" max="11027" width="10.42578125" style="1" customWidth="1"/>
    <col min="11028" max="11028" width="10.85546875" style="1" customWidth="1"/>
    <col min="11029" max="11029" width="11.42578125" style="1" customWidth="1"/>
    <col min="11030" max="11030" width="12" style="1" customWidth="1"/>
    <col min="11031" max="11031" width="9.140625" style="1" customWidth="1"/>
    <col min="11032" max="11032" width="16.28515625" style="1" customWidth="1"/>
    <col min="11033" max="11033" width="12.28515625" style="1" customWidth="1"/>
    <col min="11034" max="11266" width="9.140625" style="1" customWidth="1"/>
    <col min="11267" max="11267" width="11.7109375" style="1" customWidth="1"/>
    <col min="11268" max="11268" width="12" style="1" customWidth="1"/>
    <col min="11269" max="11271" width="9.140625" style="1" customWidth="1"/>
    <col min="11272" max="11272" width="12" style="1" customWidth="1"/>
    <col min="11273" max="11273" width="9.7109375" style="1" customWidth="1"/>
    <col min="11274" max="11274" width="8" style="1" customWidth="1"/>
    <col min="11275" max="11275" width="9.5703125" style="1" customWidth="1"/>
    <col min="11276" max="11276" width="9.28515625" style="1" customWidth="1"/>
    <col min="11277" max="11277" width="9.140625" style="1" customWidth="1"/>
    <col min="11278" max="11278" width="10.140625" style="1" customWidth="1"/>
    <col min="11279" max="11279" width="9.5703125" style="1" customWidth="1"/>
    <col min="11280" max="11280" width="10.7109375" style="1" customWidth="1"/>
    <col min="11281" max="11281" width="11.7109375" style="1" customWidth="1"/>
    <col min="11282" max="11282" width="10.140625" style="1" customWidth="1"/>
    <col min="11283" max="11283" width="10.42578125" style="1" customWidth="1"/>
    <col min="11284" max="11284" width="10.85546875" style="1" customWidth="1"/>
    <col min="11285" max="11285" width="11.42578125" style="1" customWidth="1"/>
    <col min="11286" max="11286" width="12" style="1" customWidth="1"/>
    <col min="11287" max="11287" width="9.140625" style="1" customWidth="1"/>
    <col min="11288" max="11288" width="16.28515625" style="1" customWidth="1"/>
    <col min="11289" max="11289" width="12.28515625" style="1" customWidth="1"/>
    <col min="11290" max="11522" width="9.140625" style="1" customWidth="1"/>
    <col min="11523" max="11523" width="11.7109375" style="1" customWidth="1"/>
    <col min="11524" max="11524" width="12" style="1" customWidth="1"/>
    <col min="11525" max="11527" width="9.140625" style="1" customWidth="1"/>
    <col min="11528" max="11528" width="12" style="1" customWidth="1"/>
    <col min="11529" max="11529" width="9.7109375" style="1" customWidth="1"/>
    <col min="11530" max="11530" width="8" style="1" customWidth="1"/>
    <col min="11531" max="11531" width="9.5703125" style="1" customWidth="1"/>
    <col min="11532" max="11532" width="9.28515625" style="1" customWidth="1"/>
    <col min="11533" max="11533" width="9.140625" style="1" customWidth="1"/>
    <col min="11534" max="11534" width="10.140625" style="1" customWidth="1"/>
    <col min="11535" max="11535" width="9.5703125" style="1" customWidth="1"/>
    <col min="11536" max="11536" width="10.7109375" style="1" customWidth="1"/>
    <col min="11537" max="11537" width="11.7109375" style="1" customWidth="1"/>
    <col min="11538" max="11538" width="10.140625" style="1" customWidth="1"/>
    <col min="11539" max="11539" width="10.42578125" style="1" customWidth="1"/>
    <col min="11540" max="11540" width="10.85546875" style="1" customWidth="1"/>
    <col min="11541" max="11541" width="11.42578125" style="1" customWidth="1"/>
    <col min="11542" max="11542" width="12" style="1" customWidth="1"/>
    <col min="11543" max="11543" width="9.140625" style="1" customWidth="1"/>
    <col min="11544" max="11544" width="16.28515625" style="1" customWidth="1"/>
    <col min="11545" max="11545" width="12.28515625" style="1" customWidth="1"/>
    <col min="11546" max="11778" width="9.140625" style="1" customWidth="1"/>
    <col min="11779" max="11779" width="11.7109375" style="1" customWidth="1"/>
    <col min="11780" max="11780" width="12" style="1" customWidth="1"/>
    <col min="11781" max="11783" width="9.140625" style="1" customWidth="1"/>
    <col min="11784" max="11784" width="12" style="1" customWidth="1"/>
    <col min="11785" max="11785" width="9.7109375" style="1" customWidth="1"/>
    <col min="11786" max="11786" width="8" style="1" customWidth="1"/>
    <col min="11787" max="11787" width="9.5703125" style="1" customWidth="1"/>
    <col min="11788" max="11788" width="9.28515625" style="1" customWidth="1"/>
    <col min="11789" max="11789" width="9.140625" style="1" customWidth="1"/>
    <col min="11790" max="11790" width="10.140625" style="1" customWidth="1"/>
    <col min="11791" max="11791" width="9.5703125" style="1" customWidth="1"/>
    <col min="11792" max="11792" width="10.7109375" style="1" customWidth="1"/>
    <col min="11793" max="11793" width="11.7109375" style="1" customWidth="1"/>
    <col min="11794" max="11794" width="10.140625" style="1" customWidth="1"/>
    <col min="11795" max="11795" width="10.42578125" style="1" customWidth="1"/>
    <col min="11796" max="11796" width="10.85546875" style="1" customWidth="1"/>
    <col min="11797" max="11797" width="11.42578125" style="1" customWidth="1"/>
    <col min="11798" max="11798" width="12" style="1" customWidth="1"/>
    <col min="11799" max="11799" width="9.140625" style="1" customWidth="1"/>
    <col min="11800" max="11800" width="16.28515625" style="1" customWidth="1"/>
    <col min="11801" max="11801" width="12.28515625" style="1" customWidth="1"/>
    <col min="11802" max="12034" width="9.140625" style="1" customWidth="1"/>
    <col min="12035" max="12035" width="11.7109375" style="1" customWidth="1"/>
    <col min="12036" max="12036" width="12" style="1" customWidth="1"/>
    <col min="12037" max="12039" width="9.140625" style="1" customWidth="1"/>
    <col min="12040" max="12040" width="12" style="1" customWidth="1"/>
    <col min="12041" max="12041" width="9.7109375" style="1" customWidth="1"/>
    <col min="12042" max="12042" width="8" style="1" customWidth="1"/>
    <col min="12043" max="12043" width="9.5703125" style="1" customWidth="1"/>
    <col min="12044" max="12044" width="9.28515625" style="1" customWidth="1"/>
    <col min="12045" max="12045" width="9.140625" style="1" customWidth="1"/>
    <col min="12046" max="12046" width="10.140625" style="1" customWidth="1"/>
    <col min="12047" max="12047" width="9.5703125" style="1" customWidth="1"/>
    <col min="12048" max="12048" width="10.7109375" style="1" customWidth="1"/>
    <col min="12049" max="12049" width="11.7109375" style="1" customWidth="1"/>
    <col min="12050" max="12050" width="10.140625" style="1" customWidth="1"/>
    <col min="12051" max="12051" width="10.42578125" style="1" customWidth="1"/>
    <col min="12052" max="12052" width="10.85546875" style="1" customWidth="1"/>
    <col min="12053" max="12053" width="11.42578125" style="1" customWidth="1"/>
    <col min="12054" max="12054" width="12" style="1" customWidth="1"/>
    <col min="12055" max="12055" width="9.140625" style="1" customWidth="1"/>
    <col min="12056" max="12056" width="16.28515625" style="1" customWidth="1"/>
    <col min="12057" max="12057" width="12.28515625" style="1" customWidth="1"/>
    <col min="12058" max="12290" width="9.140625" style="1" customWidth="1"/>
    <col min="12291" max="12291" width="11.7109375" style="1" customWidth="1"/>
    <col min="12292" max="12292" width="12" style="1" customWidth="1"/>
    <col min="12293" max="12295" width="9.140625" style="1" customWidth="1"/>
    <col min="12296" max="12296" width="12" style="1" customWidth="1"/>
    <col min="12297" max="12297" width="9.7109375" style="1" customWidth="1"/>
    <col min="12298" max="12298" width="8" style="1" customWidth="1"/>
    <col min="12299" max="12299" width="9.5703125" style="1" customWidth="1"/>
    <col min="12300" max="12300" width="9.28515625" style="1" customWidth="1"/>
    <col min="12301" max="12301" width="9.140625" style="1" customWidth="1"/>
    <col min="12302" max="12302" width="10.140625" style="1" customWidth="1"/>
    <col min="12303" max="12303" width="9.5703125" style="1" customWidth="1"/>
    <col min="12304" max="12304" width="10.7109375" style="1" customWidth="1"/>
    <col min="12305" max="12305" width="11.7109375" style="1" customWidth="1"/>
    <col min="12306" max="12306" width="10.140625" style="1" customWidth="1"/>
    <col min="12307" max="12307" width="10.42578125" style="1" customWidth="1"/>
    <col min="12308" max="12308" width="10.85546875" style="1" customWidth="1"/>
    <col min="12309" max="12309" width="11.42578125" style="1" customWidth="1"/>
    <col min="12310" max="12310" width="12" style="1" customWidth="1"/>
    <col min="12311" max="12311" width="9.140625" style="1" customWidth="1"/>
    <col min="12312" max="12312" width="16.28515625" style="1" customWidth="1"/>
    <col min="12313" max="12313" width="12.28515625" style="1" customWidth="1"/>
    <col min="12314" max="12546" width="9.140625" style="1" customWidth="1"/>
    <col min="12547" max="12547" width="11.7109375" style="1" customWidth="1"/>
    <col min="12548" max="12548" width="12" style="1" customWidth="1"/>
    <col min="12549" max="12551" width="9.140625" style="1" customWidth="1"/>
    <col min="12552" max="12552" width="12" style="1" customWidth="1"/>
    <col min="12553" max="12553" width="9.7109375" style="1" customWidth="1"/>
    <col min="12554" max="12554" width="8" style="1" customWidth="1"/>
    <col min="12555" max="12555" width="9.5703125" style="1" customWidth="1"/>
    <col min="12556" max="12556" width="9.28515625" style="1" customWidth="1"/>
    <col min="12557" max="12557" width="9.140625" style="1" customWidth="1"/>
    <col min="12558" max="12558" width="10.140625" style="1" customWidth="1"/>
    <col min="12559" max="12559" width="9.5703125" style="1" customWidth="1"/>
    <col min="12560" max="12560" width="10.7109375" style="1" customWidth="1"/>
    <col min="12561" max="12561" width="11.7109375" style="1" customWidth="1"/>
    <col min="12562" max="12562" width="10.140625" style="1" customWidth="1"/>
    <col min="12563" max="12563" width="10.42578125" style="1" customWidth="1"/>
    <col min="12564" max="12564" width="10.85546875" style="1" customWidth="1"/>
    <col min="12565" max="12565" width="11.42578125" style="1" customWidth="1"/>
    <col min="12566" max="12566" width="12" style="1" customWidth="1"/>
    <col min="12567" max="12567" width="9.140625" style="1" customWidth="1"/>
    <col min="12568" max="12568" width="16.28515625" style="1" customWidth="1"/>
    <col min="12569" max="12569" width="12.28515625" style="1" customWidth="1"/>
    <col min="12570" max="12802" width="9.140625" style="1" customWidth="1"/>
    <col min="12803" max="12803" width="11.7109375" style="1" customWidth="1"/>
    <col min="12804" max="12804" width="12" style="1" customWidth="1"/>
    <col min="12805" max="12807" width="9.140625" style="1" customWidth="1"/>
    <col min="12808" max="12808" width="12" style="1" customWidth="1"/>
    <col min="12809" max="12809" width="9.7109375" style="1" customWidth="1"/>
    <col min="12810" max="12810" width="8" style="1" customWidth="1"/>
    <col min="12811" max="12811" width="9.5703125" style="1" customWidth="1"/>
    <col min="12812" max="12812" width="9.28515625" style="1" customWidth="1"/>
    <col min="12813" max="12813" width="9.140625" style="1" customWidth="1"/>
    <col min="12814" max="12814" width="10.140625" style="1" customWidth="1"/>
    <col min="12815" max="12815" width="9.5703125" style="1" customWidth="1"/>
    <col min="12816" max="12816" width="10.7109375" style="1" customWidth="1"/>
    <col min="12817" max="12817" width="11.7109375" style="1" customWidth="1"/>
    <col min="12818" max="12818" width="10.140625" style="1" customWidth="1"/>
    <col min="12819" max="12819" width="10.42578125" style="1" customWidth="1"/>
    <col min="12820" max="12820" width="10.85546875" style="1" customWidth="1"/>
    <col min="12821" max="12821" width="11.42578125" style="1" customWidth="1"/>
    <col min="12822" max="12822" width="12" style="1" customWidth="1"/>
    <col min="12823" max="12823" width="9.140625" style="1" customWidth="1"/>
    <col min="12824" max="12824" width="16.28515625" style="1" customWidth="1"/>
    <col min="12825" max="12825" width="12.28515625" style="1" customWidth="1"/>
    <col min="12826" max="13058" width="9.140625" style="1" customWidth="1"/>
    <col min="13059" max="13059" width="11.7109375" style="1" customWidth="1"/>
    <col min="13060" max="13060" width="12" style="1" customWidth="1"/>
    <col min="13061" max="13063" width="9.140625" style="1" customWidth="1"/>
    <col min="13064" max="13064" width="12" style="1" customWidth="1"/>
    <col min="13065" max="13065" width="9.7109375" style="1" customWidth="1"/>
    <col min="13066" max="13066" width="8" style="1" customWidth="1"/>
    <col min="13067" max="13067" width="9.5703125" style="1" customWidth="1"/>
    <col min="13068" max="13068" width="9.28515625" style="1" customWidth="1"/>
    <col min="13069" max="13069" width="9.140625" style="1" customWidth="1"/>
    <col min="13070" max="13070" width="10.140625" style="1" customWidth="1"/>
    <col min="13071" max="13071" width="9.5703125" style="1" customWidth="1"/>
    <col min="13072" max="13072" width="10.7109375" style="1" customWidth="1"/>
    <col min="13073" max="13073" width="11.7109375" style="1" customWidth="1"/>
    <col min="13074" max="13074" width="10.140625" style="1" customWidth="1"/>
    <col min="13075" max="13075" width="10.42578125" style="1" customWidth="1"/>
    <col min="13076" max="13076" width="10.85546875" style="1" customWidth="1"/>
    <col min="13077" max="13077" width="11.42578125" style="1" customWidth="1"/>
    <col min="13078" max="13078" width="12" style="1" customWidth="1"/>
    <col min="13079" max="13079" width="9.140625" style="1" customWidth="1"/>
    <col min="13080" max="13080" width="16.28515625" style="1" customWidth="1"/>
    <col min="13081" max="13081" width="12.28515625" style="1" customWidth="1"/>
    <col min="13082" max="13314" width="9.140625" style="1" customWidth="1"/>
    <col min="13315" max="13315" width="11.7109375" style="1" customWidth="1"/>
    <col min="13316" max="13316" width="12" style="1" customWidth="1"/>
    <col min="13317" max="13319" width="9.140625" style="1" customWidth="1"/>
    <col min="13320" max="13320" width="12" style="1" customWidth="1"/>
    <col min="13321" max="13321" width="9.7109375" style="1" customWidth="1"/>
    <col min="13322" max="13322" width="8" style="1" customWidth="1"/>
    <col min="13323" max="13323" width="9.5703125" style="1" customWidth="1"/>
    <col min="13324" max="13324" width="9.28515625" style="1" customWidth="1"/>
    <col min="13325" max="13325" width="9.140625" style="1" customWidth="1"/>
    <col min="13326" max="13326" width="10.140625" style="1" customWidth="1"/>
    <col min="13327" max="13327" width="9.5703125" style="1" customWidth="1"/>
    <col min="13328" max="13328" width="10.7109375" style="1" customWidth="1"/>
    <col min="13329" max="13329" width="11.7109375" style="1" customWidth="1"/>
    <col min="13330" max="13330" width="10.140625" style="1" customWidth="1"/>
    <col min="13331" max="13331" width="10.42578125" style="1" customWidth="1"/>
    <col min="13332" max="13332" width="10.85546875" style="1" customWidth="1"/>
    <col min="13333" max="13333" width="11.42578125" style="1" customWidth="1"/>
    <col min="13334" max="13334" width="12" style="1" customWidth="1"/>
    <col min="13335" max="13335" width="9.140625" style="1" customWidth="1"/>
    <col min="13336" max="13336" width="16.28515625" style="1" customWidth="1"/>
    <col min="13337" max="13337" width="12.28515625" style="1" customWidth="1"/>
    <col min="13338" max="13570" width="9.140625" style="1" customWidth="1"/>
    <col min="13571" max="13571" width="11.7109375" style="1" customWidth="1"/>
    <col min="13572" max="13572" width="12" style="1" customWidth="1"/>
    <col min="13573" max="13575" width="9.140625" style="1" customWidth="1"/>
    <col min="13576" max="13576" width="12" style="1" customWidth="1"/>
    <col min="13577" max="13577" width="9.7109375" style="1" customWidth="1"/>
    <col min="13578" max="13578" width="8" style="1" customWidth="1"/>
    <col min="13579" max="13579" width="9.5703125" style="1" customWidth="1"/>
    <col min="13580" max="13580" width="9.28515625" style="1" customWidth="1"/>
    <col min="13581" max="13581" width="9.140625" style="1" customWidth="1"/>
    <col min="13582" max="13582" width="10.140625" style="1" customWidth="1"/>
    <col min="13583" max="13583" width="9.5703125" style="1" customWidth="1"/>
    <col min="13584" max="13584" width="10.7109375" style="1" customWidth="1"/>
    <col min="13585" max="13585" width="11.7109375" style="1" customWidth="1"/>
    <col min="13586" max="13586" width="10.140625" style="1" customWidth="1"/>
    <col min="13587" max="13587" width="10.42578125" style="1" customWidth="1"/>
    <col min="13588" max="13588" width="10.85546875" style="1" customWidth="1"/>
    <col min="13589" max="13589" width="11.42578125" style="1" customWidth="1"/>
    <col min="13590" max="13590" width="12" style="1" customWidth="1"/>
    <col min="13591" max="13591" width="9.140625" style="1" customWidth="1"/>
    <col min="13592" max="13592" width="16.28515625" style="1" customWidth="1"/>
    <col min="13593" max="13593" width="12.28515625" style="1" customWidth="1"/>
    <col min="13594" max="13826" width="9.140625" style="1" customWidth="1"/>
    <col min="13827" max="13827" width="11.7109375" style="1" customWidth="1"/>
    <col min="13828" max="13828" width="12" style="1" customWidth="1"/>
    <col min="13829" max="13831" width="9.140625" style="1" customWidth="1"/>
    <col min="13832" max="13832" width="12" style="1" customWidth="1"/>
    <col min="13833" max="13833" width="9.7109375" style="1" customWidth="1"/>
    <col min="13834" max="13834" width="8" style="1" customWidth="1"/>
    <col min="13835" max="13835" width="9.5703125" style="1" customWidth="1"/>
    <col min="13836" max="13836" width="9.28515625" style="1" customWidth="1"/>
    <col min="13837" max="13837" width="9.140625" style="1" customWidth="1"/>
    <col min="13838" max="13838" width="10.140625" style="1" customWidth="1"/>
    <col min="13839" max="13839" width="9.5703125" style="1" customWidth="1"/>
    <col min="13840" max="13840" width="10.7109375" style="1" customWidth="1"/>
    <col min="13841" max="13841" width="11.7109375" style="1" customWidth="1"/>
    <col min="13842" max="13842" width="10.140625" style="1" customWidth="1"/>
    <col min="13843" max="13843" width="10.42578125" style="1" customWidth="1"/>
    <col min="13844" max="13844" width="10.85546875" style="1" customWidth="1"/>
    <col min="13845" max="13845" width="11.42578125" style="1" customWidth="1"/>
    <col min="13846" max="13846" width="12" style="1" customWidth="1"/>
    <col min="13847" max="13847" width="9.140625" style="1" customWidth="1"/>
    <col min="13848" max="13848" width="16.28515625" style="1" customWidth="1"/>
    <col min="13849" max="13849" width="12.28515625" style="1" customWidth="1"/>
    <col min="13850" max="14082" width="9.140625" style="1" customWidth="1"/>
    <col min="14083" max="14083" width="11.7109375" style="1" customWidth="1"/>
    <col min="14084" max="14084" width="12" style="1" customWidth="1"/>
    <col min="14085" max="14087" width="9.140625" style="1" customWidth="1"/>
    <col min="14088" max="14088" width="12" style="1" customWidth="1"/>
    <col min="14089" max="14089" width="9.7109375" style="1" customWidth="1"/>
    <col min="14090" max="14090" width="8" style="1" customWidth="1"/>
    <col min="14091" max="14091" width="9.5703125" style="1" customWidth="1"/>
    <col min="14092" max="14092" width="9.28515625" style="1" customWidth="1"/>
    <col min="14093" max="14093" width="9.140625" style="1" customWidth="1"/>
    <col min="14094" max="14094" width="10.140625" style="1" customWidth="1"/>
    <col min="14095" max="14095" width="9.5703125" style="1" customWidth="1"/>
    <col min="14096" max="14096" width="10.7109375" style="1" customWidth="1"/>
    <col min="14097" max="14097" width="11.7109375" style="1" customWidth="1"/>
    <col min="14098" max="14098" width="10.140625" style="1" customWidth="1"/>
    <col min="14099" max="14099" width="10.42578125" style="1" customWidth="1"/>
    <col min="14100" max="14100" width="10.85546875" style="1" customWidth="1"/>
    <col min="14101" max="14101" width="11.42578125" style="1" customWidth="1"/>
    <col min="14102" max="14102" width="12" style="1" customWidth="1"/>
    <col min="14103" max="14103" width="9.140625" style="1" customWidth="1"/>
    <col min="14104" max="14104" width="16.28515625" style="1" customWidth="1"/>
    <col min="14105" max="14105" width="12.28515625" style="1" customWidth="1"/>
    <col min="14106" max="14338" width="9.140625" style="1" customWidth="1"/>
    <col min="14339" max="14339" width="11.7109375" style="1" customWidth="1"/>
    <col min="14340" max="14340" width="12" style="1" customWidth="1"/>
    <col min="14341" max="14343" width="9.140625" style="1" customWidth="1"/>
    <col min="14344" max="14344" width="12" style="1" customWidth="1"/>
    <col min="14345" max="14345" width="9.7109375" style="1" customWidth="1"/>
    <col min="14346" max="14346" width="8" style="1" customWidth="1"/>
    <col min="14347" max="14347" width="9.5703125" style="1" customWidth="1"/>
    <col min="14348" max="14348" width="9.28515625" style="1" customWidth="1"/>
    <col min="14349" max="14349" width="9.140625" style="1" customWidth="1"/>
    <col min="14350" max="14350" width="10.140625" style="1" customWidth="1"/>
    <col min="14351" max="14351" width="9.5703125" style="1" customWidth="1"/>
    <col min="14352" max="14352" width="10.7109375" style="1" customWidth="1"/>
    <col min="14353" max="14353" width="11.7109375" style="1" customWidth="1"/>
    <col min="14354" max="14354" width="10.140625" style="1" customWidth="1"/>
    <col min="14355" max="14355" width="10.42578125" style="1" customWidth="1"/>
    <col min="14356" max="14356" width="10.85546875" style="1" customWidth="1"/>
    <col min="14357" max="14357" width="11.42578125" style="1" customWidth="1"/>
    <col min="14358" max="14358" width="12" style="1" customWidth="1"/>
    <col min="14359" max="14359" width="9.140625" style="1" customWidth="1"/>
    <col min="14360" max="14360" width="16.28515625" style="1" customWidth="1"/>
    <col min="14361" max="14361" width="12.28515625" style="1" customWidth="1"/>
    <col min="14362" max="14594" width="9.140625" style="1" customWidth="1"/>
    <col min="14595" max="14595" width="11.7109375" style="1" customWidth="1"/>
    <col min="14596" max="14596" width="12" style="1" customWidth="1"/>
    <col min="14597" max="14599" width="9.140625" style="1" customWidth="1"/>
    <col min="14600" max="14600" width="12" style="1" customWidth="1"/>
    <col min="14601" max="14601" width="9.7109375" style="1" customWidth="1"/>
    <col min="14602" max="14602" width="8" style="1" customWidth="1"/>
    <col min="14603" max="14603" width="9.5703125" style="1" customWidth="1"/>
    <col min="14604" max="14604" width="9.28515625" style="1" customWidth="1"/>
    <col min="14605" max="14605" width="9.140625" style="1" customWidth="1"/>
    <col min="14606" max="14606" width="10.140625" style="1" customWidth="1"/>
    <col min="14607" max="14607" width="9.5703125" style="1" customWidth="1"/>
    <col min="14608" max="14608" width="10.7109375" style="1" customWidth="1"/>
    <col min="14609" max="14609" width="11.7109375" style="1" customWidth="1"/>
    <col min="14610" max="14610" width="10.140625" style="1" customWidth="1"/>
    <col min="14611" max="14611" width="10.42578125" style="1" customWidth="1"/>
    <col min="14612" max="14612" width="10.85546875" style="1" customWidth="1"/>
    <col min="14613" max="14613" width="11.42578125" style="1" customWidth="1"/>
    <col min="14614" max="14614" width="12" style="1" customWidth="1"/>
    <col min="14615" max="14615" width="9.140625" style="1" customWidth="1"/>
    <col min="14616" max="14616" width="16.28515625" style="1" customWidth="1"/>
    <col min="14617" max="14617" width="12.28515625" style="1" customWidth="1"/>
    <col min="14618" max="14850" width="9.140625" style="1" customWidth="1"/>
    <col min="14851" max="14851" width="11.7109375" style="1" customWidth="1"/>
    <col min="14852" max="14852" width="12" style="1" customWidth="1"/>
    <col min="14853" max="14855" width="9.140625" style="1" customWidth="1"/>
    <col min="14856" max="14856" width="12" style="1" customWidth="1"/>
    <col min="14857" max="14857" width="9.7109375" style="1" customWidth="1"/>
    <col min="14858" max="14858" width="8" style="1" customWidth="1"/>
    <col min="14859" max="14859" width="9.5703125" style="1" customWidth="1"/>
    <col min="14860" max="14860" width="9.28515625" style="1" customWidth="1"/>
    <col min="14861" max="14861" width="9.140625" style="1" customWidth="1"/>
    <col min="14862" max="14862" width="10.140625" style="1" customWidth="1"/>
    <col min="14863" max="14863" width="9.5703125" style="1" customWidth="1"/>
    <col min="14864" max="14864" width="10.7109375" style="1" customWidth="1"/>
    <col min="14865" max="14865" width="11.7109375" style="1" customWidth="1"/>
    <col min="14866" max="14866" width="10.140625" style="1" customWidth="1"/>
    <col min="14867" max="14867" width="10.42578125" style="1" customWidth="1"/>
    <col min="14868" max="14868" width="10.85546875" style="1" customWidth="1"/>
    <col min="14869" max="14869" width="11.42578125" style="1" customWidth="1"/>
    <col min="14870" max="14870" width="12" style="1" customWidth="1"/>
    <col min="14871" max="14871" width="9.140625" style="1" customWidth="1"/>
    <col min="14872" max="14872" width="16.28515625" style="1" customWidth="1"/>
    <col min="14873" max="14873" width="12.28515625" style="1" customWidth="1"/>
    <col min="14874" max="15106" width="9.140625" style="1" customWidth="1"/>
    <col min="15107" max="15107" width="11.7109375" style="1" customWidth="1"/>
    <col min="15108" max="15108" width="12" style="1" customWidth="1"/>
    <col min="15109" max="15111" width="9.140625" style="1" customWidth="1"/>
    <col min="15112" max="15112" width="12" style="1" customWidth="1"/>
    <col min="15113" max="15113" width="9.7109375" style="1" customWidth="1"/>
    <col min="15114" max="15114" width="8" style="1" customWidth="1"/>
    <col min="15115" max="15115" width="9.5703125" style="1" customWidth="1"/>
    <col min="15116" max="15116" width="9.28515625" style="1" customWidth="1"/>
    <col min="15117" max="15117" width="9.140625" style="1" customWidth="1"/>
    <col min="15118" max="15118" width="10.140625" style="1" customWidth="1"/>
    <col min="15119" max="15119" width="9.5703125" style="1" customWidth="1"/>
    <col min="15120" max="15120" width="10.7109375" style="1" customWidth="1"/>
    <col min="15121" max="15121" width="11.7109375" style="1" customWidth="1"/>
    <col min="15122" max="15122" width="10.140625" style="1" customWidth="1"/>
    <col min="15123" max="15123" width="10.42578125" style="1" customWidth="1"/>
    <col min="15124" max="15124" width="10.85546875" style="1" customWidth="1"/>
    <col min="15125" max="15125" width="11.42578125" style="1" customWidth="1"/>
    <col min="15126" max="15126" width="12" style="1" customWidth="1"/>
    <col min="15127" max="15127" width="9.140625" style="1" customWidth="1"/>
    <col min="15128" max="15128" width="16.28515625" style="1" customWidth="1"/>
    <col min="15129" max="15129" width="12.28515625" style="1" customWidth="1"/>
    <col min="15130" max="15362" width="9.140625" style="1" customWidth="1"/>
    <col min="15363" max="15363" width="11.7109375" style="1" customWidth="1"/>
    <col min="15364" max="15364" width="12" style="1" customWidth="1"/>
    <col min="15365" max="15367" width="9.140625" style="1" customWidth="1"/>
    <col min="15368" max="15368" width="12" style="1" customWidth="1"/>
    <col min="15369" max="15369" width="9.7109375" style="1" customWidth="1"/>
    <col min="15370" max="15370" width="8" style="1" customWidth="1"/>
    <col min="15371" max="15371" width="9.5703125" style="1" customWidth="1"/>
    <col min="15372" max="15372" width="9.28515625" style="1" customWidth="1"/>
    <col min="15373" max="15373" width="9.140625" style="1" customWidth="1"/>
    <col min="15374" max="15374" width="10.140625" style="1" customWidth="1"/>
    <col min="15375" max="15375" width="9.5703125" style="1" customWidth="1"/>
    <col min="15376" max="15376" width="10.7109375" style="1" customWidth="1"/>
    <col min="15377" max="15377" width="11.7109375" style="1" customWidth="1"/>
    <col min="15378" max="15378" width="10.140625" style="1" customWidth="1"/>
    <col min="15379" max="15379" width="10.42578125" style="1" customWidth="1"/>
    <col min="15380" max="15380" width="10.85546875" style="1" customWidth="1"/>
    <col min="15381" max="15381" width="11.42578125" style="1" customWidth="1"/>
    <col min="15382" max="15382" width="12" style="1" customWidth="1"/>
    <col min="15383" max="15383" width="9.140625" style="1" customWidth="1"/>
    <col min="15384" max="15384" width="16.28515625" style="1" customWidth="1"/>
    <col min="15385" max="15385" width="12.28515625" style="1" customWidth="1"/>
    <col min="15386" max="15618" width="9.140625" style="1" customWidth="1"/>
    <col min="15619" max="15619" width="11.7109375" style="1" customWidth="1"/>
    <col min="15620" max="15620" width="12" style="1" customWidth="1"/>
    <col min="15621" max="15623" width="9.140625" style="1" customWidth="1"/>
    <col min="15624" max="15624" width="12" style="1" customWidth="1"/>
    <col min="15625" max="15625" width="9.7109375" style="1" customWidth="1"/>
    <col min="15626" max="15626" width="8" style="1" customWidth="1"/>
    <col min="15627" max="15627" width="9.5703125" style="1" customWidth="1"/>
    <col min="15628" max="15628" width="9.28515625" style="1" customWidth="1"/>
    <col min="15629" max="15629" width="9.140625" style="1" customWidth="1"/>
    <col min="15630" max="15630" width="10.140625" style="1" customWidth="1"/>
    <col min="15631" max="15631" width="9.5703125" style="1" customWidth="1"/>
    <col min="15632" max="15632" width="10.7109375" style="1" customWidth="1"/>
    <col min="15633" max="15633" width="11.7109375" style="1" customWidth="1"/>
    <col min="15634" max="15634" width="10.140625" style="1" customWidth="1"/>
    <col min="15635" max="15635" width="10.42578125" style="1" customWidth="1"/>
    <col min="15636" max="15636" width="10.85546875" style="1" customWidth="1"/>
    <col min="15637" max="15637" width="11.42578125" style="1" customWidth="1"/>
    <col min="15638" max="15638" width="12" style="1" customWidth="1"/>
    <col min="15639" max="15639" width="9.140625" style="1" customWidth="1"/>
    <col min="15640" max="15640" width="16.28515625" style="1" customWidth="1"/>
    <col min="15641" max="15641" width="12.28515625" style="1" customWidth="1"/>
    <col min="15642" max="15874" width="9.140625" style="1" customWidth="1"/>
    <col min="15875" max="15875" width="11.7109375" style="1" customWidth="1"/>
    <col min="15876" max="15876" width="12" style="1" customWidth="1"/>
    <col min="15877" max="15879" width="9.140625" style="1" customWidth="1"/>
    <col min="15880" max="15880" width="12" style="1" customWidth="1"/>
    <col min="15881" max="15881" width="9.7109375" style="1" customWidth="1"/>
    <col min="15882" max="15882" width="8" style="1" customWidth="1"/>
    <col min="15883" max="15883" width="9.5703125" style="1" customWidth="1"/>
    <col min="15884" max="15884" width="9.28515625" style="1" customWidth="1"/>
    <col min="15885" max="15885" width="9.140625" style="1" customWidth="1"/>
    <col min="15886" max="15886" width="10.140625" style="1" customWidth="1"/>
    <col min="15887" max="15887" width="9.5703125" style="1" customWidth="1"/>
    <col min="15888" max="15888" width="10.7109375" style="1" customWidth="1"/>
    <col min="15889" max="15889" width="11.7109375" style="1" customWidth="1"/>
    <col min="15890" max="15890" width="10.140625" style="1" customWidth="1"/>
    <col min="15891" max="15891" width="10.42578125" style="1" customWidth="1"/>
    <col min="15892" max="15892" width="10.85546875" style="1" customWidth="1"/>
    <col min="15893" max="15893" width="11.42578125" style="1" customWidth="1"/>
    <col min="15894" max="15894" width="12" style="1" customWidth="1"/>
    <col min="15895" max="15895" width="9.140625" style="1" customWidth="1"/>
    <col min="15896" max="15896" width="16.28515625" style="1" customWidth="1"/>
    <col min="15897" max="15897" width="12.28515625" style="1" customWidth="1"/>
    <col min="15898" max="16130" width="9.140625" style="1" customWidth="1"/>
    <col min="16131" max="16131" width="11.7109375" style="1" customWidth="1"/>
    <col min="16132" max="16132" width="12" style="1" customWidth="1"/>
    <col min="16133" max="16135" width="9.140625" style="1" customWidth="1"/>
    <col min="16136" max="16136" width="12" style="1" customWidth="1"/>
    <col min="16137" max="16137" width="9.7109375" style="1" customWidth="1"/>
    <col min="16138" max="16138" width="8" style="1" customWidth="1"/>
    <col min="16139" max="16139" width="9.5703125" style="1" customWidth="1"/>
    <col min="16140" max="16140" width="9.28515625" style="1" customWidth="1"/>
    <col min="16141" max="16141" width="9.140625" style="1" customWidth="1"/>
    <col min="16142" max="16142" width="10.140625" style="1" customWidth="1"/>
    <col min="16143" max="16143" width="9.5703125" style="1" customWidth="1"/>
    <col min="16144" max="16144" width="10.7109375" style="1" customWidth="1"/>
    <col min="16145" max="16145" width="11.7109375" style="1" customWidth="1"/>
    <col min="16146" max="16146" width="10.140625" style="1" customWidth="1"/>
    <col min="16147" max="16147" width="10.42578125" style="1" customWidth="1"/>
    <col min="16148" max="16148" width="10.85546875" style="1" customWidth="1"/>
    <col min="16149" max="16149" width="11.42578125" style="1" customWidth="1"/>
    <col min="16150" max="16150" width="12" style="1" customWidth="1"/>
    <col min="16151" max="16151" width="9.140625" style="1" customWidth="1"/>
    <col min="16152" max="16152" width="16.28515625" style="1" customWidth="1"/>
    <col min="16153" max="16153" width="12.28515625" style="1" customWidth="1"/>
    <col min="16154" max="16380" width="9.140625" style="1" customWidth="1"/>
    <col min="16381" max="16384" width="8.85546875" style="1" customWidth="1"/>
  </cols>
  <sheetData>
    <row r="1" spans="1:32" ht="18.75" x14ac:dyDescent="0.3">
      <c r="A1" s="45"/>
      <c r="B1" s="138" t="s">
        <v>55</v>
      </c>
      <c r="C1" s="93"/>
      <c r="D1" s="45"/>
      <c r="F1" s="193" t="s">
        <v>29</v>
      </c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5"/>
    </row>
    <row r="2" spans="1:32" ht="18.75" x14ac:dyDescent="0.3">
      <c r="A2" s="45"/>
      <c r="B2" s="139" t="s">
        <v>56</v>
      </c>
      <c r="C2" s="92"/>
      <c r="D2" s="45"/>
      <c r="F2" s="196" t="s">
        <v>30</v>
      </c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8"/>
    </row>
    <row r="3" spans="1:32" ht="20.25" x14ac:dyDescent="0.2">
      <c r="F3" s="199" t="s">
        <v>57</v>
      </c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1"/>
    </row>
    <row r="4" spans="1:32" ht="17.25" customHeight="1" x14ac:dyDescent="0.2">
      <c r="F4" s="169" t="s">
        <v>32</v>
      </c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80"/>
    </row>
    <row r="5" spans="1:32" x14ac:dyDescent="0.2">
      <c r="F5" s="216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8"/>
    </row>
    <row r="6" spans="1:32" ht="6.75" customHeight="1" x14ac:dyDescent="0.2"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301"/>
      <c r="W6" s="211"/>
      <c r="X6" s="211"/>
      <c r="Y6" s="211"/>
      <c r="Z6" s="301"/>
      <c r="AA6" s="301"/>
      <c r="AB6" s="301"/>
      <c r="AC6" s="301"/>
      <c r="AD6" s="301"/>
      <c r="AE6" s="301"/>
    </row>
    <row r="7" spans="1:32" ht="12.75" customHeight="1" x14ac:dyDescent="0.2">
      <c r="F7" s="213" t="s">
        <v>33</v>
      </c>
      <c r="G7" s="214"/>
      <c r="H7" s="214"/>
      <c r="I7" s="214"/>
      <c r="J7" s="214"/>
      <c r="K7" s="214"/>
      <c r="L7" s="215"/>
      <c r="M7" s="213" t="s">
        <v>34</v>
      </c>
      <c r="N7" s="214"/>
      <c r="O7" s="215"/>
      <c r="P7" s="213" t="s">
        <v>23</v>
      </c>
      <c r="Q7" s="214"/>
      <c r="R7" s="214"/>
      <c r="S7" s="285"/>
      <c r="T7" s="223"/>
      <c r="U7" s="213" t="s">
        <v>35</v>
      </c>
      <c r="V7" s="223"/>
      <c r="W7" s="166" t="s">
        <v>36</v>
      </c>
      <c r="X7" s="167"/>
      <c r="Y7" s="168"/>
      <c r="Z7" s="166" t="s">
        <v>37</v>
      </c>
      <c r="AA7" s="167"/>
      <c r="AB7" s="168"/>
      <c r="AC7" s="166" t="s">
        <v>58</v>
      </c>
      <c r="AD7" s="167"/>
      <c r="AE7" s="168"/>
      <c r="AF7" s="3"/>
    </row>
    <row r="8" spans="1:32" ht="18" customHeight="1" x14ac:dyDescent="0.2">
      <c r="A8" s="275" t="s">
        <v>59</v>
      </c>
      <c r="B8" s="276"/>
      <c r="C8" s="118" t="s">
        <v>121</v>
      </c>
      <c r="D8" s="119"/>
      <c r="E8" s="120"/>
      <c r="F8" s="160">
        <f>Dados!B6</f>
        <v>0</v>
      </c>
      <c r="G8" s="161"/>
      <c r="H8" s="161"/>
      <c r="I8" s="161"/>
      <c r="J8" s="161"/>
      <c r="K8" s="161"/>
      <c r="L8" s="162"/>
      <c r="M8" s="173">
        <f>Dados!B7</f>
        <v>0</v>
      </c>
      <c r="N8" s="174"/>
      <c r="O8" s="175"/>
      <c r="P8" s="169">
        <f>Dados!B8</f>
        <v>0</v>
      </c>
      <c r="Q8" s="179"/>
      <c r="R8" s="179"/>
      <c r="S8" s="277"/>
      <c r="T8" s="170"/>
      <c r="U8" s="169" t="str">
        <f>Dados!B9</f>
        <v>Nº da OSF</v>
      </c>
      <c r="V8" s="170"/>
      <c r="W8" s="169" t="str">
        <f>Dados!B10</f>
        <v>Período da OSF</v>
      </c>
      <c r="X8" s="179"/>
      <c r="Y8" s="180"/>
      <c r="Z8" s="169">
        <f>Dados!B11</f>
        <v>0</v>
      </c>
      <c r="AA8" s="179"/>
      <c r="AB8" s="180"/>
      <c r="AC8" s="279" t="str">
        <f ca="1">TEXT(A9,"0")&amp;" - "&amp;B9</f>
        <v xml:space="preserve"> - </v>
      </c>
      <c r="AD8" s="280"/>
      <c r="AE8" s="281"/>
      <c r="AF8" s="62"/>
    </row>
    <row r="9" spans="1:32" ht="18.75" customHeight="1" x14ac:dyDescent="0.25">
      <c r="A9" s="90" t="str">
        <f ca="1">IF(A13&lt;&gt;"",VLOOKUP(TEXT(A13,"Geral"),OFFSET(Contas_Saldos!$A$2,0,0,Dados!$B$1,4),3,FALSE),"")</f>
        <v/>
      </c>
      <c r="B9" s="76" t="str">
        <f ca="1">IF(A9&lt;&gt;"",VLOOKUP(A9,OFFSET(BalancoJ100!C2,0,0,Dados!$B$3,4),4,FALSE),"")</f>
        <v/>
      </c>
      <c r="C9" s="122" t="str">
        <f ca="1">IF(A9&lt;&gt;"",VLOOKUP(A9,OFFSET(BalancoJ100!C2,0,0,Dados!$B$3,5),5,FALSE),"")</f>
        <v/>
      </c>
      <c r="D9" s="123" t="str">
        <f ca="1">IF(A9&lt;&gt;"",VLOOKUP(A9,OFFSET(BalancoJ100!C2,0,0,Dados!$B$3,6),6,FALSE),"")</f>
        <v/>
      </c>
      <c r="F9" s="163"/>
      <c r="G9" s="164"/>
      <c r="H9" s="164"/>
      <c r="I9" s="164"/>
      <c r="J9" s="164"/>
      <c r="K9" s="164"/>
      <c r="L9" s="165"/>
      <c r="M9" s="176"/>
      <c r="N9" s="177"/>
      <c r="O9" s="178"/>
      <c r="P9" s="171"/>
      <c r="Q9" s="278"/>
      <c r="R9" s="278"/>
      <c r="S9" s="278"/>
      <c r="T9" s="172"/>
      <c r="U9" s="171"/>
      <c r="V9" s="172"/>
      <c r="W9" s="181"/>
      <c r="X9" s="182"/>
      <c r="Y9" s="183"/>
      <c r="Z9" s="181"/>
      <c r="AA9" s="182"/>
      <c r="AB9" s="183"/>
      <c r="AC9" s="282"/>
      <c r="AD9" s="283"/>
      <c r="AE9" s="284"/>
      <c r="AF9" s="62"/>
    </row>
    <row r="10" spans="1:32" ht="21.75" customHeight="1" x14ac:dyDescent="0.25">
      <c r="A10" s="140" t="s">
        <v>131</v>
      </c>
      <c r="F10" s="57"/>
      <c r="G10" s="57"/>
      <c r="H10" s="57"/>
      <c r="I10" s="57"/>
      <c r="J10" s="57"/>
      <c r="K10" s="57"/>
      <c r="L10" s="57"/>
      <c r="M10" s="59"/>
      <c r="N10" s="59"/>
      <c r="O10" s="59"/>
      <c r="P10" s="7"/>
      <c r="Q10" s="7"/>
      <c r="R10" s="7"/>
      <c r="S10" s="7"/>
      <c r="T10" s="7"/>
      <c r="U10" s="7"/>
      <c r="V10" s="7"/>
      <c r="W10" s="58"/>
      <c r="X10" s="58"/>
      <c r="Y10" s="58"/>
      <c r="Z10" s="58"/>
      <c r="AA10" s="58"/>
      <c r="AB10" s="58"/>
      <c r="AC10" s="58"/>
      <c r="AD10" s="58"/>
      <c r="AE10" s="62"/>
      <c r="AF10" s="62"/>
    </row>
    <row r="11" spans="1:32" ht="19.5" customHeight="1" x14ac:dyDescent="0.2">
      <c r="F11" s="190" t="s">
        <v>60</v>
      </c>
      <c r="G11" s="211"/>
      <c r="H11" s="211"/>
      <c r="I11" s="211"/>
      <c r="J11" s="211"/>
      <c r="K11" s="211"/>
      <c r="L11" s="211"/>
      <c r="M11" s="288"/>
      <c r="N11" s="295" t="s">
        <v>61</v>
      </c>
      <c r="O11" s="296"/>
      <c r="P11" s="297"/>
      <c r="Q11" s="61"/>
      <c r="R11" s="286" t="s">
        <v>62</v>
      </c>
      <c r="S11" s="299" t="s">
        <v>63</v>
      </c>
      <c r="T11" s="211"/>
      <c r="U11" s="211"/>
      <c r="V11" s="211"/>
      <c r="W11" s="288"/>
      <c r="X11" s="299" t="s">
        <v>64</v>
      </c>
      <c r="Y11" s="211"/>
      <c r="Z11" s="211"/>
      <c r="AA11" s="211"/>
      <c r="AB11" s="288"/>
      <c r="AC11" s="295" t="s">
        <v>65</v>
      </c>
      <c r="AD11" s="300"/>
      <c r="AE11" s="77"/>
      <c r="AF11" s="286" t="s">
        <v>62</v>
      </c>
    </row>
    <row r="12" spans="1:32" ht="36" customHeight="1" x14ac:dyDescent="0.25">
      <c r="A12" s="140" t="s">
        <v>132</v>
      </c>
      <c r="F12" s="190" t="s">
        <v>66</v>
      </c>
      <c r="G12" s="211"/>
      <c r="H12" s="190" t="s">
        <v>67</v>
      </c>
      <c r="I12" s="211"/>
      <c r="J12" s="211"/>
      <c r="K12" s="211"/>
      <c r="L12" s="211"/>
      <c r="M12" s="288"/>
      <c r="N12" s="289" t="s">
        <v>68</v>
      </c>
      <c r="O12" s="217"/>
      <c r="P12" s="218"/>
      <c r="Q12" s="56" t="s">
        <v>69</v>
      </c>
      <c r="R12" s="298"/>
      <c r="S12" s="290" t="s">
        <v>70</v>
      </c>
      <c r="T12" s="291"/>
      <c r="U12" s="290" t="s">
        <v>71</v>
      </c>
      <c r="V12" s="292"/>
      <c r="W12" s="291"/>
      <c r="X12" s="290" t="s">
        <v>72</v>
      </c>
      <c r="Y12" s="291"/>
      <c r="Z12" s="290" t="s">
        <v>73</v>
      </c>
      <c r="AA12" s="292"/>
      <c r="AB12" s="291"/>
      <c r="AC12" s="293" t="s">
        <v>74</v>
      </c>
      <c r="AD12" s="294"/>
      <c r="AE12" s="83" t="s">
        <v>69</v>
      </c>
      <c r="AF12" s="287"/>
    </row>
    <row r="13" spans="1:32" ht="18" x14ac:dyDescent="0.25">
      <c r="A13" s="91"/>
      <c r="B13" s="54" t="str">
        <f ca="1">IF(A13&lt;&gt;"",VLOOKUP(TEXT(A13,"Geral"),OFFSET(Contas_Saldos!$A$2,0,0,Dados!$B$1,4),2,FALSE),"")</f>
        <v/>
      </c>
      <c r="C13" s="55" t="str">
        <f ca="1">IF(A13&lt;&gt;"",VLOOKUP(TEXT(A13,"Geral"),OFFSET(Contas_Saldos!$A$2,0,0,Dados!$B$1,4),4,FALSE),"")</f>
        <v/>
      </c>
      <c r="D13" s="55" t="str">
        <f ca="1">IF(A13&lt;&gt;"",VLOOKUP(TEXT(A13,"Geral"),OFFSET(Contas_Saldos!$A$2,0,0,Dados!$B$1,5),5,FALSE),"")</f>
        <v/>
      </c>
      <c r="F13" s="307" t="str">
        <f>IF(A13&lt;&gt;"",A13,"")</f>
        <v/>
      </c>
      <c r="G13" s="308"/>
      <c r="H13" s="309" t="str">
        <f ca="1">IF(B13&lt;&gt;"",B13,"")</f>
        <v/>
      </c>
      <c r="I13" s="310"/>
      <c r="J13" s="310" t="str">
        <f>IF(E13&lt;&gt;"",E13,"")</f>
        <v/>
      </c>
      <c r="K13" s="310"/>
      <c r="L13" s="310" t="str">
        <f>IF(AH13&lt;&gt;"",AH13,"")</f>
        <v/>
      </c>
      <c r="M13" s="311"/>
      <c r="N13" s="321" t="str">
        <f ca="1">IF(C13&lt;&gt;0,C13,"")</f>
        <v/>
      </c>
      <c r="O13" s="322"/>
      <c r="P13" s="322" t="str">
        <f>IF(AL13&lt;&gt;"",AL13,"")</f>
        <v/>
      </c>
      <c r="Q13" s="80" t="str">
        <f ca="1">IF(D13&lt;&gt;0,D13,"")</f>
        <v/>
      </c>
      <c r="R13" s="78">
        <f t="shared" ref="R13:R16" ca="1" si="0">IF(N13="",0,IF(Q13="D",-N13,N13))</f>
        <v>0</v>
      </c>
      <c r="S13" s="323"/>
      <c r="T13" s="324"/>
      <c r="U13" s="303"/>
      <c r="V13" s="303"/>
      <c r="W13" s="304"/>
      <c r="X13" s="323"/>
      <c r="Y13" s="324"/>
      <c r="Z13" s="302"/>
      <c r="AA13" s="303"/>
      <c r="AB13" s="304"/>
      <c r="AC13" s="305">
        <f ca="1">ABS(AF13)</f>
        <v>0</v>
      </c>
      <c r="AD13" s="306"/>
      <c r="AE13" s="84" t="str">
        <f ca="1">IF(AF13=0,"",IF(AF13&gt;0,"C","D"))</f>
        <v/>
      </c>
      <c r="AF13" s="87">
        <f ca="1">R13-U13+Z13</f>
        <v>0</v>
      </c>
    </row>
    <row r="14" spans="1:32" ht="18" x14ac:dyDescent="0.25">
      <c r="A14" s="91"/>
      <c r="B14" s="114" t="str">
        <f ca="1">IF(A14&lt;&gt;"",VLOOKUP(TEXT(A14,"Geral"),OFFSET(Contas_Saldos!$A$2,0,0,Dados!$B$1,4),2,FALSE),"")</f>
        <v/>
      </c>
      <c r="C14" s="112" t="str">
        <f ca="1">IF(A14&lt;&gt;"",VLOOKUP(TEXT(A14,"Geral"),OFFSET(Contas_Saldos!$A$2,0,0,Dados!$B$1,4),4,FALSE),"")</f>
        <v/>
      </c>
      <c r="D14" s="112" t="str">
        <f ca="1">IF(A14&lt;&gt;"",VLOOKUP(TEXT(A14,"Geral"),OFFSET(Contas_Saldos!$A$2,0,0,Dados!$B$1,5),5,FALSE),"")</f>
        <v/>
      </c>
      <c r="F14" s="307" t="str">
        <f>IF(A14&lt;&gt;"",A14,"")</f>
        <v/>
      </c>
      <c r="G14" s="308"/>
      <c r="H14" s="309" t="str">
        <f ca="1">IF(B14&lt;&gt;"",B14,"")</f>
        <v/>
      </c>
      <c r="I14" s="310"/>
      <c r="J14" s="310" t="str">
        <f>IF(E14&lt;&gt;"",E14,"")</f>
        <v/>
      </c>
      <c r="K14" s="310"/>
      <c r="L14" s="310" t="str">
        <f>IF(AH14&lt;&gt;"",AH14,"")</f>
        <v/>
      </c>
      <c r="M14" s="311"/>
      <c r="N14" s="312" t="str">
        <f ca="1">IF(C14&lt;&gt;"",C14,"")</f>
        <v/>
      </c>
      <c r="O14" s="313"/>
      <c r="P14" s="313" t="str">
        <f>IF(AL14&lt;&gt;"",AL14,"")</f>
        <v/>
      </c>
      <c r="Q14" s="81" t="str">
        <f t="shared" ref="Q14:Q33" ca="1" si="1">IF(D14&lt;&gt;0,D14,"")</f>
        <v/>
      </c>
      <c r="R14" s="79">
        <f t="shared" ca="1" si="0"/>
        <v>0</v>
      </c>
      <c r="S14" s="314"/>
      <c r="T14" s="315"/>
      <c r="U14" s="316"/>
      <c r="V14" s="316"/>
      <c r="W14" s="317"/>
      <c r="X14" s="314"/>
      <c r="Y14" s="315"/>
      <c r="Z14" s="318"/>
      <c r="AA14" s="316"/>
      <c r="AB14" s="317"/>
      <c r="AC14" s="319">
        <f t="shared" ref="AC14:AC33" ca="1" si="2">ABS(AF14)</f>
        <v>0</v>
      </c>
      <c r="AD14" s="320"/>
      <c r="AE14" s="85" t="str">
        <f t="shared" ref="AE14:AE33" ca="1" si="3">IF(AF14=0,"",IF(AF14&gt;0,"C","D"))</f>
        <v/>
      </c>
      <c r="AF14" s="88">
        <f t="shared" ref="AF14:AF33" ca="1" si="4">R14-U14+Z14</f>
        <v>0</v>
      </c>
    </row>
    <row r="15" spans="1:32" ht="18" x14ac:dyDescent="0.25">
      <c r="A15" s="91"/>
      <c r="B15" s="114" t="str">
        <f ca="1">IF(A15&lt;&gt;"",VLOOKUP(TEXT(A15,"Geral"),OFFSET(Contas_Saldos!$A$2,0,0,Dados!$B$1,4),2,FALSE),"")</f>
        <v/>
      </c>
      <c r="C15" s="112" t="str">
        <f ca="1">IF(A15&lt;&gt;"",VLOOKUP(TEXT(A15,"Geral"),OFFSET(Contas_Saldos!$A$2,0,0,Dados!$B$1,4),4,FALSE),"")</f>
        <v/>
      </c>
      <c r="D15" s="112" t="str">
        <f ca="1">IF(A15&lt;&gt;"",VLOOKUP(TEXT(A15,"Geral"),OFFSET(Contas_Saldos!$A$2,0,0,Dados!$B$1,5),5,FALSE),"")</f>
        <v/>
      </c>
      <c r="F15" s="307" t="str">
        <f>IF(A15&lt;&gt;"",A15,"")</f>
        <v/>
      </c>
      <c r="G15" s="308"/>
      <c r="H15" s="309" t="str">
        <f ca="1">IF(B15&lt;&gt;"",B15,"")</f>
        <v/>
      </c>
      <c r="I15" s="310"/>
      <c r="J15" s="310" t="str">
        <f>IF(E15&lt;&gt;"",E15,"")</f>
        <v/>
      </c>
      <c r="K15" s="310"/>
      <c r="L15" s="310" t="str">
        <f>IF(AH15&lt;&gt;"",AH15,"")</f>
        <v/>
      </c>
      <c r="M15" s="311"/>
      <c r="N15" s="312" t="str">
        <f ca="1">IF(C15&lt;&gt;"",C15,"")</f>
        <v/>
      </c>
      <c r="O15" s="313"/>
      <c r="P15" s="313" t="str">
        <f>IF(AL15&lt;&gt;"",AL15,"")</f>
        <v/>
      </c>
      <c r="Q15" s="81" t="str">
        <f t="shared" ca="1" si="1"/>
        <v/>
      </c>
      <c r="R15" s="79">
        <f t="shared" ca="1" si="0"/>
        <v>0</v>
      </c>
      <c r="S15" s="314"/>
      <c r="T15" s="315" t="str">
        <f t="shared" ref="T15:T16" si="5">IF(AO15&lt;&gt;"",AO15,"")</f>
        <v/>
      </c>
      <c r="U15" s="316"/>
      <c r="V15" s="316"/>
      <c r="W15" s="317"/>
      <c r="X15" s="314"/>
      <c r="Y15" s="315"/>
      <c r="Z15" s="318"/>
      <c r="AA15" s="316"/>
      <c r="AB15" s="317"/>
      <c r="AC15" s="319">
        <f t="shared" ca="1" si="2"/>
        <v>0</v>
      </c>
      <c r="AD15" s="320"/>
      <c r="AE15" s="85" t="str">
        <f t="shared" ca="1" si="3"/>
        <v/>
      </c>
      <c r="AF15" s="88">
        <f t="shared" ca="1" si="4"/>
        <v>0</v>
      </c>
    </row>
    <row r="16" spans="1:32" ht="18" x14ac:dyDescent="0.25">
      <c r="A16" s="91"/>
      <c r="B16" s="114" t="str">
        <f ca="1">IF(A16&lt;&gt;"",VLOOKUP(TEXT(A16,"Geral"),OFFSET(Contas_Saldos!$A$2,0,0,Dados!$B$1,4),2,FALSE),"")</f>
        <v/>
      </c>
      <c r="C16" s="112" t="str">
        <f ca="1">IF(A16&lt;&gt;"",VLOOKUP(TEXT(A16,"Geral"),OFFSET(Contas_Saldos!$A$2,0,0,Dados!$B$1,4),4,FALSE),"")</f>
        <v/>
      </c>
      <c r="D16" s="112" t="str">
        <f ca="1">IF(A16&lt;&gt;"",VLOOKUP(TEXT(A16,"Geral"),OFFSET(Contas_Saldos!$A$2,0,0,Dados!$B$1,5),5,FALSE),"")</f>
        <v/>
      </c>
      <c r="F16" s="307" t="str">
        <f>IF(A16&lt;&gt;"",A16,"")</f>
        <v/>
      </c>
      <c r="G16" s="308"/>
      <c r="H16" s="309" t="str">
        <f ca="1">IF(B16&lt;&gt;"",B16,"")</f>
        <v/>
      </c>
      <c r="I16" s="310"/>
      <c r="J16" s="310" t="str">
        <f>IF(E16&lt;&gt;"",E16,"")</f>
        <v/>
      </c>
      <c r="K16" s="310"/>
      <c r="L16" s="310" t="str">
        <f>IF(AH16&lt;&gt;"",AH16,"")</f>
        <v/>
      </c>
      <c r="M16" s="311"/>
      <c r="N16" s="312" t="str">
        <f ca="1">IF(C16&lt;&gt;"",C16,"")</f>
        <v/>
      </c>
      <c r="O16" s="313"/>
      <c r="P16" s="313" t="str">
        <f>IF(AL16&lt;&gt;"",AL16,"")</f>
        <v/>
      </c>
      <c r="Q16" s="81" t="str">
        <f t="shared" ca="1" si="1"/>
        <v/>
      </c>
      <c r="R16" s="79">
        <f t="shared" ca="1" si="0"/>
        <v>0</v>
      </c>
      <c r="S16" s="314"/>
      <c r="T16" s="315" t="str">
        <f t="shared" si="5"/>
        <v/>
      </c>
      <c r="U16" s="316"/>
      <c r="V16" s="316"/>
      <c r="W16" s="317"/>
      <c r="X16" s="314"/>
      <c r="Y16" s="315"/>
      <c r="Z16" s="318"/>
      <c r="AA16" s="316"/>
      <c r="AB16" s="317"/>
      <c r="AC16" s="319">
        <f t="shared" ca="1" si="2"/>
        <v>0</v>
      </c>
      <c r="AD16" s="320"/>
      <c r="AE16" s="85" t="str">
        <f t="shared" ca="1" si="3"/>
        <v/>
      </c>
      <c r="AF16" s="88">
        <f t="shared" ca="1" si="4"/>
        <v>0</v>
      </c>
    </row>
    <row r="17" spans="1:32" ht="18" x14ac:dyDescent="0.25">
      <c r="A17" s="91"/>
      <c r="B17" s="114" t="str">
        <f ca="1">IF(A17&lt;&gt;"",VLOOKUP(TEXT(A17,"Geral"),OFFSET(Contas_Saldos!$A$2,0,0,Dados!$B$1,4),2,FALSE),"")</f>
        <v/>
      </c>
      <c r="C17" s="112" t="str">
        <f ca="1">IF(A17&lt;&gt;"",VLOOKUP(TEXT(A17,"Geral"),OFFSET(Contas_Saldos!$A$2,0,0,Dados!$B$1,4),4,FALSE),"")</f>
        <v/>
      </c>
      <c r="D17" s="112" t="str">
        <f ca="1">IF(A17&lt;&gt;"",VLOOKUP(TEXT(A17,"Geral"),OFFSET(Contas_Saldos!$A$2,0,0,Dados!$B$1,5),5,FALSE),"")</f>
        <v/>
      </c>
      <c r="F17" s="307" t="str">
        <f t="shared" ref="F17:F33" si="6">IF(A17&lt;&gt;"",A17,"")</f>
        <v/>
      </c>
      <c r="G17" s="308"/>
      <c r="H17" s="309" t="str">
        <f t="shared" ref="H17:H33" ca="1" si="7">IF(B17&lt;&gt;"",B17,"")</f>
        <v/>
      </c>
      <c r="I17" s="310"/>
      <c r="J17" s="310" t="str">
        <f t="shared" ref="J17:J33" si="8">IF(E17&lt;&gt;"",E17,"")</f>
        <v/>
      </c>
      <c r="K17" s="310"/>
      <c r="L17" s="310" t="str">
        <f t="shared" ref="L17:L33" si="9">IF(AH17&lt;&gt;"",AH17,"")</f>
        <v/>
      </c>
      <c r="M17" s="311"/>
      <c r="N17" s="312" t="str">
        <f t="shared" ref="N17:N33" ca="1" si="10">IF(C17&lt;&gt;"",C17,"")</f>
        <v/>
      </c>
      <c r="O17" s="313"/>
      <c r="P17" s="313" t="str">
        <f t="shared" ref="P17:P33" si="11">IF(AL17&lt;&gt;"",AL17,"")</f>
        <v/>
      </c>
      <c r="Q17" s="81" t="str">
        <f t="shared" ca="1" si="1"/>
        <v/>
      </c>
      <c r="R17" s="79">
        <f ca="1">IF(N17="",0,IF(Q17="D",-N17,N17))</f>
        <v>0</v>
      </c>
      <c r="S17" s="314"/>
      <c r="T17" s="315"/>
      <c r="U17" s="316"/>
      <c r="V17" s="316"/>
      <c r="W17" s="317"/>
      <c r="X17" s="314"/>
      <c r="Y17" s="315"/>
      <c r="Z17" s="318"/>
      <c r="AA17" s="316"/>
      <c r="AB17" s="317"/>
      <c r="AC17" s="319">
        <f t="shared" ca="1" si="2"/>
        <v>0</v>
      </c>
      <c r="AD17" s="320"/>
      <c r="AE17" s="85" t="str">
        <f t="shared" ca="1" si="3"/>
        <v/>
      </c>
      <c r="AF17" s="88">
        <f t="shared" ca="1" si="4"/>
        <v>0</v>
      </c>
    </row>
    <row r="18" spans="1:32" ht="18" x14ac:dyDescent="0.25">
      <c r="A18" s="91"/>
      <c r="B18" s="114" t="str">
        <f ca="1">IF(A18&lt;&gt;"",VLOOKUP(TEXT(A18,"Geral"),OFFSET(Contas_Saldos!$A$2,0,0,Dados!$B$1,4),2,FALSE),"")</f>
        <v/>
      </c>
      <c r="C18" s="112" t="str">
        <f ca="1">IF(A18&lt;&gt;"",VLOOKUP(TEXT(A18,"Geral"),OFFSET(Contas_Saldos!$A$2,0,0,Dados!$B$1,4),4,FALSE),"")</f>
        <v/>
      </c>
      <c r="D18" s="112" t="str">
        <f ca="1">IF(A18&lt;&gt;"",VLOOKUP(TEXT(A18,"Geral"),OFFSET(Contas_Saldos!$A$2,0,0,Dados!$B$1,5),5,FALSE),"")</f>
        <v/>
      </c>
      <c r="F18" s="325" t="str">
        <f t="shared" si="6"/>
        <v/>
      </c>
      <c r="G18" s="326"/>
      <c r="H18" s="309" t="str">
        <f t="shared" ca="1" si="7"/>
        <v/>
      </c>
      <c r="I18" s="310"/>
      <c r="J18" s="310" t="str">
        <f t="shared" si="8"/>
        <v/>
      </c>
      <c r="K18" s="310"/>
      <c r="L18" s="310" t="str">
        <f t="shared" si="9"/>
        <v/>
      </c>
      <c r="M18" s="311"/>
      <c r="N18" s="312" t="str">
        <f t="shared" ca="1" si="10"/>
        <v/>
      </c>
      <c r="O18" s="313"/>
      <c r="P18" s="313" t="str">
        <f t="shared" si="11"/>
        <v/>
      </c>
      <c r="Q18" s="81" t="str">
        <f t="shared" ca="1" si="1"/>
        <v/>
      </c>
      <c r="R18" s="79">
        <f t="shared" ref="R18:R33" ca="1" si="12">IF(N18="",0,IF(Q18="D",-N18,N18))</f>
        <v>0</v>
      </c>
      <c r="S18" s="314"/>
      <c r="T18" s="315"/>
      <c r="U18" s="316"/>
      <c r="V18" s="316"/>
      <c r="W18" s="317"/>
      <c r="X18" s="314"/>
      <c r="Y18" s="315"/>
      <c r="Z18" s="318"/>
      <c r="AA18" s="316"/>
      <c r="AB18" s="317"/>
      <c r="AC18" s="319">
        <f t="shared" ca="1" si="2"/>
        <v>0</v>
      </c>
      <c r="AD18" s="320"/>
      <c r="AE18" s="85" t="str">
        <f t="shared" ca="1" si="3"/>
        <v/>
      </c>
      <c r="AF18" s="88">
        <f t="shared" ca="1" si="4"/>
        <v>0</v>
      </c>
    </row>
    <row r="19" spans="1:32" ht="18" x14ac:dyDescent="0.25">
      <c r="A19" s="91"/>
      <c r="B19" s="114" t="str">
        <f ca="1">IF(A19&lt;&gt;"",VLOOKUP(TEXT(A19,"Geral"),OFFSET(Contas_Saldos!$A$2,0,0,Dados!$B$1,4),2,FALSE),"")</f>
        <v/>
      </c>
      <c r="C19" s="112" t="str">
        <f ca="1">IF(A19&lt;&gt;"",VLOOKUP(TEXT(A19,"Geral"),OFFSET(Contas_Saldos!$A$2,0,0,Dados!$B$1,4),4,FALSE),"")</f>
        <v/>
      </c>
      <c r="D19" s="112" t="str">
        <f ca="1">IF(A19&lt;&gt;"",VLOOKUP(TEXT(A19,"Geral"),OFFSET(Contas_Saldos!$A$2,0,0,Dados!$B$1,5),5,FALSE),"")</f>
        <v/>
      </c>
      <c r="F19" s="325" t="str">
        <f t="shared" si="6"/>
        <v/>
      </c>
      <c r="G19" s="326"/>
      <c r="H19" s="309" t="str">
        <f t="shared" ca="1" si="7"/>
        <v/>
      </c>
      <c r="I19" s="310"/>
      <c r="J19" s="310" t="str">
        <f t="shared" si="8"/>
        <v/>
      </c>
      <c r="K19" s="310"/>
      <c r="L19" s="310" t="str">
        <f t="shared" si="9"/>
        <v/>
      </c>
      <c r="M19" s="311"/>
      <c r="N19" s="312" t="str">
        <f t="shared" ca="1" si="10"/>
        <v/>
      </c>
      <c r="O19" s="313"/>
      <c r="P19" s="313" t="str">
        <f t="shared" si="11"/>
        <v/>
      </c>
      <c r="Q19" s="81" t="str">
        <f t="shared" ca="1" si="1"/>
        <v/>
      </c>
      <c r="R19" s="79">
        <f t="shared" ca="1" si="12"/>
        <v>0</v>
      </c>
      <c r="S19" s="314"/>
      <c r="T19" s="315"/>
      <c r="U19" s="316"/>
      <c r="V19" s="316"/>
      <c r="W19" s="317"/>
      <c r="X19" s="314"/>
      <c r="Y19" s="315"/>
      <c r="Z19" s="318"/>
      <c r="AA19" s="316"/>
      <c r="AB19" s="317"/>
      <c r="AC19" s="319">
        <f t="shared" ca="1" si="2"/>
        <v>0</v>
      </c>
      <c r="AD19" s="320"/>
      <c r="AE19" s="85" t="str">
        <f t="shared" ca="1" si="3"/>
        <v/>
      </c>
      <c r="AF19" s="88">
        <f t="shared" ca="1" si="4"/>
        <v>0</v>
      </c>
    </row>
    <row r="20" spans="1:32" ht="18" x14ac:dyDescent="0.25">
      <c r="A20" s="91"/>
      <c r="B20" s="114" t="str">
        <f ca="1">IF(A20&lt;&gt;"",VLOOKUP(TEXT(A20,"Geral"),OFFSET(Contas_Saldos!$A$2,0,0,Dados!$B$1,4),2,FALSE),"")</f>
        <v/>
      </c>
      <c r="C20" s="112" t="str">
        <f ca="1">IF(A20&lt;&gt;"",VLOOKUP(TEXT(A20,"Geral"),OFFSET(Contas_Saldos!$A$2,0,0,Dados!$B$1,4),4,FALSE),"")</f>
        <v/>
      </c>
      <c r="D20" s="112" t="str">
        <f ca="1">IF(A20&lt;&gt;"",VLOOKUP(TEXT(A20,"Geral"),OFFSET(Contas_Saldos!$A$2,0,0,Dados!$B$1,5),5,FALSE),"")</f>
        <v/>
      </c>
      <c r="F20" s="325" t="str">
        <f t="shared" si="6"/>
        <v/>
      </c>
      <c r="G20" s="326"/>
      <c r="H20" s="309" t="str">
        <f t="shared" ca="1" si="7"/>
        <v/>
      </c>
      <c r="I20" s="310"/>
      <c r="J20" s="310" t="str">
        <f t="shared" si="8"/>
        <v/>
      </c>
      <c r="K20" s="310"/>
      <c r="L20" s="310" t="str">
        <f t="shared" si="9"/>
        <v/>
      </c>
      <c r="M20" s="311"/>
      <c r="N20" s="312" t="str">
        <f t="shared" ca="1" si="10"/>
        <v/>
      </c>
      <c r="O20" s="313"/>
      <c r="P20" s="313" t="str">
        <f t="shared" si="11"/>
        <v/>
      </c>
      <c r="Q20" s="81" t="str">
        <f t="shared" ca="1" si="1"/>
        <v/>
      </c>
      <c r="R20" s="79">
        <f t="shared" ca="1" si="12"/>
        <v>0</v>
      </c>
      <c r="S20" s="314"/>
      <c r="T20" s="315"/>
      <c r="U20" s="316"/>
      <c r="V20" s="316"/>
      <c r="W20" s="317"/>
      <c r="X20" s="314"/>
      <c r="Y20" s="315"/>
      <c r="Z20" s="318"/>
      <c r="AA20" s="316"/>
      <c r="AB20" s="317"/>
      <c r="AC20" s="319">
        <f t="shared" ca="1" si="2"/>
        <v>0</v>
      </c>
      <c r="AD20" s="320"/>
      <c r="AE20" s="85" t="str">
        <f t="shared" ca="1" si="3"/>
        <v/>
      </c>
      <c r="AF20" s="88">
        <f t="shared" ca="1" si="4"/>
        <v>0</v>
      </c>
    </row>
    <row r="21" spans="1:32" ht="18" x14ac:dyDescent="0.25">
      <c r="A21" s="91"/>
      <c r="B21" s="114" t="str">
        <f ca="1">IF(A21&lt;&gt;"",VLOOKUP(TEXT(A21,"Geral"),OFFSET(Contas_Saldos!$A$2,0,0,Dados!$B$1,4),2,FALSE),"")</f>
        <v/>
      </c>
      <c r="C21" s="112" t="str">
        <f ca="1">IF(A21&lt;&gt;"",VLOOKUP(TEXT(A21,"Geral"),OFFSET(Contas_Saldos!$A$2,0,0,Dados!$B$1,4),4,FALSE),"")</f>
        <v/>
      </c>
      <c r="D21" s="112" t="str">
        <f ca="1">IF(A21&lt;&gt;"",VLOOKUP(TEXT(A21,"Geral"),OFFSET(Contas_Saldos!$A$2,0,0,Dados!$B$1,5),5,FALSE),"")</f>
        <v/>
      </c>
      <c r="F21" s="325" t="str">
        <f t="shared" si="6"/>
        <v/>
      </c>
      <c r="G21" s="326"/>
      <c r="H21" s="309" t="str">
        <f t="shared" ca="1" si="7"/>
        <v/>
      </c>
      <c r="I21" s="310"/>
      <c r="J21" s="310" t="str">
        <f t="shared" si="8"/>
        <v/>
      </c>
      <c r="K21" s="310"/>
      <c r="L21" s="310" t="str">
        <f t="shared" si="9"/>
        <v/>
      </c>
      <c r="M21" s="311"/>
      <c r="N21" s="312" t="str">
        <f t="shared" ca="1" si="10"/>
        <v/>
      </c>
      <c r="O21" s="313"/>
      <c r="P21" s="313" t="str">
        <f t="shared" si="11"/>
        <v/>
      </c>
      <c r="Q21" s="81" t="str">
        <f t="shared" ca="1" si="1"/>
        <v/>
      </c>
      <c r="R21" s="79">
        <f t="shared" ca="1" si="12"/>
        <v>0</v>
      </c>
      <c r="S21" s="314"/>
      <c r="T21" s="315"/>
      <c r="U21" s="316"/>
      <c r="V21" s="316"/>
      <c r="W21" s="317"/>
      <c r="X21" s="314"/>
      <c r="Y21" s="315"/>
      <c r="Z21" s="318"/>
      <c r="AA21" s="316"/>
      <c r="AB21" s="317"/>
      <c r="AC21" s="319">
        <f t="shared" ca="1" si="2"/>
        <v>0</v>
      </c>
      <c r="AD21" s="320"/>
      <c r="AE21" s="85" t="str">
        <f t="shared" ca="1" si="3"/>
        <v/>
      </c>
      <c r="AF21" s="88">
        <f t="shared" ca="1" si="4"/>
        <v>0</v>
      </c>
    </row>
    <row r="22" spans="1:32" ht="18" x14ac:dyDescent="0.25">
      <c r="A22" s="91"/>
      <c r="B22" s="114" t="str">
        <f ca="1">IF(A22&lt;&gt;"",VLOOKUP(TEXT(A22,"Geral"),OFFSET(Contas_Saldos!$A$2,0,0,Dados!$B$1,4),2,FALSE),"")</f>
        <v/>
      </c>
      <c r="C22" s="112" t="str">
        <f ca="1">IF(A22&lt;&gt;"",VLOOKUP(TEXT(A22,"Geral"),OFFSET(Contas_Saldos!$A$2,0,0,Dados!$B$1,4),4,FALSE),"")</f>
        <v/>
      </c>
      <c r="D22" s="112" t="str">
        <f ca="1">IF(A22&lt;&gt;"",VLOOKUP(TEXT(A22,"Geral"),OFFSET(Contas_Saldos!$A$2,0,0,Dados!$B$1,5),5,FALSE),"")</f>
        <v/>
      </c>
      <c r="F22" s="325" t="str">
        <f t="shared" si="6"/>
        <v/>
      </c>
      <c r="G22" s="326"/>
      <c r="H22" s="309" t="str">
        <f t="shared" ca="1" si="7"/>
        <v/>
      </c>
      <c r="I22" s="310"/>
      <c r="J22" s="310" t="str">
        <f t="shared" si="8"/>
        <v/>
      </c>
      <c r="K22" s="310"/>
      <c r="L22" s="310" t="str">
        <f t="shared" si="9"/>
        <v/>
      </c>
      <c r="M22" s="311"/>
      <c r="N22" s="312" t="str">
        <f t="shared" ca="1" si="10"/>
        <v/>
      </c>
      <c r="O22" s="313"/>
      <c r="P22" s="313" t="str">
        <f t="shared" si="11"/>
        <v/>
      </c>
      <c r="Q22" s="81" t="str">
        <f t="shared" ca="1" si="1"/>
        <v/>
      </c>
      <c r="R22" s="79">
        <f t="shared" ca="1" si="12"/>
        <v>0</v>
      </c>
      <c r="S22" s="314"/>
      <c r="T22" s="315"/>
      <c r="U22" s="316"/>
      <c r="V22" s="316"/>
      <c r="W22" s="317"/>
      <c r="X22" s="314"/>
      <c r="Y22" s="315"/>
      <c r="Z22" s="318"/>
      <c r="AA22" s="316"/>
      <c r="AB22" s="317"/>
      <c r="AC22" s="319">
        <f t="shared" ca="1" si="2"/>
        <v>0</v>
      </c>
      <c r="AD22" s="320"/>
      <c r="AE22" s="85" t="str">
        <f t="shared" ca="1" si="3"/>
        <v/>
      </c>
      <c r="AF22" s="88">
        <f t="shared" ca="1" si="4"/>
        <v>0</v>
      </c>
    </row>
    <row r="23" spans="1:32" ht="18" x14ac:dyDescent="0.25">
      <c r="A23" s="91"/>
      <c r="B23" s="114" t="str">
        <f ca="1">IF(A23&lt;&gt;"",VLOOKUP(TEXT(A23,"Geral"),OFFSET(Contas_Saldos!$A$2,0,0,Dados!$B$1,4),2,FALSE),"")</f>
        <v/>
      </c>
      <c r="C23" s="112" t="str">
        <f ca="1">IF(A23&lt;&gt;"",VLOOKUP(TEXT(A23,"Geral"),OFFSET(Contas_Saldos!$A$2,0,0,Dados!$B$1,4),4,FALSE),"")</f>
        <v/>
      </c>
      <c r="D23" s="112" t="str">
        <f ca="1">IF(A23&lt;&gt;"",VLOOKUP(TEXT(A23,"Geral"),OFFSET(Contas_Saldos!$A$2,0,0,Dados!$B$1,5),5,FALSE),"")</f>
        <v/>
      </c>
      <c r="F23" s="325" t="str">
        <f t="shared" si="6"/>
        <v/>
      </c>
      <c r="G23" s="326"/>
      <c r="H23" s="309" t="str">
        <f t="shared" ca="1" si="7"/>
        <v/>
      </c>
      <c r="I23" s="310"/>
      <c r="J23" s="310" t="str">
        <f t="shared" si="8"/>
        <v/>
      </c>
      <c r="K23" s="310"/>
      <c r="L23" s="310" t="str">
        <f t="shared" si="9"/>
        <v/>
      </c>
      <c r="M23" s="311"/>
      <c r="N23" s="312" t="str">
        <f t="shared" ca="1" si="10"/>
        <v/>
      </c>
      <c r="O23" s="313"/>
      <c r="P23" s="313" t="str">
        <f t="shared" si="11"/>
        <v/>
      </c>
      <c r="Q23" s="81" t="str">
        <f t="shared" ca="1" si="1"/>
        <v/>
      </c>
      <c r="R23" s="79">
        <f t="shared" ca="1" si="12"/>
        <v>0</v>
      </c>
      <c r="S23" s="314"/>
      <c r="T23" s="315"/>
      <c r="U23" s="316"/>
      <c r="V23" s="316"/>
      <c r="W23" s="317"/>
      <c r="X23" s="314"/>
      <c r="Y23" s="315"/>
      <c r="Z23" s="318"/>
      <c r="AA23" s="316"/>
      <c r="AB23" s="317"/>
      <c r="AC23" s="319">
        <f t="shared" ca="1" si="2"/>
        <v>0</v>
      </c>
      <c r="AD23" s="320"/>
      <c r="AE23" s="85" t="str">
        <f t="shared" ca="1" si="3"/>
        <v/>
      </c>
      <c r="AF23" s="88">
        <f t="shared" ca="1" si="4"/>
        <v>0</v>
      </c>
    </row>
    <row r="24" spans="1:32" ht="18" x14ac:dyDescent="0.25">
      <c r="A24" s="91"/>
      <c r="B24" s="114" t="str">
        <f ca="1">IF(A24&lt;&gt;"",VLOOKUP(TEXT(A24,"Geral"),OFFSET(Contas_Saldos!$A$2,0,0,Dados!$B$1,4),2,FALSE),"")</f>
        <v/>
      </c>
      <c r="C24" s="112" t="str">
        <f ca="1">IF(A24&lt;&gt;"",VLOOKUP(TEXT(A24,"Geral"),OFFSET(Contas_Saldos!$A$2,0,0,Dados!$B$1,4),4,FALSE),"")</f>
        <v/>
      </c>
      <c r="D24" s="112" t="str">
        <f ca="1">IF(A24&lt;&gt;"",VLOOKUP(TEXT(A24,"Geral"),OFFSET(Contas_Saldos!$A$2,0,0,Dados!$B$1,5),5,FALSE),"")</f>
        <v/>
      </c>
      <c r="F24" s="325" t="str">
        <f t="shared" si="6"/>
        <v/>
      </c>
      <c r="G24" s="326"/>
      <c r="H24" s="309" t="str">
        <f t="shared" ca="1" si="7"/>
        <v/>
      </c>
      <c r="I24" s="310"/>
      <c r="J24" s="310" t="str">
        <f t="shared" si="8"/>
        <v/>
      </c>
      <c r="K24" s="310"/>
      <c r="L24" s="310" t="str">
        <f t="shared" si="9"/>
        <v/>
      </c>
      <c r="M24" s="311"/>
      <c r="N24" s="312" t="str">
        <f t="shared" ca="1" si="10"/>
        <v/>
      </c>
      <c r="O24" s="313"/>
      <c r="P24" s="313" t="str">
        <f t="shared" si="11"/>
        <v/>
      </c>
      <c r="Q24" s="81" t="str">
        <f t="shared" ca="1" si="1"/>
        <v/>
      </c>
      <c r="R24" s="79">
        <f t="shared" ca="1" si="12"/>
        <v>0</v>
      </c>
      <c r="S24" s="314"/>
      <c r="T24" s="315"/>
      <c r="U24" s="316"/>
      <c r="V24" s="316"/>
      <c r="W24" s="317"/>
      <c r="X24" s="314"/>
      <c r="Y24" s="315"/>
      <c r="Z24" s="318"/>
      <c r="AA24" s="316"/>
      <c r="AB24" s="317"/>
      <c r="AC24" s="319">
        <f t="shared" ca="1" si="2"/>
        <v>0</v>
      </c>
      <c r="AD24" s="320"/>
      <c r="AE24" s="85" t="str">
        <f t="shared" ca="1" si="3"/>
        <v/>
      </c>
      <c r="AF24" s="88">
        <f t="shared" ca="1" si="4"/>
        <v>0</v>
      </c>
    </row>
    <row r="25" spans="1:32" ht="18" x14ac:dyDescent="0.25">
      <c r="A25" s="91"/>
      <c r="B25" s="114" t="str">
        <f ca="1">IF(A25&lt;&gt;"",VLOOKUP(TEXT(A25,"Geral"),OFFSET(Contas_Saldos!$A$2,0,0,Dados!$B$1,4),2,FALSE),"")</f>
        <v/>
      </c>
      <c r="C25" s="112" t="str">
        <f ca="1">IF(A25&lt;&gt;"",VLOOKUP(TEXT(A25,"Geral"),OFFSET(Contas_Saldos!$A$2,0,0,Dados!$B$1,4),4,FALSE),"")</f>
        <v/>
      </c>
      <c r="D25" s="112" t="str">
        <f ca="1">IF(A25&lt;&gt;"",VLOOKUP(TEXT(A25,"Geral"),OFFSET(Contas_Saldos!$A$2,0,0,Dados!$B$1,5),5,FALSE),"")</f>
        <v/>
      </c>
      <c r="F25" s="325" t="str">
        <f t="shared" si="6"/>
        <v/>
      </c>
      <c r="G25" s="326"/>
      <c r="H25" s="309" t="str">
        <f t="shared" ca="1" si="7"/>
        <v/>
      </c>
      <c r="I25" s="310"/>
      <c r="J25" s="310" t="str">
        <f t="shared" si="8"/>
        <v/>
      </c>
      <c r="K25" s="310"/>
      <c r="L25" s="310" t="str">
        <f t="shared" si="9"/>
        <v/>
      </c>
      <c r="M25" s="311"/>
      <c r="N25" s="312" t="str">
        <f t="shared" ca="1" si="10"/>
        <v/>
      </c>
      <c r="O25" s="313"/>
      <c r="P25" s="313" t="str">
        <f t="shared" si="11"/>
        <v/>
      </c>
      <c r="Q25" s="81" t="str">
        <f t="shared" ca="1" si="1"/>
        <v/>
      </c>
      <c r="R25" s="79">
        <f t="shared" ca="1" si="12"/>
        <v>0</v>
      </c>
      <c r="S25" s="314"/>
      <c r="T25" s="315"/>
      <c r="U25" s="316"/>
      <c r="V25" s="316"/>
      <c r="W25" s="317"/>
      <c r="X25" s="314"/>
      <c r="Y25" s="315"/>
      <c r="Z25" s="318"/>
      <c r="AA25" s="316"/>
      <c r="AB25" s="317"/>
      <c r="AC25" s="319">
        <f t="shared" ca="1" si="2"/>
        <v>0</v>
      </c>
      <c r="AD25" s="320"/>
      <c r="AE25" s="85" t="str">
        <f t="shared" ca="1" si="3"/>
        <v/>
      </c>
      <c r="AF25" s="88">
        <f t="shared" ca="1" si="4"/>
        <v>0</v>
      </c>
    </row>
    <row r="26" spans="1:32" ht="18" x14ac:dyDescent="0.25">
      <c r="A26" s="91"/>
      <c r="B26" s="114" t="str">
        <f ca="1">IF(A26&lt;&gt;"",VLOOKUP(TEXT(A26,"Geral"),OFFSET(Contas_Saldos!$A$2,0,0,Dados!$B$1,4),2,FALSE),"")</f>
        <v/>
      </c>
      <c r="C26" s="112" t="str">
        <f ca="1">IF(A26&lt;&gt;"",VLOOKUP(TEXT(A26,"Geral"),OFFSET(Contas_Saldos!$A$2,0,0,Dados!$B$1,4),4,FALSE),"")</f>
        <v/>
      </c>
      <c r="D26" s="112" t="str">
        <f ca="1">IF(A26&lt;&gt;"",VLOOKUP(TEXT(A26,"Geral"),OFFSET(Contas_Saldos!$A$2,0,0,Dados!$B$1,5),5,FALSE),"")</f>
        <v/>
      </c>
      <c r="F26" s="325" t="str">
        <f t="shared" si="6"/>
        <v/>
      </c>
      <c r="G26" s="326"/>
      <c r="H26" s="309" t="str">
        <f t="shared" ca="1" si="7"/>
        <v/>
      </c>
      <c r="I26" s="310"/>
      <c r="J26" s="310" t="str">
        <f t="shared" si="8"/>
        <v/>
      </c>
      <c r="K26" s="310"/>
      <c r="L26" s="310" t="str">
        <f t="shared" si="9"/>
        <v/>
      </c>
      <c r="M26" s="311"/>
      <c r="N26" s="312" t="str">
        <f t="shared" ca="1" si="10"/>
        <v/>
      </c>
      <c r="O26" s="313"/>
      <c r="P26" s="313" t="str">
        <f t="shared" si="11"/>
        <v/>
      </c>
      <c r="Q26" s="81" t="str">
        <f t="shared" ca="1" si="1"/>
        <v/>
      </c>
      <c r="R26" s="79">
        <f t="shared" ca="1" si="12"/>
        <v>0</v>
      </c>
      <c r="S26" s="314"/>
      <c r="T26" s="315"/>
      <c r="U26" s="316"/>
      <c r="V26" s="316"/>
      <c r="W26" s="317"/>
      <c r="X26" s="314"/>
      <c r="Y26" s="315"/>
      <c r="Z26" s="318"/>
      <c r="AA26" s="316"/>
      <c r="AB26" s="317"/>
      <c r="AC26" s="319">
        <f t="shared" ca="1" si="2"/>
        <v>0</v>
      </c>
      <c r="AD26" s="320"/>
      <c r="AE26" s="85" t="str">
        <f t="shared" ca="1" si="3"/>
        <v/>
      </c>
      <c r="AF26" s="88">
        <f t="shared" ca="1" si="4"/>
        <v>0</v>
      </c>
    </row>
    <row r="27" spans="1:32" ht="18" x14ac:dyDescent="0.25">
      <c r="A27" s="91"/>
      <c r="B27" s="114" t="str">
        <f ca="1">IF(A27&lt;&gt;"",VLOOKUP(TEXT(A27,"Geral"),OFFSET(Contas_Saldos!$A$2,0,0,Dados!$B$1,4),2,FALSE),"")</f>
        <v/>
      </c>
      <c r="C27" s="112" t="str">
        <f ca="1">IF(A27&lt;&gt;"",VLOOKUP(TEXT(A27,"Geral"),OFFSET(Contas_Saldos!$A$2,0,0,Dados!$B$1,4),4,FALSE),"")</f>
        <v/>
      </c>
      <c r="D27" s="112" t="str">
        <f ca="1">IF(A27&lt;&gt;"",VLOOKUP(TEXT(A27,"Geral"),OFFSET(Contas_Saldos!$A$2,0,0,Dados!$B$1,5),5,FALSE),"")</f>
        <v/>
      </c>
      <c r="F27" s="325" t="str">
        <f t="shared" si="6"/>
        <v/>
      </c>
      <c r="G27" s="326"/>
      <c r="H27" s="309" t="str">
        <f t="shared" ca="1" si="7"/>
        <v/>
      </c>
      <c r="I27" s="310"/>
      <c r="J27" s="310" t="str">
        <f t="shared" si="8"/>
        <v/>
      </c>
      <c r="K27" s="310"/>
      <c r="L27" s="310" t="str">
        <f t="shared" si="9"/>
        <v/>
      </c>
      <c r="M27" s="311"/>
      <c r="N27" s="312" t="str">
        <f t="shared" ca="1" si="10"/>
        <v/>
      </c>
      <c r="O27" s="313"/>
      <c r="P27" s="313" t="str">
        <f t="shared" si="11"/>
        <v/>
      </c>
      <c r="Q27" s="81" t="str">
        <f t="shared" ca="1" si="1"/>
        <v/>
      </c>
      <c r="R27" s="79">
        <f t="shared" ca="1" si="12"/>
        <v>0</v>
      </c>
      <c r="S27" s="314"/>
      <c r="T27" s="315"/>
      <c r="U27" s="316"/>
      <c r="V27" s="316"/>
      <c r="W27" s="317"/>
      <c r="X27" s="314"/>
      <c r="Y27" s="315"/>
      <c r="Z27" s="318"/>
      <c r="AA27" s="316"/>
      <c r="AB27" s="317"/>
      <c r="AC27" s="319">
        <f t="shared" ca="1" si="2"/>
        <v>0</v>
      </c>
      <c r="AD27" s="320"/>
      <c r="AE27" s="85" t="str">
        <f t="shared" ca="1" si="3"/>
        <v/>
      </c>
      <c r="AF27" s="88">
        <f t="shared" ca="1" si="4"/>
        <v>0</v>
      </c>
    </row>
    <row r="28" spans="1:32" ht="18" x14ac:dyDescent="0.25">
      <c r="A28" s="91"/>
      <c r="B28" s="114" t="str">
        <f ca="1">IF(A28&lt;&gt;"",VLOOKUP(TEXT(A28,"Geral"),OFFSET(Contas_Saldos!$A$2,0,0,Dados!$B$1,4),2,FALSE),"")</f>
        <v/>
      </c>
      <c r="C28" s="112" t="str">
        <f ca="1">IF(A28&lt;&gt;"",VLOOKUP(TEXT(A28,"Geral"),OFFSET(Contas_Saldos!$A$2,0,0,Dados!$B$1,4),4,FALSE),"")</f>
        <v/>
      </c>
      <c r="D28" s="112" t="str">
        <f ca="1">IF(A28&lt;&gt;"",VLOOKUP(TEXT(A28,"Geral"),OFFSET(Contas_Saldos!$A$2,0,0,Dados!$B$1,5),5,FALSE),"")</f>
        <v/>
      </c>
      <c r="F28" s="325" t="str">
        <f t="shared" si="6"/>
        <v/>
      </c>
      <c r="G28" s="326"/>
      <c r="H28" s="309" t="str">
        <f t="shared" ca="1" si="7"/>
        <v/>
      </c>
      <c r="I28" s="310"/>
      <c r="J28" s="310" t="str">
        <f t="shared" si="8"/>
        <v/>
      </c>
      <c r="K28" s="310"/>
      <c r="L28" s="310" t="str">
        <f t="shared" si="9"/>
        <v/>
      </c>
      <c r="M28" s="311"/>
      <c r="N28" s="312" t="str">
        <f t="shared" ca="1" si="10"/>
        <v/>
      </c>
      <c r="O28" s="313"/>
      <c r="P28" s="313" t="str">
        <f t="shared" si="11"/>
        <v/>
      </c>
      <c r="Q28" s="81" t="str">
        <f t="shared" ca="1" si="1"/>
        <v/>
      </c>
      <c r="R28" s="79">
        <f t="shared" ca="1" si="12"/>
        <v>0</v>
      </c>
      <c r="S28" s="314"/>
      <c r="T28" s="315"/>
      <c r="U28" s="316"/>
      <c r="V28" s="316"/>
      <c r="W28" s="317"/>
      <c r="X28" s="314"/>
      <c r="Y28" s="315"/>
      <c r="Z28" s="318"/>
      <c r="AA28" s="316"/>
      <c r="AB28" s="317"/>
      <c r="AC28" s="319">
        <f t="shared" ca="1" si="2"/>
        <v>0</v>
      </c>
      <c r="AD28" s="320"/>
      <c r="AE28" s="85" t="str">
        <f t="shared" ca="1" si="3"/>
        <v/>
      </c>
      <c r="AF28" s="88">
        <f t="shared" ca="1" si="4"/>
        <v>0</v>
      </c>
    </row>
    <row r="29" spans="1:32" ht="18" x14ac:dyDescent="0.25">
      <c r="A29" s="91"/>
      <c r="B29" s="114" t="str">
        <f ca="1">IF(A29&lt;&gt;"",VLOOKUP(TEXT(A29,"Geral"),OFFSET(Contas_Saldos!$A$2,0,0,Dados!$B$1,4),2,FALSE),"")</f>
        <v/>
      </c>
      <c r="C29" s="112" t="str">
        <f ca="1">IF(A29&lt;&gt;"",VLOOKUP(TEXT(A29,"Geral"),OFFSET(Contas_Saldos!$A$2,0,0,Dados!$B$1,4),4,FALSE),"")</f>
        <v/>
      </c>
      <c r="D29" s="112" t="str">
        <f ca="1">IF(A29&lt;&gt;"",VLOOKUP(TEXT(A29,"Geral"),OFFSET(Contas_Saldos!$A$2,0,0,Dados!$B$1,5),5,FALSE),"")</f>
        <v/>
      </c>
      <c r="F29" s="325" t="str">
        <f t="shared" si="6"/>
        <v/>
      </c>
      <c r="G29" s="326"/>
      <c r="H29" s="309" t="str">
        <f t="shared" ca="1" si="7"/>
        <v/>
      </c>
      <c r="I29" s="310"/>
      <c r="J29" s="310" t="str">
        <f t="shared" si="8"/>
        <v/>
      </c>
      <c r="K29" s="310"/>
      <c r="L29" s="310" t="str">
        <f t="shared" si="9"/>
        <v/>
      </c>
      <c r="M29" s="311"/>
      <c r="N29" s="312" t="str">
        <f t="shared" ca="1" si="10"/>
        <v/>
      </c>
      <c r="O29" s="313"/>
      <c r="P29" s="313" t="str">
        <f t="shared" si="11"/>
        <v/>
      </c>
      <c r="Q29" s="81" t="str">
        <f t="shared" ca="1" si="1"/>
        <v/>
      </c>
      <c r="R29" s="79">
        <f t="shared" ca="1" si="12"/>
        <v>0</v>
      </c>
      <c r="S29" s="314"/>
      <c r="T29" s="315"/>
      <c r="U29" s="316"/>
      <c r="V29" s="316"/>
      <c r="W29" s="317"/>
      <c r="X29" s="314"/>
      <c r="Y29" s="315"/>
      <c r="Z29" s="318"/>
      <c r="AA29" s="316"/>
      <c r="AB29" s="317"/>
      <c r="AC29" s="319">
        <f t="shared" ca="1" si="2"/>
        <v>0</v>
      </c>
      <c r="AD29" s="320"/>
      <c r="AE29" s="85" t="str">
        <f t="shared" ca="1" si="3"/>
        <v/>
      </c>
      <c r="AF29" s="88">
        <f t="shared" ca="1" si="4"/>
        <v>0</v>
      </c>
    </row>
    <row r="30" spans="1:32" ht="18" x14ac:dyDescent="0.25">
      <c r="A30" s="91"/>
      <c r="B30" s="114" t="str">
        <f ca="1">IF(A30&lt;&gt;"",VLOOKUP(TEXT(A30,"Geral"),OFFSET(Contas_Saldos!$A$2,0,0,Dados!$B$1,4),2,FALSE),"")</f>
        <v/>
      </c>
      <c r="C30" s="112" t="str">
        <f ca="1">IF(A30&lt;&gt;"",VLOOKUP(TEXT(A30,"Geral"),OFFSET(Contas_Saldos!$A$2,0,0,Dados!$B$1,4),4,FALSE),"")</f>
        <v/>
      </c>
      <c r="D30" s="112" t="str">
        <f ca="1">IF(A30&lt;&gt;"",VLOOKUP(TEXT(A30,"Geral"),OFFSET(Contas_Saldos!$A$2,0,0,Dados!$B$1,5),5,FALSE),"")</f>
        <v/>
      </c>
      <c r="F30" s="325" t="str">
        <f t="shared" si="6"/>
        <v/>
      </c>
      <c r="G30" s="326"/>
      <c r="H30" s="309" t="str">
        <f t="shared" ca="1" si="7"/>
        <v/>
      </c>
      <c r="I30" s="310"/>
      <c r="J30" s="310" t="str">
        <f t="shared" si="8"/>
        <v/>
      </c>
      <c r="K30" s="310"/>
      <c r="L30" s="310" t="str">
        <f t="shared" si="9"/>
        <v/>
      </c>
      <c r="M30" s="311"/>
      <c r="N30" s="312" t="str">
        <f t="shared" ca="1" si="10"/>
        <v/>
      </c>
      <c r="O30" s="313"/>
      <c r="P30" s="313" t="str">
        <f t="shared" si="11"/>
        <v/>
      </c>
      <c r="Q30" s="81" t="str">
        <f t="shared" ca="1" si="1"/>
        <v/>
      </c>
      <c r="R30" s="79">
        <f t="shared" ca="1" si="12"/>
        <v>0</v>
      </c>
      <c r="S30" s="314"/>
      <c r="T30" s="315"/>
      <c r="U30" s="316"/>
      <c r="V30" s="316"/>
      <c r="W30" s="317"/>
      <c r="X30" s="314"/>
      <c r="Y30" s="315"/>
      <c r="Z30" s="318"/>
      <c r="AA30" s="316"/>
      <c r="AB30" s="317"/>
      <c r="AC30" s="319">
        <f t="shared" ca="1" si="2"/>
        <v>0</v>
      </c>
      <c r="AD30" s="320"/>
      <c r="AE30" s="85" t="str">
        <f t="shared" ca="1" si="3"/>
        <v/>
      </c>
      <c r="AF30" s="88">
        <f t="shared" ca="1" si="4"/>
        <v>0</v>
      </c>
    </row>
    <row r="31" spans="1:32" ht="20.25" customHeight="1" x14ac:dyDescent="0.25">
      <c r="A31" s="91"/>
      <c r="B31" s="114" t="str">
        <f ca="1">IF(A31&lt;&gt;"",VLOOKUP(TEXT(A31,"Geral"),OFFSET(Contas_Saldos!$A$2,0,0,Dados!$B$1,4),2,FALSE),"")</f>
        <v/>
      </c>
      <c r="C31" s="112" t="str">
        <f ca="1">IF(A31&lt;&gt;"",VLOOKUP(TEXT(A31,"Geral"),OFFSET(Contas_Saldos!$A$2,0,0,Dados!$B$1,4),4,FALSE),"")</f>
        <v/>
      </c>
      <c r="D31" s="112" t="str">
        <f ca="1">IF(A31&lt;&gt;"",VLOOKUP(TEXT(A31,"Geral"),OFFSET(Contas_Saldos!$A$2,0,0,Dados!$B$1,5),5,FALSE),"")</f>
        <v/>
      </c>
      <c r="F31" s="325" t="str">
        <f t="shared" si="6"/>
        <v/>
      </c>
      <c r="G31" s="326"/>
      <c r="H31" s="309" t="str">
        <f t="shared" ca="1" si="7"/>
        <v/>
      </c>
      <c r="I31" s="310"/>
      <c r="J31" s="310" t="str">
        <f t="shared" si="8"/>
        <v/>
      </c>
      <c r="K31" s="310"/>
      <c r="L31" s="310" t="str">
        <f t="shared" si="9"/>
        <v/>
      </c>
      <c r="M31" s="311"/>
      <c r="N31" s="312" t="str">
        <f t="shared" ca="1" si="10"/>
        <v/>
      </c>
      <c r="O31" s="313"/>
      <c r="P31" s="313" t="str">
        <f t="shared" si="11"/>
        <v/>
      </c>
      <c r="Q31" s="81" t="str">
        <f t="shared" ca="1" si="1"/>
        <v/>
      </c>
      <c r="R31" s="79">
        <f t="shared" ca="1" si="12"/>
        <v>0</v>
      </c>
      <c r="S31" s="314"/>
      <c r="T31" s="315"/>
      <c r="U31" s="316"/>
      <c r="V31" s="316"/>
      <c r="W31" s="317"/>
      <c r="X31" s="314"/>
      <c r="Y31" s="315"/>
      <c r="Z31" s="318"/>
      <c r="AA31" s="316"/>
      <c r="AB31" s="317"/>
      <c r="AC31" s="319">
        <f t="shared" ca="1" si="2"/>
        <v>0</v>
      </c>
      <c r="AD31" s="320"/>
      <c r="AE31" s="85" t="str">
        <f t="shared" ca="1" si="3"/>
        <v/>
      </c>
      <c r="AF31" s="88">
        <f t="shared" ca="1" si="4"/>
        <v>0</v>
      </c>
    </row>
    <row r="32" spans="1:32" ht="21" customHeight="1" x14ac:dyDescent="0.25">
      <c r="A32" s="91"/>
      <c r="B32" s="114" t="str">
        <f ca="1">IF(A32&lt;&gt;"",VLOOKUP(TEXT(A32,"Geral"),OFFSET(Contas_Saldos!$A$2,0,0,Dados!$B$1,4),2,FALSE),"")</f>
        <v/>
      </c>
      <c r="C32" s="112" t="str">
        <f ca="1">IF(A32&lt;&gt;"",VLOOKUP(TEXT(A32,"Geral"),OFFSET(Contas_Saldos!$A$2,0,0,Dados!$B$1,4),4,FALSE),"")</f>
        <v/>
      </c>
      <c r="D32" s="112" t="str">
        <f ca="1">IF(A32&lt;&gt;"",VLOOKUP(TEXT(A32,"Geral"),OFFSET(Contas_Saldos!$A$2,0,0,Dados!$B$1,5),5,FALSE),"")</f>
        <v/>
      </c>
      <c r="F32" s="325" t="str">
        <f t="shared" si="6"/>
        <v/>
      </c>
      <c r="G32" s="326"/>
      <c r="H32" s="309" t="str">
        <f t="shared" ca="1" si="7"/>
        <v/>
      </c>
      <c r="I32" s="310"/>
      <c r="J32" s="310" t="str">
        <f t="shared" si="8"/>
        <v/>
      </c>
      <c r="K32" s="310"/>
      <c r="L32" s="310" t="str">
        <f t="shared" si="9"/>
        <v/>
      </c>
      <c r="M32" s="311"/>
      <c r="N32" s="312" t="str">
        <f t="shared" ca="1" si="10"/>
        <v/>
      </c>
      <c r="O32" s="313"/>
      <c r="P32" s="313" t="str">
        <f t="shared" si="11"/>
        <v/>
      </c>
      <c r="Q32" s="81" t="str">
        <f t="shared" ca="1" si="1"/>
        <v/>
      </c>
      <c r="R32" s="79">
        <f t="shared" ca="1" si="12"/>
        <v>0</v>
      </c>
      <c r="S32" s="314"/>
      <c r="T32" s="315"/>
      <c r="U32" s="316"/>
      <c r="V32" s="316"/>
      <c r="W32" s="317"/>
      <c r="X32" s="314"/>
      <c r="Y32" s="315"/>
      <c r="Z32" s="318"/>
      <c r="AA32" s="316"/>
      <c r="AB32" s="317"/>
      <c r="AC32" s="319">
        <f t="shared" ca="1" si="2"/>
        <v>0</v>
      </c>
      <c r="AD32" s="320"/>
      <c r="AE32" s="85" t="str">
        <f t="shared" ca="1" si="3"/>
        <v/>
      </c>
      <c r="AF32" s="88">
        <f t="shared" ca="1" si="4"/>
        <v>0</v>
      </c>
    </row>
    <row r="33" spans="1:32" ht="18" x14ac:dyDescent="0.25">
      <c r="A33" s="91"/>
      <c r="B33" s="114" t="str">
        <f ca="1">IF(A33&lt;&gt;"",VLOOKUP(TEXT(A33,"Geral"),OFFSET(Contas_Saldos!$A$2,0,0,Dados!$B$1,4),2,FALSE),"")</f>
        <v/>
      </c>
      <c r="C33" s="112" t="str">
        <f ca="1">IF(A33&lt;&gt;"",VLOOKUP(TEXT(A33,"Geral"),OFFSET(Contas_Saldos!$A$2,0,0,Dados!$B$1,4),4,FALSE),"")</f>
        <v/>
      </c>
      <c r="D33" s="112" t="str">
        <f ca="1">IF(A33&lt;&gt;"",VLOOKUP(TEXT(A33,"Geral"),OFFSET(Contas_Saldos!$A$2,0,0,Dados!$B$1,5),5,FALSE),"")</f>
        <v/>
      </c>
      <c r="F33" s="325" t="str">
        <f t="shared" si="6"/>
        <v/>
      </c>
      <c r="G33" s="326"/>
      <c r="H33" s="309" t="str">
        <f t="shared" ca="1" si="7"/>
        <v/>
      </c>
      <c r="I33" s="310"/>
      <c r="J33" s="310" t="str">
        <f t="shared" si="8"/>
        <v/>
      </c>
      <c r="K33" s="310"/>
      <c r="L33" s="310" t="str">
        <f t="shared" si="9"/>
        <v/>
      </c>
      <c r="M33" s="311"/>
      <c r="N33" s="312" t="str">
        <f t="shared" ca="1" si="10"/>
        <v/>
      </c>
      <c r="O33" s="313"/>
      <c r="P33" s="313" t="str">
        <f t="shared" si="11"/>
        <v/>
      </c>
      <c r="Q33" s="81" t="str">
        <f t="shared" ca="1" si="1"/>
        <v/>
      </c>
      <c r="R33" s="79">
        <f t="shared" ca="1" si="12"/>
        <v>0</v>
      </c>
      <c r="S33" s="334"/>
      <c r="T33" s="335"/>
      <c r="U33" s="328"/>
      <c r="V33" s="328"/>
      <c r="W33" s="329"/>
      <c r="X33" s="334"/>
      <c r="Y33" s="335"/>
      <c r="Z33" s="327"/>
      <c r="AA33" s="328"/>
      <c r="AB33" s="329"/>
      <c r="AC33" s="330">
        <f t="shared" ca="1" si="2"/>
        <v>0</v>
      </c>
      <c r="AD33" s="331"/>
      <c r="AE33" s="86" t="str">
        <f t="shared" ca="1" si="3"/>
        <v/>
      </c>
      <c r="AF33" s="89">
        <f t="shared" ca="1" si="4"/>
        <v>0</v>
      </c>
    </row>
    <row r="34" spans="1:32" ht="18" x14ac:dyDescent="0.25">
      <c r="F34" s="332"/>
      <c r="G34" s="333"/>
      <c r="H34" s="350" t="s">
        <v>75</v>
      </c>
      <c r="I34" s="351"/>
      <c r="J34" s="351"/>
      <c r="K34" s="351"/>
      <c r="L34" s="351"/>
      <c r="M34" s="352"/>
      <c r="N34" s="353">
        <f ca="1">ABS(SUM(R13:R33))</f>
        <v>0</v>
      </c>
      <c r="O34" s="354"/>
      <c r="P34" s="355"/>
      <c r="Q34" s="82" t="str">
        <f ca="1">IF(SUM(R13:R33)&gt;0,"C","D")</f>
        <v>D</v>
      </c>
      <c r="R34" s="60"/>
      <c r="S34" s="356"/>
      <c r="T34" s="357"/>
      <c r="U34" s="353">
        <f>SUM(U13:W33)</f>
        <v>0</v>
      </c>
      <c r="V34" s="354"/>
      <c r="W34" s="355"/>
      <c r="X34" s="358"/>
      <c r="Y34" s="359"/>
      <c r="Z34" s="353">
        <f>SUM(Z13:AB33)</f>
        <v>0</v>
      </c>
      <c r="AA34" s="354"/>
      <c r="AB34" s="355"/>
      <c r="AC34" s="360">
        <f ca="1">ABS(SUM(AF13:AF33))</f>
        <v>0</v>
      </c>
      <c r="AD34" s="361"/>
      <c r="AE34" s="82" t="str">
        <f ca="1">IF(SUM(AF13:AF33)&gt;0,"C","D")</f>
        <v>D</v>
      </c>
    </row>
    <row r="35" spans="1:32" ht="11.25" customHeight="1" x14ac:dyDescent="0.2">
      <c r="F35" s="365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66"/>
      <c r="Z35" s="366"/>
      <c r="AA35" s="366"/>
      <c r="AB35" s="366"/>
      <c r="AC35" s="366"/>
      <c r="AD35" s="366"/>
      <c r="AE35" s="366"/>
    </row>
    <row r="36" spans="1:32" ht="18.75" customHeight="1" x14ac:dyDescent="0.3">
      <c r="A36" s="44" t="s">
        <v>76</v>
      </c>
      <c r="B36" s="45"/>
      <c r="C36" s="45"/>
      <c r="D36" s="45"/>
      <c r="F36" s="367" t="s">
        <v>77</v>
      </c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368"/>
      <c r="X36" s="368"/>
      <c r="Y36" s="368"/>
      <c r="Z36" s="368"/>
      <c r="AA36" s="368"/>
      <c r="AB36" s="368"/>
      <c r="AC36" s="368"/>
      <c r="AD36" s="368"/>
      <c r="AE36" s="369"/>
    </row>
    <row r="37" spans="1:32" ht="18" customHeight="1" x14ac:dyDescent="0.3">
      <c r="A37" s="44" t="s">
        <v>78</v>
      </c>
      <c r="B37" s="45"/>
      <c r="C37" s="45"/>
      <c r="D37" s="45"/>
      <c r="F37" s="370" t="s">
        <v>79</v>
      </c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371"/>
      <c r="V37" s="371"/>
      <c r="W37" s="371"/>
      <c r="X37" s="371"/>
      <c r="Y37" s="371"/>
      <c r="Z37" s="371"/>
      <c r="AA37" s="371"/>
      <c r="AB37" s="371"/>
      <c r="AC37" s="371"/>
      <c r="AD37" s="371"/>
      <c r="AE37" s="372"/>
    </row>
    <row r="38" spans="1:32" ht="16.5" customHeight="1" x14ac:dyDescent="0.3">
      <c r="A38" s="44" t="s">
        <v>80</v>
      </c>
      <c r="B38" s="45"/>
      <c r="C38" s="45"/>
      <c r="D38" s="45"/>
      <c r="F38" s="370" t="s">
        <v>81</v>
      </c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1"/>
      <c r="AD38" s="371"/>
      <c r="AE38" s="372"/>
    </row>
    <row r="39" spans="1:32" ht="18.75" customHeight="1" x14ac:dyDescent="0.2">
      <c r="F39" s="362" t="s">
        <v>82</v>
      </c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  <c r="AA39" s="363"/>
      <c r="AB39" s="363"/>
      <c r="AC39" s="363"/>
      <c r="AD39" s="363"/>
      <c r="AE39" s="364"/>
    </row>
    <row r="40" spans="1:32" ht="12" customHeight="1" x14ac:dyDescent="0.2">
      <c r="F40" s="348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349"/>
      <c r="AB40" s="349"/>
      <c r="AC40" s="349"/>
      <c r="AD40" s="349"/>
      <c r="AE40" s="349"/>
    </row>
    <row r="41" spans="1:32" x14ac:dyDescent="0.2">
      <c r="F41" s="247" t="s">
        <v>52</v>
      </c>
      <c r="G41" s="248"/>
      <c r="H41" s="248"/>
      <c r="I41" s="248"/>
      <c r="J41" s="248"/>
      <c r="K41" s="248"/>
      <c r="L41" s="248"/>
      <c r="M41" s="248"/>
      <c r="N41" s="249"/>
      <c r="O41" s="213" t="s">
        <v>53</v>
      </c>
      <c r="P41" s="214"/>
      <c r="Q41" s="214"/>
      <c r="R41" s="214"/>
      <c r="S41" s="214"/>
      <c r="T41" s="214"/>
      <c r="U41" s="214"/>
      <c r="V41" s="214"/>
      <c r="W41" s="215"/>
      <c r="X41" s="213" t="s">
        <v>54</v>
      </c>
      <c r="Y41" s="214"/>
      <c r="Z41" s="214"/>
      <c r="AA41" s="214"/>
      <c r="AB41" s="214"/>
      <c r="AC41" s="214"/>
      <c r="AD41" s="214"/>
      <c r="AE41" s="215"/>
    </row>
    <row r="42" spans="1:32" x14ac:dyDescent="0.2">
      <c r="F42" s="336"/>
      <c r="G42" s="337"/>
      <c r="H42" s="337"/>
      <c r="I42" s="337"/>
      <c r="J42" s="337"/>
      <c r="K42" s="337"/>
      <c r="L42" s="337"/>
      <c r="M42" s="337"/>
      <c r="N42" s="338"/>
      <c r="O42" s="336"/>
      <c r="P42" s="337"/>
      <c r="Q42" s="337"/>
      <c r="R42" s="337"/>
      <c r="S42" s="337"/>
      <c r="T42" s="337"/>
      <c r="U42" s="337"/>
      <c r="V42" s="337"/>
      <c r="W42" s="337"/>
      <c r="X42" s="343"/>
      <c r="Y42" s="344"/>
      <c r="Z42" s="344"/>
      <c r="AA42" s="344"/>
      <c r="AB42" s="344"/>
      <c r="AC42" s="344"/>
      <c r="AD42" s="344"/>
      <c r="AE42" s="345"/>
    </row>
    <row r="43" spans="1:32" x14ac:dyDescent="0.2">
      <c r="F43" s="339"/>
      <c r="G43" s="337"/>
      <c r="H43" s="337"/>
      <c r="I43" s="337"/>
      <c r="J43" s="337"/>
      <c r="K43" s="337"/>
      <c r="L43" s="337"/>
      <c r="M43" s="337"/>
      <c r="N43" s="338"/>
      <c r="O43" s="339"/>
      <c r="P43" s="337"/>
      <c r="Q43" s="337"/>
      <c r="R43" s="337"/>
      <c r="S43" s="337"/>
      <c r="T43" s="337"/>
      <c r="U43" s="337"/>
      <c r="V43" s="337"/>
      <c r="W43" s="337"/>
      <c r="X43" s="343"/>
      <c r="Y43" s="344"/>
      <c r="Z43" s="344"/>
      <c r="AA43" s="344"/>
      <c r="AB43" s="344"/>
      <c r="AC43" s="344"/>
      <c r="AD43" s="344"/>
      <c r="AE43" s="345"/>
    </row>
    <row r="44" spans="1:32" x14ac:dyDescent="0.2">
      <c r="F44" s="340"/>
      <c r="G44" s="341"/>
      <c r="H44" s="341"/>
      <c r="I44" s="341"/>
      <c r="J44" s="341"/>
      <c r="K44" s="341"/>
      <c r="L44" s="341"/>
      <c r="M44" s="341"/>
      <c r="N44" s="342"/>
      <c r="O44" s="340"/>
      <c r="P44" s="341"/>
      <c r="Q44" s="341"/>
      <c r="R44" s="341"/>
      <c r="S44" s="341"/>
      <c r="T44" s="341"/>
      <c r="U44" s="341"/>
      <c r="V44" s="341"/>
      <c r="W44" s="341"/>
      <c r="X44" s="289"/>
      <c r="Y44" s="346"/>
      <c r="Z44" s="346"/>
      <c r="AA44" s="346"/>
      <c r="AB44" s="346"/>
      <c r="AC44" s="346"/>
      <c r="AD44" s="346"/>
      <c r="AE44" s="347"/>
    </row>
    <row r="48" spans="1:32" ht="13.5" customHeight="1" x14ac:dyDescent="0.2"/>
    <row r="49" spans="1:1" ht="22.5" customHeight="1" x14ac:dyDescent="0.25">
      <c r="A49" s="76"/>
    </row>
    <row r="50" spans="1:1" ht="18" customHeight="1" x14ac:dyDescent="0.2"/>
    <row r="51" spans="1:1" ht="18" customHeight="1" x14ac:dyDescent="0.2"/>
    <row r="52" spans="1:1" ht="18" customHeight="1" x14ac:dyDescent="0.2"/>
    <row r="53" spans="1:1" ht="18" customHeight="1" x14ac:dyDescent="0.2"/>
    <row r="54" spans="1:1" ht="18" customHeight="1" x14ac:dyDescent="0.2"/>
    <row r="55" spans="1:1" ht="18" customHeight="1" x14ac:dyDescent="0.2"/>
    <row r="56" spans="1:1" ht="18" customHeight="1" x14ac:dyDescent="0.2"/>
    <row r="57" spans="1:1" ht="18" customHeight="1" x14ac:dyDescent="0.2"/>
    <row r="58" spans="1:1" ht="18" customHeight="1" x14ac:dyDescent="0.2"/>
    <row r="59" spans="1:1" ht="18" customHeight="1" x14ac:dyDescent="0.2"/>
    <row r="60" spans="1:1" ht="18" customHeight="1" x14ac:dyDescent="0.2"/>
    <row r="61" spans="1:1" ht="18" customHeight="1" x14ac:dyDescent="0.2"/>
    <row r="62" spans="1:1" ht="18" customHeight="1" x14ac:dyDescent="0.2"/>
    <row r="63" spans="1:1" ht="18" customHeight="1" x14ac:dyDescent="0.2"/>
    <row r="64" spans="1:1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ht="18" customHeight="1" x14ac:dyDescent="0.2"/>
    <row r="339" ht="18" customHeight="1" x14ac:dyDescent="0.2"/>
    <row r="340" ht="18" customHeight="1" x14ac:dyDescent="0.2"/>
    <row r="341" ht="18" customHeight="1" x14ac:dyDescent="0.2"/>
    <row r="342" ht="18" customHeight="1" x14ac:dyDescent="0.2"/>
    <row r="343" ht="18" customHeight="1" x14ac:dyDescent="0.2"/>
    <row r="344" ht="18" customHeight="1" x14ac:dyDescent="0.2"/>
    <row r="345" ht="18" customHeight="1" x14ac:dyDescent="0.2"/>
    <row r="346" ht="18" customHeight="1" x14ac:dyDescent="0.2"/>
    <row r="347" ht="18" customHeight="1" x14ac:dyDescent="0.2"/>
    <row r="348" ht="18" customHeight="1" x14ac:dyDescent="0.2"/>
    <row r="349" ht="18" customHeight="1" x14ac:dyDescent="0.2"/>
    <row r="350" ht="18" customHeight="1" x14ac:dyDescent="0.2"/>
    <row r="351" ht="18" customHeight="1" x14ac:dyDescent="0.2"/>
    <row r="352" ht="18" customHeight="1" x14ac:dyDescent="0.2"/>
    <row r="353" ht="18" customHeight="1" x14ac:dyDescent="0.2"/>
    <row r="354" ht="18" customHeight="1" x14ac:dyDescent="0.2"/>
    <row r="355" ht="18" customHeight="1" x14ac:dyDescent="0.2"/>
    <row r="356" ht="18" customHeight="1" x14ac:dyDescent="0.2"/>
    <row r="357" ht="18" customHeight="1" x14ac:dyDescent="0.2"/>
    <row r="358" ht="18" customHeight="1" x14ac:dyDescent="0.2"/>
    <row r="359" ht="18" customHeight="1" x14ac:dyDescent="0.2"/>
    <row r="360" ht="18" customHeight="1" x14ac:dyDescent="0.2"/>
    <row r="361" ht="18" customHeight="1" x14ac:dyDescent="0.2"/>
    <row r="362" ht="18" customHeight="1" x14ac:dyDescent="0.2"/>
    <row r="363" ht="18" customHeight="1" x14ac:dyDescent="0.2"/>
    <row r="364" ht="18" customHeight="1" x14ac:dyDescent="0.2"/>
    <row r="365" ht="18" customHeight="1" x14ac:dyDescent="0.2"/>
    <row r="366" ht="18" customHeight="1" x14ac:dyDescent="0.2"/>
    <row r="367" ht="18" customHeight="1" x14ac:dyDescent="0.2"/>
    <row r="368" ht="18" customHeight="1" x14ac:dyDescent="0.2"/>
    <row r="369" ht="18" customHeight="1" x14ac:dyDescent="0.2"/>
    <row r="370" ht="18" customHeight="1" x14ac:dyDescent="0.2"/>
    <row r="371" ht="18" customHeight="1" x14ac:dyDescent="0.2"/>
    <row r="372" ht="18" customHeight="1" x14ac:dyDescent="0.2"/>
    <row r="373" ht="18" customHeight="1" x14ac:dyDescent="0.2"/>
    <row r="374" ht="18" customHeight="1" x14ac:dyDescent="0.2"/>
    <row r="375" ht="18" customHeight="1" x14ac:dyDescent="0.2"/>
    <row r="376" ht="18" customHeight="1" x14ac:dyDescent="0.2"/>
    <row r="377" ht="18" customHeight="1" x14ac:dyDescent="0.2"/>
    <row r="378" ht="18" customHeight="1" x14ac:dyDescent="0.2"/>
    <row r="379" ht="18" customHeight="1" x14ac:dyDescent="0.2"/>
    <row r="380" ht="18" customHeight="1" x14ac:dyDescent="0.2"/>
    <row r="381" ht="18" customHeight="1" x14ac:dyDescent="0.2"/>
    <row r="382" ht="18" customHeight="1" x14ac:dyDescent="0.2"/>
    <row r="383" ht="18" customHeight="1" x14ac:dyDescent="0.2"/>
    <row r="384" ht="18" customHeight="1" x14ac:dyDescent="0.2"/>
    <row r="385" ht="18" customHeight="1" x14ac:dyDescent="0.2"/>
    <row r="386" ht="18" customHeight="1" x14ac:dyDescent="0.2"/>
    <row r="387" ht="18" customHeight="1" x14ac:dyDescent="0.2"/>
    <row r="388" ht="18" customHeight="1" x14ac:dyDescent="0.2"/>
    <row r="389" ht="18" customHeight="1" x14ac:dyDescent="0.2"/>
    <row r="390" ht="18" customHeight="1" x14ac:dyDescent="0.2"/>
    <row r="391" ht="18" customHeight="1" x14ac:dyDescent="0.2"/>
    <row r="392" ht="18" customHeight="1" x14ac:dyDescent="0.2"/>
    <row r="393" ht="18" customHeight="1" x14ac:dyDescent="0.2"/>
    <row r="394" ht="18" customHeight="1" x14ac:dyDescent="0.2"/>
    <row r="395" ht="18" customHeight="1" x14ac:dyDescent="0.2"/>
    <row r="396" ht="18" customHeight="1" x14ac:dyDescent="0.2"/>
    <row r="397" ht="18" customHeight="1" x14ac:dyDescent="0.2"/>
    <row r="398" ht="18" customHeight="1" x14ac:dyDescent="0.2"/>
    <row r="399" ht="18" customHeight="1" x14ac:dyDescent="0.2"/>
    <row r="400" ht="18" customHeight="1" x14ac:dyDescent="0.2"/>
    <row r="401" ht="18" customHeight="1" x14ac:dyDescent="0.2"/>
    <row r="402" ht="18" customHeight="1" x14ac:dyDescent="0.2"/>
    <row r="403" ht="18" customHeight="1" x14ac:dyDescent="0.2"/>
    <row r="404" ht="18" customHeight="1" x14ac:dyDescent="0.2"/>
    <row r="405" ht="18" customHeight="1" x14ac:dyDescent="0.2"/>
    <row r="406" ht="18" customHeight="1" x14ac:dyDescent="0.2"/>
    <row r="407" ht="18" customHeight="1" x14ac:dyDescent="0.2"/>
    <row r="408" ht="18" customHeight="1" x14ac:dyDescent="0.2"/>
    <row r="409" ht="18" customHeight="1" x14ac:dyDescent="0.2"/>
    <row r="410" ht="18" customHeight="1" x14ac:dyDescent="0.2"/>
    <row r="411" ht="18" customHeight="1" x14ac:dyDescent="0.2"/>
    <row r="412" ht="18" customHeight="1" x14ac:dyDescent="0.2"/>
    <row r="413" ht="18" customHeight="1" x14ac:dyDescent="0.2"/>
    <row r="414" ht="18" customHeight="1" x14ac:dyDescent="0.2"/>
    <row r="415" ht="18" customHeight="1" x14ac:dyDescent="0.2"/>
    <row r="416" ht="18" customHeight="1" x14ac:dyDescent="0.2"/>
    <row r="417" ht="18" customHeight="1" x14ac:dyDescent="0.2"/>
    <row r="418" ht="18" customHeight="1" x14ac:dyDescent="0.2"/>
    <row r="419" ht="18" customHeight="1" x14ac:dyDescent="0.2"/>
    <row r="420" ht="18" customHeight="1" x14ac:dyDescent="0.2"/>
    <row r="421" ht="18" customHeight="1" x14ac:dyDescent="0.2"/>
    <row r="422" ht="18" customHeight="1" x14ac:dyDescent="0.2"/>
    <row r="423" ht="18" customHeight="1" x14ac:dyDescent="0.2"/>
    <row r="424" ht="18" customHeight="1" x14ac:dyDescent="0.2"/>
    <row r="425" ht="18" customHeight="1" x14ac:dyDescent="0.2"/>
    <row r="426" ht="18" customHeight="1" x14ac:dyDescent="0.2"/>
    <row r="427" ht="18" customHeight="1" x14ac:dyDescent="0.2"/>
    <row r="428" ht="18" customHeight="1" x14ac:dyDescent="0.2"/>
    <row r="429" ht="18" customHeight="1" x14ac:dyDescent="0.2"/>
    <row r="430" ht="18" customHeight="1" x14ac:dyDescent="0.2"/>
    <row r="431" ht="18" customHeight="1" x14ac:dyDescent="0.2"/>
    <row r="432" ht="18" customHeight="1" x14ac:dyDescent="0.2"/>
    <row r="433" ht="18" customHeight="1" x14ac:dyDescent="0.2"/>
    <row r="434" ht="18" customHeight="1" x14ac:dyDescent="0.2"/>
    <row r="435" ht="18" customHeight="1" x14ac:dyDescent="0.2"/>
    <row r="436" ht="18" customHeight="1" x14ac:dyDescent="0.2"/>
    <row r="437" ht="18" customHeight="1" x14ac:dyDescent="0.2"/>
    <row r="438" ht="18" customHeight="1" x14ac:dyDescent="0.2"/>
    <row r="439" ht="18" customHeight="1" x14ac:dyDescent="0.2"/>
    <row r="440" ht="18" customHeight="1" x14ac:dyDescent="0.2"/>
    <row r="441" ht="18" customHeight="1" x14ac:dyDescent="0.2"/>
    <row r="442" ht="18" customHeight="1" x14ac:dyDescent="0.2"/>
    <row r="443" ht="18" customHeight="1" x14ac:dyDescent="0.2"/>
    <row r="444" ht="18" customHeight="1" x14ac:dyDescent="0.2"/>
    <row r="445" ht="18" customHeight="1" x14ac:dyDescent="0.2"/>
    <row r="446" ht="18" customHeight="1" x14ac:dyDescent="0.2"/>
    <row r="447" ht="18" customHeight="1" x14ac:dyDescent="0.2"/>
    <row r="448" ht="18" customHeight="1" x14ac:dyDescent="0.2"/>
    <row r="449" ht="18" customHeight="1" x14ac:dyDescent="0.2"/>
    <row r="450" ht="18" customHeight="1" x14ac:dyDescent="0.2"/>
    <row r="451" ht="18" customHeight="1" x14ac:dyDescent="0.2"/>
    <row r="452" ht="18" customHeight="1" x14ac:dyDescent="0.2"/>
    <row r="453" ht="18" customHeight="1" x14ac:dyDescent="0.2"/>
    <row r="454" ht="18" customHeight="1" x14ac:dyDescent="0.2"/>
    <row r="455" ht="18" customHeight="1" x14ac:dyDescent="0.2"/>
    <row r="456" ht="18" customHeight="1" x14ac:dyDescent="0.2"/>
    <row r="457" ht="18" customHeight="1" x14ac:dyDescent="0.2"/>
    <row r="458" ht="18" customHeight="1" x14ac:dyDescent="0.2"/>
    <row r="459" ht="18" customHeight="1" x14ac:dyDescent="0.2"/>
    <row r="460" ht="18" customHeight="1" x14ac:dyDescent="0.2"/>
    <row r="461" ht="18" customHeight="1" x14ac:dyDescent="0.2"/>
    <row r="462" ht="18" customHeight="1" x14ac:dyDescent="0.2"/>
    <row r="463" ht="18" customHeight="1" x14ac:dyDescent="0.2"/>
    <row r="464" ht="18" customHeight="1" x14ac:dyDescent="0.2"/>
    <row r="465" ht="18" customHeight="1" x14ac:dyDescent="0.2"/>
    <row r="466" ht="18" customHeight="1" x14ac:dyDescent="0.2"/>
    <row r="467" ht="18" customHeight="1" x14ac:dyDescent="0.2"/>
    <row r="468" ht="18" customHeight="1" x14ac:dyDescent="0.2"/>
    <row r="469" ht="18" customHeight="1" x14ac:dyDescent="0.2"/>
    <row r="470" ht="18" customHeight="1" x14ac:dyDescent="0.2"/>
    <row r="471" ht="18" customHeight="1" x14ac:dyDescent="0.2"/>
    <row r="472" ht="18" customHeight="1" x14ac:dyDescent="0.2"/>
    <row r="473" ht="18" customHeight="1" x14ac:dyDescent="0.2"/>
    <row r="474" ht="18" customHeight="1" x14ac:dyDescent="0.2"/>
    <row r="475" ht="18" customHeight="1" x14ac:dyDescent="0.2"/>
    <row r="476" ht="18" customHeight="1" x14ac:dyDescent="0.2"/>
    <row r="477" ht="18" customHeight="1" x14ac:dyDescent="0.2"/>
    <row r="478" ht="18" customHeight="1" x14ac:dyDescent="0.2"/>
    <row r="479" ht="18" customHeight="1" x14ac:dyDescent="0.2"/>
    <row r="480" ht="18" customHeight="1" x14ac:dyDescent="0.2"/>
    <row r="481" ht="18" customHeight="1" x14ac:dyDescent="0.2"/>
    <row r="482" ht="18" customHeight="1" x14ac:dyDescent="0.2"/>
    <row r="483" ht="18" customHeight="1" x14ac:dyDescent="0.2"/>
    <row r="484" ht="18" customHeight="1" x14ac:dyDescent="0.2"/>
    <row r="485" ht="18" customHeight="1" x14ac:dyDescent="0.2"/>
    <row r="486" ht="18" customHeight="1" x14ac:dyDescent="0.2"/>
    <row r="487" ht="18" customHeight="1" x14ac:dyDescent="0.2"/>
    <row r="488" ht="18" customHeight="1" x14ac:dyDescent="0.2"/>
    <row r="489" ht="18" customHeight="1" x14ac:dyDescent="0.2"/>
    <row r="490" ht="18" customHeight="1" x14ac:dyDescent="0.2"/>
    <row r="491" ht="18" customHeight="1" x14ac:dyDescent="0.2"/>
    <row r="492" ht="18" customHeight="1" x14ac:dyDescent="0.2"/>
    <row r="493" ht="18" customHeight="1" x14ac:dyDescent="0.2"/>
    <row r="494" ht="18" customHeight="1" x14ac:dyDescent="0.2"/>
    <row r="495" ht="18" customHeight="1" x14ac:dyDescent="0.2"/>
    <row r="496" ht="18" customHeight="1" x14ac:dyDescent="0.2"/>
    <row r="497" ht="18" customHeight="1" x14ac:dyDescent="0.2"/>
    <row r="498" ht="18" customHeight="1" x14ac:dyDescent="0.2"/>
    <row r="499" ht="18" customHeight="1" x14ac:dyDescent="0.2"/>
    <row r="500" ht="18" customHeight="1" x14ac:dyDescent="0.2"/>
  </sheetData>
  <sheetProtection formatCells="0" formatColumns="0" formatRows="0" insertRows="0"/>
  <mergeCells count="224">
    <mergeCell ref="F42:N44"/>
    <mergeCell ref="O42:W44"/>
    <mergeCell ref="X42:AE44"/>
    <mergeCell ref="F40:AE40"/>
    <mergeCell ref="H34:M34"/>
    <mergeCell ref="N34:P34"/>
    <mergeCell ref="S34:T34"/>
    <mergeCell ref="U34:W34"/>
    <mergeCell ref="X34:Y34"/>
    <mergeCell ref="Z34:AB34"/>
    <mergeCell ref="AC34:AD34"/>
    <mergeCell ref="F39:AE39"/>
    <mergeCell ref="F41:N41"/>
    <mergeCell ref="O41:W41"/>
    <mergeCell ref="X41:AE41"/>
    <mergeCell ref="F35:AE35"/>
    <mergeCell ref="F36:AE36"/>
    <mergeCell ref="F37:AE37"/>
    <mergeCell ref="F38:AE38"/>
    <mergeCell ref="Z31:AB31"/>
    <mergeCell ref="AC31:AD31"/>
    <mergeCell ref="F32:G32"/>
    <mergeCell ref="H32:M32"/>
    <mergeCell ref="N32:P32"/>
    <mergeCell ref="S32:T32"/>
    <mergeCell ref="U32:W32"/>
    <mergeCell ref="X32:Y32"/>
    <mergeCell ref="Z32:AB32"/>
    <mergeCell ref="AC32:AD32"/>
    <mergeCell ref="F31:G31"/>
    <mergeCell ref="H31:M31"/>
    <mergeCell ref="N31:P31"/>
    <mergeCell ref="S31:T31"/>
    <mergeCell ref="U31:W31"/>
    <mergeCell ref="X31:Y31"/>
    <mergeCell ref="Z33:AB33"/>
    <mergeCell ref="AC33:AD33"/>
    <mergeCell ref="F34:G34"/>
    <mergeCell ref="F33:G33"/>
    <mergeCell ref="H33:M33"/>
    <mergeCell ref="N33:P33"/>
    <mergeCell ref="S33:T33"/>
    <mergeCell ref="U33:W33"/>
    <mergeCell ref="X33:Y33"/>
    <mergeCell ref="S30:T30"/>
    <mergeCell ref="U30:W30"/>
    <mergeCell ref="X30:Y30"/>
    <mergeCell ref="Z30:AB30"/>
    <mergeCell ref="AC30:AD30"/>
    <mergeCell ref="F29:G29"/>
    <mergeCell ref="H29:M29"/>
    <mergeCell ref="N29:P29"/>
    <mergeCell ref="S29:T29"/>
    <mergeCell ref="U29:W29"/>
    <mergeCell ref="X29:Y29"/>
    <mergeCell ref="Z29:AB29"/>
    <mergeCell ref="AC29:AD29"/>
    <mergeCell ref="F30:G30"/>
    <mergeCell ref="H30:M30"/>
    <mergeCell ref="N30:P30"/>
    <mergeCell ref="Z27:AB27"/>
    <mergeCell ref="AC27:AD27"/>
    <mergeCell ref="F28:G28"/>
    <mergeCell ref="H28:M28"/>
    <mergeCell ref="N28:P28"/>
    <mergeCell ref="S28:T28"/>
    <mergeCell ref="U28:W28"/>
    <mergeCell ref="X28:Y28"/>
    <mergeCell ref="Z28:AB28"/>
    <mergeCell ref="AC28:AD28"/>
    <mergeCell ref="F27:G27"/>
    <mergeCell ref="H27:M27"/>
    <mergeCell ref="N27:P27"/>
    <mergeCell ref="S27:T27"/>
    <mergeCell ref="U27:W27"/>
    <mergeCell ref="X27:Y27"/>
    <mergeCell ref="Z25:AB25"/>
    <mergeCell ref="AC25:AD25"/>
    <mergeCell ref="F26:G26"/>
    <mergeCell ref="H26:M26"/>
    <mergeCell ref="N26:P26"/>
    <mergeCell ref="S26:T26"/>
    <mergeCell ref="U26:W26"/>
    <mergeCell ref="X26:Y26"/>
    <mergeCell ref="Z26:AB26"/>
    <mergeCell ref="AC26:AD26"/>
    <mergeCell ref="F25:G25"/>
    <mergeCell ref="H25:M25"/>
    <mergeCell ref="N25:P25"/>
    <mergeCell ref="S25:T25"/>
    <mergeCell ref="U25:W25"/>
    <mergeCell ref="X25:Y25"/>
    <mergeCell ref="Z23:AB23"/>
    <mergeCell ref="AC23:AD23"/>
    <mergeCell ref="F24:G24"/>
    <mergeCell ref="H24:M24"/>
    <mergeCell ref="N24:P24"/>
    <mergeCell ref="S24:T24"/>
    <mergeCell ref="U24:W24"/>
    <mergeCell ref="X24:Y24"/>
    <mergeCell ref="Z24:AB24"/>
    <mergeCell ref="AC24:AD24"/>
    <mergeCell ref="F23:G23"/>
    <mergeCell ref="H23:M23"/>
    <mergeCell ref="N23:P23"/>
    <mergeCell ref="S23:T23"/>
    <mergeCell ref="U23:W23"/>
    <mergeCell ref="X23:Y23"/>
    <mergeCell ref="Z21:AB21"/>
    <mergeCell ref="AC21:AD21"/>
    <mergeCell ref="F22:G22"/>
    <mergeCell ref="H22:M22"/>
    <mergeCell ref="N22:P22"/>
    <mergeCell ref="S22:T22"/>
    <mergeCell ref="U22:W22"/>
    <mergeCell ref="X22:Y22"/>
    <mergeCell ref="Z22:AB22"/>
    <mergeCell ref="AC22:AD22"/>
    <mergeCell ref="F21:G21"/>
    <mergeCell ref="H21:M21"/>
    <mergeCell ref="N21:P21"/>
    <mergeCell ref="S21:T21"/>
    <mergeCell ref="U21:W21"/>
    <mergeCell ref="X21:Y21"/>
    <mergeCell ref="Z19:AB19"/>
    <mergeCell ref="AC19:AD19"/>
    <mergeCell ref="F20:G20"/>
    <mergeCell ref="H20:M20"/>
    <mergeCell ref="N20:P20"/>
    <mergeCell ref="S20:T20"/>
    <mergeCell ref="U20:W20"/>
    <mergeCell ref="X20:Y20"/>
    <mergeCell ref="Z20:AB20"/>
    <mergeCell ref="AC20:AD20"/>
    <mergeCell ref="F19:G19"/>
    <mergeCell ref="H19:M19"/>
    <mergeCell ref="N19:P19"/>
    <mergeCell ref="S19:T19"/>
    <mergeCell ref="U19:W19"/>
    <mergeCell ref="X19:Y19"/>
    <mergeCell ref="Z17:AB17"/>
    <mergeCell ref="AC17:AD17"/>
    <mergeCell ref="F18:G18"/>
    <mergeCell ref="H18:M18"/>
    <mergeCell ref="N18:P18"/>
    <mergeCell ref="S18:T18"/>
    <mergeCell ref="U18:W18"/>
    <mergeCell ref="X18:Y18"/>
    <mergeCell ref="Z18:AB18"/>
    <mergeCell ref="AC18:AD18"/>
    <mergeCell ref="F17:G17"/>
    <mergeCell ref="H17:M17"/>
    <mergeCell ref="N17:P17"/>
    <mergeCell ref="S17:T17"/>
    <mergeCell ref="U17:W17"/>
    <mergeCell ref="X17:Y17"/>
    <mergeCell ref="Z15:AB15"/>
    <mergeCell ref="AC15:AD15"/>
    <mergeCell ref="F16:G16"/>
    <mergeCell ref="H16:M16"/>
    <mergeCell ref="N16:P16"/>
    <mergeCell ref="S16:T16"/>
    <mergeCell ref="U16:W16"/>
    <mergeCell ref="X16:Y16"/>
    <mergeCell ref="Z16:AB16"/>
    <mergeCell ref="AC16:AD16"/>
    <mergeCell ref="F15:G15"/>
    <mergeCell ref="H15:M15"/>
    <mergeCell ref="N15:P15"/>
    <mergeCell ref="S15:T15"/>
    <mergeCell ref="U15:W15"/>
    <mergeCell ref="X15:Y15"/>
    <mergeCell ref="Z13:AB13"/>
    <mergeCell ref="AC13:AD13"/>
    <mergeCell ref="F14:G14"/>
    <mergeCell ref="H14:M14"/>
    <mergeCell ref="N14:P14"/>
    <mergeCell ref="S14:T14"/>
    <mergeCell ref="U14:W14"/>
    <mergeCell ref="X14:Y14"/>
    <mergeCell ref="Z14:AB14"/>
    <mergeCell ref="AC14:AD14"/>
    <mergeCell ref="F13:G13"/>
    <mergeCell ref="H13:M13"/>
    <mergeCell ref="N13:P13"/>
    <mergeCell ref="S13:T13"/>
    <mergeCell ref="U13:W13"/>
    <mergeCell ref="X13:Y13"/>
    <mergeCell ref="F1:AE1"/>
    <mergeCell ref="F2:AE2"/>
    <mergeCell ref="F3:AE3"/>
    <mergeCell ref="F4:AE4"/>
    <mergeCell ref="F5:AE5"/>
    <mergeCell ref="AF11:AF12"/>
    <mergeCell ref="F12:G12"/>
    <mergeCell ref="H12:M12"/>
    <mergeCell ref="N12:P12"/>
    <mergeCell ref="S12:T12"/>
    <mergeCell ref="U12:W12"/>
    <mergeCell ref="X12:Y12"/>
    <mergeCell ref="Z12:AB12"/>
    <mergeCell ref="AC12:AD12"/>
    <mergeCell ref="F11:M11"/>
    <mergeCell ref="N11:P11"/>
    <mergeCell ref="R11:R12"/>
    <mergeCell ref="S11:W11"/>
    <mergeCell ref="X11:AB11"/>
    <mergeCell ref="AC11:AD11"/>
    <mergeCell ref="F6:AE6"/>
    <mergeCell ref="AC7:AE7"/>
    <mergeCell ref="A8:B8"/>
    <mergeCell ref="F8:L9"/>
    <mergeCell ref="M8:O9"/>
    <mergeCell ref="P8:T9"/>
    <mergeCell ref="U8:V9"/>
    <mergeCell ref="W8:Y9"/>
    <mergeCell ref="Z8:AB9"/>
    <mergeCell ref="AC8:AE9"/>
    <mergeCell ref="F7:L7"/>
    <mergeCell ref="M7:O7"/>
    <mergeCell ref="P7:T7"/>
    <mergeCell ref="U7:V7"/>
    <mergeCell ref="W7:Y7"/>
    <mergeCell ref="Z7:AB7"/>
  </mergeCells>
  <pageMargins left="0.78740157480314965" right="0.78740157480314965" top="0.98425196850393704" bottom="0.98425196850393704" header="0.51181102362204722" footer="0.51181102362204722"/>
  <pageSetup paperSize="9" scale="55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zoomScale="70" zoomScaleNormal="70" workbookViewId="0">
      <selection activeCell="A13" sqref="A13"/>
    </sheetView>
  </sheetViews>
  <sheetFormatPr defaultRowHeight="12.75" x14ac:dyDescent="0.2"/>
  <cols>
    <col min="1" max="1" width="9.140625" style="1" customWidth="1"/>
    <col min="2" max="2" width="35.42578125" style="1" customWidth="1"/>
    <col min="3" max="3" width="11.85546875" style="1" customWidth="1"/>
    <col min="4" max="5" width="4.85546875" style="1" bestFit="1" customWidth="1"/>
    <col min="6" max="6" width="11.7109375" style="1" customWidth="1"/>
    <col min="7" max="7" width="20.7109375" style="1" customWidth="1"/>
    <col min="8" max="10" width="9.140625" style="1" customWidth="1"/>
    <col min="11" max="11" width="6.85546875" style="1" customWidth="1"/>
    <col min="12" max="12" width="3.7109375" style="1" customWidth="1"/>
    <col min="13" max="13" width="8" style="1" customWidth="1"/>
    <col min="14" max="14" width="9.5703125" style="1" customWidth="1"/>
    <col min="15" max="15" width="9.28515625" style="1" customWidth="1"/>
    <col min="16" max="16" width="7.42578125" style="1" customWidth="1"/>
    <col min="17" max="17" width="10.140625" style="1" customWidth="1"/>
    <col min="18" max="18" width="9.5703125" style="1" customWidth="1"/>
    <col min="19" max="19" width="10.7109375" style="1" customWidth="1"/>
    <col min="20" max="20" width="9.28515625" style="1" customWidth="1"/>
    <col min="21" max="21" width="10.140625" style="1" customWidth="1"/>
    <col min="22" max="22" width="10.42578125" style="1" customWidth="1"/>
    <col min="23" max="23" width="10.85546875" style="1" customWidth="1"/>
    <col min="24" max="24" width="11.42578125" style="1" customWidth="1"/>
    <col min="25" max="25" width="12" style="1" customWidth="1"/>
    <col min="26" max="26" width="7.42578125" style="1" customWidth="1"/>
    <col min="27" max="27" width="7.28515625" style="1" customWidth="1"/>
    <col min="28" max="28" width="17.42578125" style="1" customWidth="1"/>
    <col min="29" max="29" width="8.140625" style="1" customWidth="1"/>
    <col min="30" max="30" width="14.42578125" style="1" hidden="1" customWidth="1"/>
    <col min="31" max="256" width="9.140625" style="1" customWidth="1"/>
    <col min="257" max="257" width="11.7109375" style="1" customWidth="1"/>
    <col min="258" max="258" width="12" style="1" customWidth="1"/>
    <col min="259" max="261" width="9.140625" style="1" customWidth="1"/>
    <col min="262" max="262" width="12" style="1" customWidth="1"/>
    <col min="263" max="263" width="9.7109375" style="1" customWidth="1"/>
    <col min="264" max="264" width="8" style="1" customWidth="1"/>
    <col min="265" max="265" width="9.5703125" style="1" customWidth="1"/>
    <col min="266" max="266" width="9.28515625" style="1" customWidth="1"/>
    <col min="267" max="267" width="9.140625" style="1" customWidth="1"/>
    <col min="268" max="268" width="10.140625" style="1" customWidth="1"/>
    <col min="269" max="269" width="9.5703125" style="1" customWidth="1"/>
    <col min="270" max="270" width="10.7109375" style="1" customWidth="1"/>
    <col min="271" max="271" width="11.7109375" style="1" customWidth="1"/>
    <col min="272" max="272" width="10.140625" style="1" customWidth="1"/>
    <col min="273" max="273" width="10.42578125" style="1" customWidth="1"/>
    <col min="274" max="274" width="10.85546875" style="1" customWidth="1"/>
    <col min="275" max="275" width="11.42578125" style="1" customWidth="1"/>
    <col min="276" max="276" width="12" style="1" customWidth="1"/>
    <col min="277" max="277" width="9.140625" style="1" customWidth="1"/>
    <col min="278" max="278" width="16.28515625" style="1" customWidth="1"/>
    <col min="279" max="279" width="12.28515625" style="1" customWidth="1"/>
    <col min="280" max="512" width="9.140625" style="1" customWidth="1"/>
    <col min="513" max="513" width="11.7109375" style="1" customWidth="1"/>
    <col min="514" max="514" width="12" style="1" customWidth="1"/>
    <col min="515" max="517" width="9.140625" style="1" customWidth="1"/>
    <col min="518" max="518" width="12" style="1" customWidth="1"/>
    <col min="519" max="519" width="9.7109375" style="1" customWidth="1"/>
    <col min="520" max="520" width="8" style="1" customWidth="1"/>
    <col min="521" max="521" width="9.5703125" style="1" customWidth="1"/>
    <col min="522" max="522" width="9.28515625" style="1" customWidth="1"/>
    <col min="523" max="523" width="9.140625" style="1" customWidth="1"/>
    <col min="524" max="524" width="10.140625" style="1" customWidth="1"/>
    <col min="525" max="525" width="9.5703125" style="1" customWidth="1"/>
    <col min="526" max="526" width="10.7109375" style="1" customWidth="1"/>
    <col min="527" max="527" width="11.7109375" style="1" customWidth="1"/>
    <col min="528" max="528" width="10.140625" style="1" customWidth="1"/>
    <col min="529" max="529" width="10.42578125" style="1" customWidth="1"/>
    <col min="530" max="530" width="10.85546875" style="1" customWidth="1"/>
    <col min="531" max="531" width="11.42578125" style="1" customWidth="1"/>
    <col min="532" max="532" width="12" style="1" customWidth="1"/>
    <col min="533" max="533" width="9.140625" style="1" customWidth="1"/>
    <col min="534" max="534" width="16.28515625" style="1" customWidth="1"/>
    <col min="535" max="535" width="12.28515625" style="1" customWidth="1"/>
    <col min="536" max="768" width="9.140625" style="1" customWidth="1"/>
    <col min="769" max="769" width="11.7109375" style="1" customWidth="1"/>
    <col min="770" max="770" width="12" style="1" customWidth="1"/>
    <col min="771" max="773" width="9.140625" style="1" customWidth="1"/>
    <col min="774" max="774" width="12" style="1" customWidth="1"/>
    <col min="775" max="775" width="9.7109375" style="1" customWidth="1"/>
    <col min="776" max="776" width="8" style="1" customWidth="1"/>
    <col min="777" max="777" width="9.5703125" style="1" customWidth="1"/>
    <col min="778" max="778" width="9.28515625" style="1" customWidth="1"/>
    <col min="779" max="779" width="9.140625" style="1" customWidth="1"/>
    <col min="780" max="780" width="10.140625" style="1" customWidth="1"/>
    <col min="781" max="781" width="9.5703125" style="1" customWidth="1"/>
    <col min="782" max="782" width="10.7109375" style="1" customWidth="1"/>
    <col min="783" max="783" width="11.7109375" style="1" customWidth="1"/>
    <col min="784" max="784" width="10.140625" style="1" customWidth="1"/>
    <col min="785" max="785" width="10.42578125" style="1" customWidth="1"/>
    <col min="786" max="786" width="10.85546875" style="1" customWidth="1"/>
    <col min="787" max="787" width="11.42578125" style="1" customWidth="1"/>
    <col min="788" max="788" width="12" style="1" customWidth="1"/>
    <col min="789" max="789" width="9.140625" style="1" customWidth="1"/>
    <col min="790" max="790" width="16.28515625" style="1" customWidth="1"/>
    <col min="791" max="791" width="12.28515625" style="1" customWidth="1"/>
    <col min="792" max="1024" width="9.140625" style="1" customWidth="1"/>
    <col min="1025" max="1025" width="11.7109375" style="1" customWidth="1"/>
    <col min="1026" max="1026" width="12" style="1" customWidth="1"/>
    <col min="1027" max="1029" width="9.140625" style="1" customWidth="1"/>
    <col min="1030" max="1030" width="12" style="1" customWidth="1"/>
    <col min="1031" max="1031" width="9.7109375" style="1" customWidth="1"/>
    <col min="1032" max="1032" width="8" style="1" customWidth="1"/>
    <col min="1033" max="1033" width="9.5703125" style="1" customWidth="1"/>
    <col min="1034" max="1034" width="9.28515625" style="1" customWidth="1"/>
    <col min="1035" max="1035" width="9.140625" style="1" customWidth="1"/>
    <col min="1036" max="1036" width="10.140625" style="1" customWidth="1"/>
    <col min="1037" max="1037" width="9.5703125" style="1" customWidth="1"/>
    <col min="1038" max="1038" width="10.7109375" style="1" customWidth="1"/>
    <col min="1039" max="1039" width="11.7109375" style="1" customWidth="1"/>
    <col min="1040" max="1040" width="10.140625" style="1" customWidth="1"/>
    <col min="1041" max="1041" width="10.42578125" style="1" customWidth="1"/>
    <col min="1042" max="1042" width="10.85546875" style="1" customWidth="1"/>
    <col min="1043" max="1043" width="11.42578125" style="1" customWidth="1"/>
    <col min="1044" max="1044" width="12" style="1" customWidth="1"/>
    <col min="1045" max="1045" width="9.140625" style="1" customWidth="1"/>
    <col min="1046" max="1046" width="16.28515625" style="1" customWidth="1"/>
    <col min="1047" max="1047" width="12.28515625" style="1" customWidth="1"/>
    <col min="1048" max="1280" width="9.140625" style="1" customWidth="1"/>
    <col min="1281" max="1281" width="11.7109375" style="1" customWidth="1"/>
    <col min="1282" max="1282" width="12" style="1" customWidth="1"/>
    <col min="1283" max="1285" width="9.140625" style="1" customWidth="1"/>
    <col min="1286" max="1286" width="12" style="1" customWidth="1"/>
    <col min="1287" max="1287" width="9.7109375" style="1" customWidth="1"/>
    <col min="1288" max="1288" width="8" style="1" customWidth="1"/>
    <col min="1289" max="1289" width="9.5703125" style="1" customWidth="1"/>
    <col min="1290" max="1290" width="9.28515625" style="1" customWidth="1"/>
    <col min="1291" max="1291" width="9.140625" style="1" customWidth="1"/>
    <col min="1292" max="1292" width="10.140625" style="1" customWidth="1"/>
    <col min="1293" max="1293" width="9.5703125" style="1" customWidth="1"/>
    <col min="1294" max="1294" width="10.7109375" style="1" customWidth="1"/>
    <col min="1295" max="1295" width="11.7109375" style="1" customWidth="1"/>
    <col min="1296" max="1296" width="10.140625" style="1" customWidth="1"/>
    <col min="1297" max="1297" width="10.42578125" style="1" customWidth="1"/>
    <col min="1298" max="1298" width="10.85546875" style="1" customWidth="1"/>
    <col min="1299" max="1299" width="11.42578125" style="1" customWidth="1"/>
    <col min="1300" max="1300" width="12" style="1" customWidth="1"/>
    <col min="1301" max="1301" width="9.140625" style="1" customWidth="1"/>
    <col min="1302" max="1302" width="16.28515625" style="1" customWidth="1"/>
    <col min="1303" max="1303" width="12.28515625" style="1" customWidth="1"/>
    <col min="1304" max="1536" width="9.140625" style="1" customWidth="1"/>
    <col min="1537" max="1537" width="11.7109375" style="1" customWidth="1"/>
    <col min="1538" max="1538" width="12" style="1" customWidth="1"/>
    <col min="1539" max="1541" width="9.140625" style="1" customWidth="1"/>
    <col min="1542" max="1542" width="12" style="1" customWidth="1"/>
    <col min="1543" max="1543" width="9.7109375" style="1" customWidth="1"/>
    <col min="1544" max="1544" width="8" style="1" customWidth="1"/>
    <col min="1545" max="1545" width="9.5703125" style="1" customWidth="1"/>
    <col min="1546" max="1546" width="9.28515625" style="1" customWidth="1"/>
    <col min="1547" max="1547" width="9.140625" style="1" customWidth="1"/>
    <col min="1548" max="1548" width="10.140625" style="1" customWidth="1"/>
    <col min="1549" max="1549" width="9.5703125" style="1" customWidth="1"/>
    <col min="1550" max="1550" width="10.7109375" style="1" customWidth="1"/>
    <col min="1551" max="1551" width="11.7109375" style="1" customWidth="1"/>
    <col min="1552" max="1552" width="10.140625" style="1" customWidth="1"/>
    <col min="1553" max="1553" width="10.42578125" style="1" customWidth="1"/>
    <col min="1554" max="1554" width="10.85546875" style="1" customWidth="1"/>
    <col min="1555" max="1555" width="11.42578125" style="1" customWidth="1"/>
    <col min="1556" max="1556" width="12" style="1" customWidth="1"/>
    <col min="1557" max="1557" width="9.140625" style="1" customWidth="1"/>
    <col min="1558" max="1558" width="16.28515625" style="1" customWidth="1"/>
    <col min="1559" max="1559" width="12.28515625" style="1" customWidth="1"/>
    <col min="1560" max="1792" width="9.140625" style="1" customWidth="1"/>
    <col min="1793" max="1793" width="11.7109375" style="1" customWidth="1"/>
    <col min="1794" max="1794" width="12" style="1" customWidth="1"/>
    <col min="1795" max="1797" width="9.140625" style="1" customWidth="1"/>
    <col min="1798" max="1798" width="12" style="1" customWidth="1"/>
    <col min="1799" max="1799" width="9.7109375" style="1" customWidth="1"/>
    <col min="1800" max="1800" width="8" style="1" customWidth="1"/>
    <col min="1801" max="1801" width="9.5703125" style="1" customWidth="1"/>
    <col min="1802" max="1802" width="9.28515625" style="1" customWidth="1"/>
    <col min="1803" max="1803" width="9.140625" style="1" customWidth="1"/>
    <col min="1804" max="1804" width="10.140625" style="1" customWidth="1"/>
    <col min="1805" max="1805" width="9.5703125" style="1" customWidth="1"/>
    <col min="1806" max="1806" width="10.7109375" style="1" customWidth="1"/>
    <col min="1807" max="1807" width="11.7109375" style="1" customWidth="1"/>
    <col min="1808" max="1808" width="10.140625" style="1" customWidth="1"/>
    <col min="1809" max="1809" width="10.42578125" style="1" customWidth="1"/>
    <col min="1810" max="1810" width="10.85546875" style="1" customWidth="1"/>
    <col min="1811" max="1811" width="11.42578125" style="1" customWidth="1"/>
    <col min="1812" max="1812" width="12" style="1" customWidth="1"/>
    <col min="1813" max="1813" width="9.140625" style="1" customWidth="1"/>
    <col min="1814" max="1814" width="16.28515625" style="1" customWidth="1"/>
    <col min="1815" max="1815" width="12.28515625" style="1" customWidth="1"/>
    <col min="1816" max="2048" width="9.140625" style="1" customWidth="1"/>
    <col min="2049" max="2049" width="11.7109375" style="1" customWidth="1"/>
    <col min="2050" max="2050" width="12" style="1" customWidth="1"/>
    <col min="2051" max="2053" width="9.140625" style="1" customWidth="1"/>
    <col min="2054" max="2054" width="12" style="1" customWidth="1"/>
    <col min="2055" max="2055" width="9.7109375" style="1" customWidth="1"/>
    <col min="2056" max="2056" width="8" style="1" customWidth="1"/>
    <col min="2057" max="2057" width="9.5703125" style="1" customWidth="1"/>
    <col min="2058" max="2058" width="9.28515625" style="1" customWidth="1"/>
    <col min="2059" max="2059" width="9.140625" style="1" customWidth="1"/>
    <col min="2060" max="2060" width="10.140625" style="1" customWidth="1"/>
    <col min="2061" max="2061" width="9.5703125" style="1" customWidth="1"/>
    <col min="2062" max="2062" width="10.7109375" style="1" customWidth="1"/>
    <col min="2063" max="2063" width="11.7109375" style="1" customWidth="1"/>
    <col min="2064" max="2064" width="10.140625" style="1" customWidth="1"/>
    <col min="2065" max="2065" width="10.42578125" style="1" customWidth="1"/>
    <col min="2066" max="2066" width="10.85546875" style="1" customWidth="1"/>
    <col min="2067" max="2067" width="11.42578125" style="1" customWidth="1"/>
    <col min="2068" max="2068" width="12" style="1" customWidth="1"/>
    <col min="2069" max="2069" width="9.140625" style="1" customWidth="1"/>
    <col min="2070" max="2070" width="16.28515625" style="1" customWidth="1"/>
    <col min="2071" max="2071" width="12.28515625" style="1" customWidth="1"/>
    <col min="2072" max="2304" width="9.140625" style="1" customWidth="1"/>
    <col min="2305" max="2305" width="11.7109375" style="1" customWidth="1"/>
    <col min="2306" max="2306" width="12" style="1" customWidth="1"/>
    <col min="2307" max="2309" width="9.140625" style="1" customWidth="1"/>
    <col min="2310" max="2310" width="12" style="1" customWidth="1"/>
    <col min="2311" max="2311" width="9.7109375" style="1" customWidth="1"/>
    <col min="2312" max="2312" width="8" style="1" customWidth="1"/>
    <col min="2313" max="2313" width="9.5703125" style="1" customWidth="1"/>
    <col min="2314" max="2314" width="9.28515625" style="1" customWidth="1"/>
    <col min="2315" max="2315" width="9.140625" style="1" customWidth="1"/>
    <col min="2316" max="2316" width="10.140625" style="1" customWidth="1"/>
    <col min="2317" max="2317" width="9.5703125" style="1" customWidth="1"/>
    <col min="2318" max="2318" width="10.7109375" style="1" customWidth="1"/>
    <col min="2319" max="2319" width="11.7109375" style="1" customWidth="1"/>
    <col min="2320" max="2320" width="10.140625" style="1" customWidth="1"/>
    <col min="2321" max="2321" width="10.42578125" style="1" customWidth="1"/>
    <col min="2322" max="2322" width="10.85546875" style="1" customWidth="1"/>
    <col min="2323" max="2323" width="11.42578125" style="1" customWidth="1"/>
    <col min="2324" max="2324" width="12" style="1" customWidth="1"/>
    <col min="2325" max="2325" width="9.140625" style="1" customWidth="1"/>
    <col min="2326" max="2326" width="16.28515625" style="1" customWidth="1"/>
    <col min="2327" max="2327" width="12.28515625" style="1" customWidth="1"/>
    <col min="2328" max="2560" width="9.140625" style="1" customWidth="1"/>
    <col min="2561" max="2561" width="11.7109375" style="1" customWidth="1"/>
    <col min="2562" max="2562" width="12" style="1" customWidth="1"/>
    <col min="2563" max="2565" width="9.140625" style="1" customWidth="1"/>
    <col min="2566" max="2566" width="12" style="1" customWidth="1"/>
    <col min="2567" max="2567" width="9.7109375" style="1" customWidth="1"/>
    <col min="2568" max="2568" width="8" style="1" customWidth="1"/>
    <col min="2569" max="2569" width="9.5703125" style="1" customWidth="1"/>
    <col min="2570" max="2570" width="9.28515625" style="1" customWidth="1"/>
    <col min="2571" max="2571" width="9.140625" style="1" customWidth="1"/>
    <col min="2572" max="2572" width="10.140625" style="1" customWidth="1"/>
    <col min="2573" max="2573" width="9.5703125" style="1" customWidth="1"/>
    <col min="2574" max="2574" width="10.7109375" style="1" customWidth="1"/>
    <col min="2575" max="2575" width="11.7109375" style="1" customWidth="1"/>
    <col min="2576" max="2576" width="10.140625" style="1" customWidth="1"/>
    <col min="2577" max="2577" width="10.42578125" style="1" customWidth="1"/>
    <col min="2578" max="2578" width="10.85546875" style="1" customWidth="1"/>
    <col min="2579" max="2579" width="11.42578125" style="1" customWidth="1"/>
    <col min="2580" max="2580" width="12" style="1" customWidth="1"/>
    <col min="2581" max="2581" width="9.140625" style="1" customWidth="1"/>
    <col min="2582" max="2582" width="16.28515625" style="1" customWidth="1"/>
    <col min="2583" max="2583" width="12.28515625" style="1" customWidth="1"/>
    <col min="2584" max="2816" width="9.140625" style="1" customWidth="1"/>
    <col min="2817" max="2817" width="11.7109375" style="1" customWidth="1"/>
    <col min="2818" max="2818" width="12" style="1" customWidth="1"/>
    <col min="2819" max="2821" width="9.140625" style="1" customWidth="1"/>
    <col min="2822" max="2822" width="12" style="1" customWidth="1"/>
    <col min="2823" max="2823" width="9.7109375" style="1" customWidth="1"/>
    <col min="2824" max="2824" width="8" style="1" customWidth="1"/>
    <col min="2825" max="2825" width="9.5703125" style="1" customWidth="1"/>
    <col min="2826" max="2826" width="9.28515625" style="1" customWidth="1"/>
    <col min="2827" max="2827" width="9.140625" style="1" customWidth="1"/>
    <col min="2828" max="2828" width="10.140625" style="1" customWidth="1"/>
    <col min="2829" max="2829" width="9.5703125" style="1" customWidth="1"/>
    <col min="2830" max="2830" width="10.7109375" style="1" customWidth="1"/>
    <col min="2831" max="2831" width="11.7109375" style="1" customWidth="1"/>
    <col min="2832" max="2832" width="10.140625" style="1" customWidth="1"/>
    <col min="2833" max="2833" width="10.42578125" style="1" customWidth="1"/>
    <col min="2834" max="2834" width="10.85546875" style="1" customWidth="1"/>
    <col min="2835" max="2835" width="11.42578125" style="1" customWidth="1"/>
    <col min="2836" max="2836" width="12" style="1" customWidth="1"/>
    <col min="2837" max="2837" width="9.140625" style="1" customWidth="1"/>
    <col min="2838" max="2838" width="16.28515625" style="1" customWidth="1"/>
    <col min="2839" max="2839" width="12.28515625" style="1" customWidth="1"/>
    <col min="2840" max="3072" width="9.140625" style="1" customWidth="1"/>
    <col min="3073" max="3073" width="11.7109375" style="1" customWidth="1"/>
    <col min="3074" max="3074" width="12" style="1" customWidth="1"/>
    <col min="3075" max="3077" width="9.140625" style="1" customWidth="1"/>
    <col min="3078" max="3078" width="12" style="1" customWidth="1"/>
    <col min="3079" max="3079" width="9.7109375" style="1" customWidth="1"/>
    <col min="3080" max="3080" width="8" style="1" customWidth="1"/>
    <col min="3081" max="3081" width="9.5703125" style="1" customWidth="1"/>
    <col min="3082" max="3082" width="9.28515625" style="1" customWidth="1"/>
    <col min="3083" max="3083" width="9.140625" style="1" customWidth="1"/>
    <col min="3084" max="3084" width="10.140625" style="1" customWidth="1"/>
    <col min="3085" max="3085" width="9.5703125" style="1" customWidth="1"/>
    <col min="3086" max="3086" width="10.7109375" style="1" customWidth="1"/>
    <col min="3087" max="3087" width="11.7109375" style="1" customWidth="1"/>
    <col min="3088" max="3088" width="10.140625" style="1" customWidth="1"/>
    <col min="3089" max="3089" width="10.42578125" style="1" customWidth="1"/>
    <col min="3090" max="3090" width="10.85546875" style="1" customWidth="1"/>
    <col min="3091" max="3091" width="11.42578125" style="1" customWidth="1"/>
    <col min="3092" max="3092" width="12" style="1" customWidth="1"/>
    <col min="3093" max="3093" width="9.140625" style="1" customWidth="1"/>
    <col min="3094" max="3094" width="16.28515625" style="1" customWidth="1"/>
    <col min="3095" max="3095" width="12.28515625" style="1" customWidth="1"/>
    <col min="3096" max="3328" width="9.140625" style="1" customWidth="1"/>
    <col min="3329" max="3329" width="11.7109375" style="1" customWidth="1"/>
    <col min="3330" max="3330" width="12" style="1" customWidth="1"/>
    <col min="3331" max="3333" width="9.140625" style="1" customWidth="1"/>
    <col min="3334" max="3334" width="12" style="1" customWidth="1"/>
    <col min="3335" max="3335" width="9.7109375" style="1" customWidth="1"/>
    <col min="3336" max="3336" width="8" style="1" customWidth="1"/>
    <col min="3337" max="3337" width="9.5703125" style="1" customWidth="1"/>
    <col min="3338" max="3338" width="9.28515625" style="1" customWidth="1"/>
    <col min="3339" max="3339" width="9.140625" style="1" customWidth="1"/>
    <col min="3340" max="3340" width="10.140625" style="1" customWidth="1"/>
    <col min="3341" max="3341" width="9.5703125" style="1" customWidth="1"/>
    <col min="3342" max="3342" width="10.7109375" style="1" customWidth="1"/>
    <col min="3343" max="3343" width="11.7109375" style="1" customWidth="1"/>
    <col min="3344" max="3344" width="10.140625" style="1" customWidth="1"/>
    <col min="3345" max="3345" width="10.42578125" style="1" customWidth="1"/>
    <col min="3346" max="3346" width="10.85546875" style="1" customWidth="1"/>
    <col min="3347" max="3347" width="11.42578125" style="1" customWidth="1"/>
    <col min="3348" max="3348" width="12" style="1" customWidth="1"/>
    <col min="3349" max="3349" width="9.140625" style="1" customWidth="1"/>
    <col min="3350" max="3350" width="16.28515625" style="1" customWidth="1"/>
    <col min="3351" max="3351" width="12.28515625" style="1" customWidth="1"/>
    <col min="3352" max="3584" width="9.140625" style="1" customWidth="1"/>
    <col min="3585" max="3585" width="11.7109375" style="1" customWidth="1"/>
    <col min="3586" max="3586" width="12" style="1" customWidth="1"/>
    <col min="3587" max="3589" width="9.140625" style="1" customWidth="1"/>
    <col min="3590" max="3590" width="12" style="1" customWidth="1"/>
    <col min="3591" max="3591" width="9.7109375" style="1" customWidth="1"/>
    <col min="3592" max="3592" width="8" style="1" customWidth="1"/>
    <col min="3593" max="3593" width="9.5703125" style="1" customWidth="1"/>
    <col min="3594" max="3594" width="9.28515625" style="1" customWidth="1"/>
    <col min="3595" max="3595" width="9.140625" style="1" customWidth="1"/>
    <col min="3596" max="3596" width="10.140625" style="1" customWidth="1"/>
    <col min="3597" max="3597" width="9.5703125" style="1" customWidth="1"/>
    <col min="3598" max="3598" width="10.7109375" style="1" customWidth="1"/>
    <col min="3599" max="3599" width="11.7109375" style="1" customWidth="1"/>
    <col min="3600" max="3600" width="10.140625" style="1" customWidth="1"/>
    <col min="3601" max="3601" width="10.42578125" style="1" customWidth="1"/>
    <col min="3602" max="3602" width="10.85546875" style="1" customWidth="1"/>
    <col min="3603" max="3603" width="11.42578125" style="1" customWidth="1"/>
    <col min="3604" max="3604" width="12" style="1" customWidth="1"/>
    <col min="3605" max="3605" width="9.140625" style="1" customWidth="1"/>
    <col min="3606" max="3606" width="16.28515625" style="1" customWidth="1"/>
    <col min="3607" max="3607" width="12.28515625" style="1" customWidth="1"/>
    <col min="3608" max="3840" width="9.140625" style="1" customWidth="1"/>
    <col min="3841" max="3841" width="11.7109375" style="1" customWidth="1"/>
    <col min="3842" max="3842" width="12" style="1" customWidth="1"/>
    <col min="3843" max="3845" width="9.140625" style="1" customWidth="1"/>
    <col min="3846" max="3846" width="12" style="1" customWidth="1"/>
    <col min="3847" max="3847" width="9.7109375" style="1" customWidth="1"/>
    <col min="3848" max="3848" width="8" style="1" customWidth="1"/>
    <col min="3849" max="3849" width="9.5703125" style="1" customWidth="1"/>
    <col min="3850" max="3850" width="9.28515625" style="1" customWidth="1"/>
    <col min="3851" max="3851" width="9.140625" style="1" customWidth="1"/>
    <col min="3852" max="3852" width="10.140625" style="1" customWidth="1"/>
    <col min="3853" max="3853" width="9.5703125" style="1" customWidth="1"/>
    <col min="3854" max="3854" width="10.7109375" style="1" customWidth="1"/>
    <col min="3855" max="3855" width="11.7109375" style="1" customWidth="1"/>
    <col min="3856" max="3856" width="10.140625" style="1" customWidth="1"/>
    <col min="3857" max="3857" width="10.42578125" style="1" customWidth="1"/>
    <col min="3858" max="3858" width="10.85546875" style="1" customWidth="1"/>
    <col min="3859" max="3859" width="11.42578125" style="1" customWidth="1"/>
    <col min="3860" max="3860" width="12" style="1" customWidth="1"/>
    <col min="3861" max="3861" width="9.140625" style="1" customWidth="1"/>
    <col min="3862" max="3862" width="16.28515625" style="1" customWidth="1"/>
    <col min="3863" max="3863" width="12.28515625" style="1" customWidth="1"/>
    <col min="3864" max="4096" width="9.140625" style="1" customWidth="1"/>
    <col min="4097" max="4097" width="11.7109375" style="1" customWidth="1"/>
    <col min="4098" max="4098" width="12" style="1" customWidth="1"/>
    <col min="4099" max="4101" width="9.140625" style="1" customWidth="1"/>
    <col min="4102" max="4102" width="12" style="1" customWidth="1"/>
    <col min="4103" max="4103" width="9.7109375" style="1" customWidth="1"/>
    <col min="4104" max="4104" width="8" style="1" customWidth="1"/>
    <col min="4105" max="4105" width="9.5703125" style="1" customWidth="1"/>
    <col min="4106" max="4106" width="9.28515625" style="1" customWidth="1"/>
    <col min="4107" max="4107" width="9.140625" style="1" customWidth="1"/>
    <col min="4108" max="4108" width="10.140625" style="1" customWidth="1"/>
    <col min="4109" max="4109" width="9.5703125" style="1" customWidth="1"/>
    <col min="4110" max="4110" width="10.7109375" style="1" customWidth="1"/>
    <col min="4111" max="4111" width="11.7109375" style="1" customWidth="1"/>
    <col min="4112" max="4112" width="10.140625" style="1" customWidth="1"/>
    <col min="4113" max="4113" width="10.42578125" style="1" customWidth="1"/>
    <col min="4114" max="4114" width="10.85546875" style="1" customWidth="1"/>
    <col min="4115" max="4115" width="11.42578125" style="1" customWidth="1"/>
    <col min="4116" max="4116" width="12" style="1" customWidth="1"/>
    <col min="4117" max="4117" width="9.140625" style="1" customWidth="1"/>
    <col min="4118" max="4118" width="16.28515625" style="1" customWidth="1"/>
    <col min="4119" max="4119" width="12.28515625" style="1" customWidth="1"/>
    <col min="4120" max="4352" width="9.140625" style="1" customWidth="1"/>
    <col min="4353" max="4353" width="11.7109375" style="1" customWidth="1"/>
    <col min="4354" max="4354" width="12" style="1" customWidth="1"/>
    <col min="4355" max="4357" width="9.140625" style="1" customWidth="1"/>
    <col min="4358" max="4358" width="12" style="1" customWidth="1"/>
    <col min="4359" max="4359" width="9.7109375" style="1" customWidth="1"/>
    <col min="4360" max="4360" width="8" style="1" customWidth="1"/>
    <col min="4361" max="4361" width="9.5703125" style="1" customWidth="1"/>
    <col min="4362" max="4362" width="9.28515625" style="1" customWidth="1"/>
    <col min="4363" max="4363" width="9.140625" style="1" customWidth="1"/>
    <col min="4364" max="4364" width="10.140625" style="1" customWidth="1"/>
    <col min="4365" max="4365" width="9.5703125" style="1" customWidth="1"/>
    <col min="4366" max="4366" width="10.7109375" style="1" customWidth="1"/>
    <col min="4367" max="4367" width="11.7109375" style="1" customWidth="1"/>
    <col min="4368" max="4368" width="10.140625" style="1" customWidth="1"/>
    <col min="4369" max="4369" width="10.42578125" style="1" customWidth="1"/>
    <col min="4370" max="4370" width="10.85546875" style="1" customWidth="1"/>
    <col min="4371" max="4371" width="11.42578125" style="1" customWidth="1"/>
    <col min="4372" max="4372" width="12" style="1" customWidth="1"/>
    <col min="4373" max="4373" width="9.140625" style="1" customWidth="1"/>
    <col min="4374" max="4374" width="16.28515625" style="1" customWidth="1"/>
    <col min="4375" max="4375" width="12.28515625" style="1" customWidth="1"/>
    <col min="4376" max="4608" width="9.140625" style="1" customWidth="1"/>
    <col min="4609" max="4609" width="11.7109375" style="1" customWidth="1"/>
    <col min="4610" max="4610" width="12" style="1" customWidth="1"/>
    <col min="4611" max="4613" width="9.140625" style="1" customWidth="1"/>
    <col min="4614" max="4614" width="12" style="1" customWidth="1"/>
    <col min="4615" max="4615" width="9.7109375" style="1" customWidth="1"/>
    <col min="4616" max="4616" width="8" style="1" customWidth="1"/>
    <col min="4617" max="4617" width="9.5703125" style="1" customWidth="1"/>
    <col min="4618" max="4618" width="9.28515625" style="1" customWidth="1"/>
    <col min="4619" max="4619" width="9.140625" style="1" customWidth="1"/>
    <col min="4620" max="4620" width="10.140625" style="1" customWidth="1"/>
    <col min="4621" max="4621" width="9.5703125" style="1" customWidth="1"/>
    <col min="4622" max="4622" width="10.7109375" style="1" customWidth="1"/>
    <col min="4623" max="4623" width="11.7109375" style="1" customWidth="1"/>
    <col min="4624" max="4624" width="10.140625" style="1" customWidth="1"/>
    <col min="4625" max="4625" width="10.42578125" style="1" customWidth="1"/>
    <col min="4626" max="4626" width="10.85546875" style="1" customWidth="1"/>
    <col min="4627" max="4627" width="11.42578125" style="1" customWidth="1"/>
    <col min="4628" max="4628" width="12" style="1" customWidth="1"/>
    <col min="4629" max="4629" width="9.140625" style="1" customWidth="1"/>
    <col min="4630" max="4630" width="16.28515625" style="1" customWidth="1"/>
    <col min="4631" max="4631" width="12.28515625" style="1" customWidth="1"/>
    <col min="4632" max="4864" width="9.140625" style="1" customWidth="1"/>
    <col min="4865" max="4865" width="11.7109375" style="1" customWidth="1"/>
    <col min="4866" max="4866" width="12" style="1" customWidth="1"/>
    <col min="4867" max="4869" width="9.140625" style="1" customWidth="1"/>
    <col min="4870" max="4870" width="12" style="1" customWidth="1"/>
    <col min="4871" max="4871" width="9.7109375" style="1" customWidth="1"/>
    <col min="4872" max="4872" width="8" style="1" customWidth="1"/>
    <col min="4873" max="4873" width="9.5703125" style="1" customWidth="1"/>
    <col min="4874" max="4874" width="9.28515625" style="1" customWidth="1"/>
    <col min="4875" max="4875" width="9.140625" style="1" customWidth="1"/>
    <col min="4876" max="4876" width="10.140625" style="1" customWidth="1"/>
    <col min="4877" max="4877" width="9.5703125" style="1" customWidth="1"/>
    <col min="4878" max="4878" width="10.7109375" style="1" customWidth="1"/>
    <col min="4879" max="4879" width="11.7109375" style="1" customWidth="1"/>
    <col min="4880" max="4880" width="10.140625" style="1" customWidth="1"/>
    <col min="4881" max="4881" width="10.42578125" style="1" customWidth="1"/>
    <col min="4882" max="4882" width="10.85546875" style="1" customWidth="1"/>
    <col min="4883" max="4883" width="11.42578125" style="1" customWidth="1"/>
    <col min="4884" max="4884" width="12" style="1" customWidth="1"/>
    <col min="4885" max="4885" width="9.140625" style="1" customWidth="1"/>
    <col min="4886" max="4886" width="16.28515625" style="1" customWidth="1"/>
    <col min="4887" max="4887" width="12.28515625" style="1" customWidth="1"/>
    <col min="4888" max="5120" width="9.140625" style="1" customWidth="1"/>
    <col min="5121" max="5121" width="11.7109375" style="1" customWidth="1"/>
    <col min="5122" max="5122" width="12" style="1" customWidth="1"/>
    <col min="5123" max="5125" width="9.140625" style="1" customWidth="1"/>
    <col min="5126" max="5126" width="12" style="1" customWidth="1"/>
    <col min="5127" max="5127" width="9.7109375" style="1" customWidth="1"/>
    <col min="5128" max="5128" width="8" style="1" customWidth="1"/>
    <col min="5129" max="5129" width="9.5703125" style="1" customWidth="1"/>
    <col min="5130" max="5130" width="9.28515625" style="1" customWidth="1"/>
    <col min="5131" max="5131" width="9.140625" style="1" customWidth="1"/>
    <col min="5132" max="5132" width="10.140625" style="1" customWidth="1"/>
    <col min="5133" max="5133" width="9.5703125" style="1" customWidth="1"/>
    <col min="5134" max="5134" width="10.7109375" style="1" customWidth="1"/>
    <col min="5135" max="5135" width="11.7109375" style="1" customWidth="1"/>
    <col min="5136" max="5136" width="10.140625" style="1" customWidth="1"/>
    <col min="5137" max="5137" width="10.42578125" style="1" customWidth="1"/>
    <col min="5138" max="5138" width="10.85546875" style="1" customWidth="1"/>
    <col min="5139" max="5139" width="11.42578125" style="1" customWidth="1"/>
    <col min="5140" max="5140" width="12" style="1" customWidth="1"/>
    <col min="5141" max="5141" width="9.140625" style="1" customWidth="1"/>
    <col min="5142" max="5142" width="16.28515625" style="1" customWidth="1"/>
    <col min="5143" max="5143" width="12.28515625" style="1" customWidth="1"/>
    <col min="5144" max="5376" width="9.140625" style="1" customWidth="1"/>
    <col min="5377" max="5377" width="11.7109375" style="1" customWidth="1"/>
    <col min="5378" max="5378" width="12" style="1" customWidth="1"/>
    <col min="5379" max="5381" width="9.140625" style="1" customWidth="1"/>
    <col min="5382" max="5382" width="12" style="1" customWidth="1"/>
    <col min="5383" max="5383" width="9.7109375" style="1" customWidth="1"/>
    <col min="5384" max="5384" width="8" style="1" customWidth="1"/>
    <col min="5385" max="5385" width="9.5703125" style="1" customWidth="1"/>
    <col min="5386" max="5386" width="9.28515625" style="1" customWidth="1"/>
    <col min="5387" max="5387" width="9.140625" style="1" customWidth="1"/>
    <col min="5388" max="5388" width="10.140625" style="1" customWidth="1"/>
    <col min="5389" max="5389" width="9.5703125" style="1" customWidth="1"/>
    <col min="5390" max="5390" width="10.7109375" style="1" customWidth="1"/>
    <col min="5391" max="5391" width="11.7109375" style="1" customWidth="1"/>
    <col min="5392" max="5392" width="10.140625" style="1" customWidth="1"/>
    <col min="5393" max="5393" width="10.42578125" style="1" customWidth="1"/>
    <col min="5394" max="5394" width="10.85546875" style="1" customWidth="1"/>
    <col min="5395" max="5395" width="11.42578125" style="1" customWidth="1"/>
    <col min="5396" max="5396" width="12" style="1" customWidth="1"/>
    <col min="5397" max="5397" width="9.140625" style="1" customWidth="1"/>
    <col min="5398" max="5398" width="16.28515625" style="1" customWidth="1"/>
    <col min="5399" max="5399" width="12.28515625" style="1" customWidth="1"/>
    <col min="5400" max="5632" width="9.140625" style="1" customWidth="1"/>
    <col min="5633" max="5633" width="11.7109375" style="1" customWidth="1"/>
    <col min="5634" max="5634" width="12" style="1" customWidth="1"/>
    <col min="5635" max="5637" width="9.140625" style="1" customWidth="1"/>
    <col min="5638" max="5638" width="12" style="1" customWidth="1"/>
    <col min="5639" max="5639" width="9.7109375" style="1" customWidth="1"/>
    <col min="5640" max="5640" width="8" style="1" customWidth="1"/>
    <col min="5641" max="5641" width="9.5703125" style="1" customWidth="1"/>
    <col min="5642" max="5642" width="9.28515625" style="1" customWidth="1"/>
    <col min="5643" max="5643" width="9.140625" style="1" customWidth="1"/>
    <col min="5644" max="5644" width="10.140625" style="1" customWidth="1"/>
    <col min="5645" max="5645" width="9.5703125" style="1" customWidth="1"/>
    <col min="5646" max="5646" width="10.7109375" style="1" customWidth="1"/>
    <col min="5647" max="5647" width="11.7109375" style="1" customWidth="1"/>
    <col min="5648" max="5648" width="10.140625" style="1" customWidth="1"/>
    <col min="5649" max="5649" width="10.42578125" style="1" customWidth="1"/>
    <col min="5650" max="5650" width="10.85546875" style="1" customWidth="1"/>
    <col min="5651" max="5651" width="11.42578125" style="1" customWidth="1"/>
    <col min="5652" max="5652" width="12" style="1" customWidth="1"/>
    <col min="5653" max="5653" width="9.140625" style="1" customWidth="1"/>
    <col min="5654" max="5654" width="16.28515625" style="1" customWidth="1"/>
    <col min="5655" max="5655" width="12.28515625" style="1" customWidth="1"/>
    <col min="5656" max="5888" width="9.140625" style="1" customWidth="1"/>
    <col min="5889" max="5889" width="11.7109375" style="1" customWidth="1"/>
    <col min="5890" max="5890" width="12" style="1" customWidth="1"/>
    <col min="5891" max="5893" width="9.140625" style="1" customWidth="1"/>
    <col min="5894" max="5894" width="12" style="1" customWidth="1"/>
    <col min="5895" max="5895" width="9.7109375" style="1" customWidth="1"/>
    <col min="5896" max="5896" width="8" style="1" customWidth="1"/>
    <col min="5897" max="5897" width="9.5703125" style="1" customWidth="1"/>
    <col min="5898" max="5898" width="9.28515625" style="1" customWidth="1"/>
    <col min="5899" max="5899" width="9.140625" style="1" customWidth="1"/>
    <col min="5900" max="5900" width="10.140625" style="1" customWidth="1"/>
    <col min="5901" max="5901" width="9.5703125" style="1" customWidth="1"/>
    <col min="5902" max="5902" width="10.7109375" style="1" customWidth="1"/>
    <col min="5903" max="5903" width="11.7109375" style="1" customWidth="1"/>
    <col min="5904" max="5904" width="10.140625" style="1" customWidth="1"/>
    <col min="5905" max="5905" width="10.42578125" style="1" customWidth="1"/>
    <col min="5906" max="5906" width="10.85546875" style="1" customWidth="1"/>
    <col min="5907" max="5907" width="11.42578125" style="1" customWidth="1"/>
    <col min="5908" max="5908" width="12" style="1" customWidth="1"/>
    <col min="5909" max="5909" width="9.140625" style="1" customWidth="1"/>
    <col min="5910" max="5910" width="16.28515625" style="1" customWidth="1"/>
    <col min="5911" max="5911" width="12.28515625" style="1" customWidth="1"/>
    <col min="5912" max="6144" width="9.140625" style="1" customWidth="1"/>
    <col min="6145" max="6145" width="11.7109375" style="1" customWidth="1"/>
    <col min="6146" max="6146" width="12" style="1" customWidth="1"/>
    <col min="6147" max="6149" width="9.140625" style="1" customWidth="1"/>
    <col min="6150" max="6150" width="12" style="1" customWidth="1"/>
    <col min="6151" max="6151" width="9.7109375" style="1" customWidth="1"/>
    <col min="6152" max="6152" width="8" style="1" customWidth="1"/>
    <col min="6153" max="6153" width="9.5703125" style="1" customWidth="1"/>
    <col min="6154" max="6154" width="9.28515625" style="1" customWidth="1"/>
    <col min="6155" max="6155" width="9.140625" style="1" customWidth="1"/>
    <col min="6156" max="6156" width="10.140625" style="1" customWidth="1"/>
    <col min="6157" max="6157" width="9.5703125" style="1" customWidth="1"/>
    <col min="6158" max="6158" width="10.7109375" style="1" customWidth="1"/>
    <col min="6159" max="6159" width="11.7109375" style="1" customWidth="1"/>
    <col min="6160" max="6160" width="10.140625" style="1" customWidth="1"/>
    <col min="6161" max="6161" width="10.42578125" style="1" customWidth="1"/>
    <col min="6162" max="6162" width="10.85546875" style="1" customWidth="1"/>
    <col min="6163" max="6163" width="11.42578125" style="1" customWidth="1"/>
    <col min="6164" max="6164" width="12" style="1" customWidth="1"/>
    <col min="6165" max="6165" width="9.140625" style="1" customWidth="1"/>
    <col min="6166" max="6166" width="16.28515625" style="1" customWidth="1"/>
    <col min="6167" max="6167" width="12.28515625" style="1" customWidth="1"/>
    <col min="6168" max="6400" width="9.140625" style="1" customWidth="1"/>
    <col min="6401" max="6401" width="11.7109375" style="1" customWidth="1"/>
    <col min="6402" max="6402" width="12" style="1" customWidth="1"/>
    <col min="6403" max="6405" width="9.140625" style="1" customWidth="1"/>
    <col min="6406" max="6406" width="12" style="1" customWidth="1"/>
    <col min="6407" max="6407" width="9.7109375" style="1" customWidth="1"/>
    <col min="6408" max="6408" width="8" style="1" customWidth="1"/>
    <col min="6409" max="6409" width="9.5703125" style="1" customWidth="1"/>
    <col min="6410" max="6410" width="9.28515625" style="1" customWidth="1"/>
    <col min="6411" max="6411" width="9.140625" style="1" customWidth="1"/>
    <col min="6412" max="6412" width="10.140625" style="1" customWidth="1"/>
    <col min="6413" max="6413" width="9.5703125" style="1" customWidth="1"/>
    <col min="6414" max="6414" width="10.7109375" style="1" customWidth="1"/>
    <col min="6415" max="6415" width="11.7109375" style="1" customWidth="1"/>
    <col min="6416" max="6416" width="10.140625" style="1" customWidth="1"/>
    <col min="6417" max="6417" width="10.42578125" style="1" customWidth="1"/>
    <col min="6418" max="6418" width="10.85546875" style="1" customWidth="1"/>
    <col min="6419" max="6419" width="11.42578125" style="1" customWidth="1"/>
    <col min="6420" max="6420" width="12" style="1" customWidth="1"/>
    <col min="6421" max="6421" width="9.140625" style="1" customWidth="1"/>
    <col min="6422" max="6422" width="16.28515625" style="1" customWidth="1"/>
    <col min="6423" max="6423" width="12.28515625" style="1" customWidth="1"/>
    <col min="6424" max="6656" width="9.140625" style="1" customWidth="1"/>
    <col min="6657" max="6657" width="11.7109375" style="1" customWidth="1"/>
    <col min="6658" max="6658" width="12" style="1" customWidth="1"/>
    <col min="6659" max="6661" width="9.140625" style="1" customWidth="1"/>
    <col min="6662" max="6662" width="12" style="1" customWidth="1"/>
    <col min="6663" max="6663" width="9.7109375" style="1" customWidth="1"/>
    <col min="6664" max="6664" width="8" style="1" customWidth="1"/>
    <col min="6665" max="6665" width="9.5703125" style="1" customWidth="1"/>
    <col min="6666" max="6666" width="9.28515625" style="1" customWidth="1"/>
    <col min="6667" max="6667" width="9.140625" style="1" customWidth="1"/>
    <col min="6668" max="6668" width="10.140625" style="1" customWidth="1"/>
    <col min="6669" max="6669" width="9.5703125" style="1" customWidth="1"/>
    <col min="6670" max="6670" width="10.7109375" style="1" customWidth="1"/>
    <col min="6671" max="6671" width="11.7109375" style="1" customWidth="1"/>
    <col min="6672" max="6672" width="10.140625" style="1" customWidth="1"/>
    <col min="6673" max="6673" width="10.42578125" style="1" customWidth="1"/>
    <col min="6674" max="6674" width="10.85546875" style="1" customWidth="1"/>
    <col min="6675" max="6675" width="11.42578125" style="1" customWidth="1"/>
    <col min="6676" max="6676" width="12" style="1" customWidth="1"/>
    <col min="6677" max="6677" width="9.140625" style="1" customWidth="1"/>
    <col min="6678" max="6678" width="16.28515625" style="1" customWidth="1"/>
    <col min="6679" max="6679" width="12.28515625" style="1" customWidth="1"/>
    <col min="6680" max="6912" width="9.140625" style="1" customWidth="1"/>
    <col min="6913" max="6913" width="11.7109375" style="1" customWidth="1"/>
    <col min="6914" max="6914" width="12" style="1" customWidth="1"/>
    <col min="6915" max="6917" width="9.140625" style="1" customWidth="1"/>
    <col min="6918" max="6918" width="12" style="1" customWidth="1"/>
    <col min="6919" max="6919" width="9.7109375" style="1" customWidth="1"/>
    <col min="6920" max="6920" width="8" style="1" customWidth="1"/>
    <col min="6921" max="6921" width="9.5703125" style="1" customWidth="1"/>
    <col min="6922" max="6922" width="9.28515625" style="1" customWidth="1"/>
    <col min="6923" max="6923" width="9.140625" style="1" customWidth="1"/>
    <col min="6924" max="6924" width="10.140625" style="1" customWidth="1"/>
    <col min="6925" max="6925" width="9.5703125" style="1" customWidth="1"/>
    <col min="6926" max="6926" width="10.7109375" style="1" customWidth="1"/>
    <col min="6927" max="6927" width="11.7109375" style="1" customWidth="1"/>
    <col min="6928" max="6928" width="10.140625" style="1" customWidth="1"/>
    <col min="6929" max="6929" width="10.42578125" style="1" customWidth="1"/>
    <col min="6930" max="6930" width="10.85546875" style="1" customWidth="1"/>
    <col min="6931" max="6931" width="11.42578125" style="1" customWidth="1"/>
    <col min="6932" max="6932" width="12" style="1" customWidth="1"/>
    <col min="6933" max="6933" width="9.140625" style="1" customWidth="1"/>
    <col min="6934" max="6934" width="16.28515625" style="1" customWidth="1"/>
    <col min="6935" max="6935" width="12.28515625" style="1" customWidth="1"/>
    <col min="6936" max="7168" width="9.140625" style="1" customWidth="1"/>
    <col min="7169" max="7169" width="11.7109375" style="1" customWidth="1"/>
    <col min="7170" max="7170" width="12" style="1" customWidth="1"/>
    <col min="7171" max="7173" width="9.140625" style="1" customWidth="1"/>
    <col min="7174" max="7174" width="12" style="1" customWidth="1"/>
    <col min="7175" max="7175" width="9.7109375" style="1" customWidth="1"/>
    <col min="7176" max="7176" width="8" style="1" customWidth="1"/>
    <col min="7177" max="7177" width="9.5703125" style="1" customWidth="1"/>
    <col min="7178" max="7178" width="9.28515625" style="1" customWidth="1"/>
    <col min="7179" max="7179" width="9.140625" style="1" customWidth="1"/>
    <col min="7180" max="7180" width="10.140625" style="1" customWidth="1"/>
    <col min="7181" max="7181" width="9.5703125" style="1" customWidth="1"/>
    <col min="7182" max="7182" width="10.7109375" style="1" customWidth="1"/>
    <col min="7183" max="7183" width="11.7109375" style="1" customWidth="1"/>
    <col min="7184" max="7184" width="10.140625" style="1" customWidth="1"/>
    <col min="7185" max="7185" width="10.42578125" style="1" customWidth="1"/>
    <col min="7186" max="7186" width="10.85546875" style="1" customWidth="1"/>
    <col min="7187" max="7187" width="11.42578125" style="1" customWidth="1"/>
    <col min="7188" max="7188" width="12" style="1" customWidth="1"/>
    <col min="7189" max="7189" width="9.140625" style="1" customWidth="1"/>
    <col min="7190" max="7190" width="16.28515625" style="1" customWidth="1"/>
    <col min="7191" max="7191" width="12.28515625" style="1" customWidth="1"/>
    <col min="7192" max="7424" width="9.140625" style="1" customWidth="1"/>
    <col min="7425" max="7425" width="11.7109375" style="1" customWidth="1"/>
    <col min="7426" max="7426" width="12" style="1" customWidth="1"/>
    <col min="7427" max="7429" width="9.140625" style="1" customWidth="1"/>
    <col min="7430" max="7430" width="12" style="1" customWidth="1"/>
    <col min="7431" max="7431" width="9.7109375" style="1" customWidth="1"/>
    <col min="7432" max="7432" width="8" style="1" customWidth="1"/>
    <col min="7433" max="7433" width="9.5703125" style="1" customWidth="1"/>
    <col min="7434" max="7434" width="9.28515625" style="1" customWidth="1"/>
    <col min="7435" max="7435" width="9.140625" style="1" customWidth="1"/>
    <col min="7436" max="7436" width="10.140625" style="1" customWidth="1"/>
    <col min="7437" max="7437" width="9.5703125" style="1" customWidth="1"/>
    <col min="7438" max="7438" width="10.7109375" style="1" customWidth="1"/>
    <col min="7439" max="7439" width="11.7109375" style="1" customWidth="1"/>
    <col min="7440" max="7440" width="10.140625" style="1" customWidth="1"/>
    <col min="7441" max="7441" width="10.42578125" style="1" customWidth="1"/>
    <col min="7442" max="7442" width="10.85546875" style="1" customWidth="1"/>
    <col min="7443" max="7443" width="11.42578125" style="1" customWidth="1"/>
    <col min="7444" max="7444" width="12" style="1" customWidth="1"/>
    <col min="7445" max="7445" width="9.140625" style="1" customWidth="1"/>
    <col min="7446" max="7446" width="16.28515625" style="1" customWidth="1"/>
    <col min="7447" max="7447" width="12.28515625" style="1" customWidth="1"/>
    <col min="7448" max="7680" width="9.140625" style="1" customWidth="1"/>
    <col min="7681" max="7681" width="11.7109375" style="1" customWidth="1"/>
    <col min="7682" max="7682" width="12" style="1" customWidth="1"/>
    <col min="7683" max="7685" width="9.140625" style="1" customWidth="1"/>
    <col min="7686" max="7686" width="12" style="1" customWidth="1"/>
    <col min="7687" max="7687" width="9.7109375" style="1" customWidth="1"/>
    <col min="7688" max="7688" width="8" style="1" customWidth="1"/>
    <col min="7689" max="7689" width="9.5703125" style="1" customWidth="1"/>
    <col min="7690" max="7690" width="9.28515625" style="1" customWidth="1"/>
    <col min="7691" max="7691" width="9.140625" style="1" customWidth="1"/>
    <col min="7692" max="7692" width="10.140625" style="1" customWidth="1"/>
    <col min="7693" max="7693" width="9.5703125" style="1" customWidth="1"/>
    <col min="7694" max="7694" width="10.7109375" style="1" customWidth="1"/>
    <col min="7695" max="7695" width="11.7109375" style="1" customWidth="1"/>
    <col min="7696" max="7696" width="10.140625" style="1" customWidth="1"/>
    <col min="7697" max="7697" width="10.42578125" style="1" customWidth="1"/>
    <col min="7698" max="7698" width="10.85546875" style="1" customWidth="1"/>
    <col min="7699" max="7699" width="11.42578125" style="1" customWidth="1"/>
    <col min="7700" max="7700" width="12" style="1" customWidth="1"/>
    <col min="7701" max="7701" width="9.140625" style="1" customWidth="1"/>
    <col min="7702" max="7702" width="16.28515625" style="1" customWidth="1"/>
    <col min="7703" max="7703" width="12.28515625" style="1" customWidth="1"/>
    <col min="7704" max="7936" width="9.140625" style="1" customWidth="1"/>
    <col min="7937" max="7937" width="11.7109375" style="1" customWidth="1"/>
    <col min="7938" max="7938" width="12" style="1" customWidth="1"/>
    <col min="7939" max="7941" width="9.140625" style="1" customWidth="1"/>
    <col min="7942" max="7942" width="12" style="1" customWidth="1"/>
    <col min="7943" max="7943" width="9.7109375" style="1" customWidth="1"/>
    <col min="7944" max="7944" width="8" style="1" customWidth="1"/>
    <col min="7945" max="7945" width="9.5703125" style="1" customWidth="1"/>
    <col min="7946" max="7946" width="9.28515625" style="1" customWidth="1"/>
    <col min="7947" max="7947" width="9.140625" style="1" customWidth="1"/>
    <col min="7948" max="7948" width="10.140625" style="1" customWidth="1"/>
    <col min="7949" max="7949" width="9.5703125" style="1" customWidth="1"/>
    <col min="7950" max="7950" width="10.7109375" style="1" customWidth="1"/>
    <col min="7951" max="7951" width="11.7109375" style="1" customWidth="1"/>
    <col min="7952" max="7952" width="10.140625" style="1" customWidth="1"/>
    <col min="7953" max="7953" width="10.42578125" style="1" customWidth="1"/>
    <col min="7954" max="7954" width="10.85546875" style="1" customWidth="1"/>
    <col min="7955" max="7955" width="11.42578125" style="1" customWidth="1"/>
    <col min="7956" max="7956" width="12" style="1" customWidth="1"/>
    <col min="7957" max="7957" width="9.140625" style="1" customWidth="1"/>
    <col min="7958" max="7958" width="16.28515625" style="1" customWidth="1"/>
    <col min="7959" max="7959" width="12.28515625" style="1" customWidth="1"/>
    <col min="7960" max="8192" width="9.140625" style="1" customWidth="1"/>
    <col min="8193" max="8193" width="11.7109375" style="1" customWidth="1"/>
    <col min="8194" max="8194" width="12" style="1" customWidth="1"/>
    <col min="8195" max="8197" width="9.140625" style="1" customWidth="1"/>
    <col min="8198" max="8198" width="12" style="1" customWidth="1"/>
    <col min="8199" max="8199" width="9.7109375" style="1" customWidth="1"/>
    <col min="8200" max="8200" width="8" style="1" customWidth="1"/>
    <col min="8201" max="8201" width="9.5703125" style="1" customWidth="1"/>
    <col min="8202" max="8202" width="9.28515625" style="1" customWidth="1"/>
    <col min="8203" max="8203" width="9.140625" style="1" customWidth="1"/>
    <col min="8204" max="8204" width="10.140625" style="1" customWidth="1"/>
    <col min="8205" max="8205" width="9.5703125" style="1" customWidth="1"/>
    <col min="8206" max="8206" width="10.7109375" style="1" customWidth="1"/>
    <col min="8207" max="8207" width="11.7109375" style="1" customWidth="1"/>
    <col min="8208" max="8208" width="10.140625" style="1" customWidth="1"/>
    <col min="8209" max="8209" width="10.42578125" style="1" customWidth="1"/>
    <col min="8210" max="8210" width="10.85546875" style="1" customWidth="1"/>
    <col min="8211" max="8211" width="11.42578125" style="1" customWidth="1"/>
    <col min="8212" max="8212" width="12" style="1" customWidth="1"/>
    <col min="8213" max="8213" width="9.140625" style="1" customWidth="1"/>
    <col min="8214" max="8214" width="16.28515625" style="1" customWidth="1"/>
    <col min="8215" max="8215" width="12.28515625" style="1" customWidth="1"/>
    <col min="8216" max="8448" width="9.140625" style="1" customWidth="1"/>
    <col min="8449" max="8449" width="11.7109375" style="1" customWidth="1"/>
    <col min="8450" max="8450" width="12" style="1" customWidth="1"/>
    <col min="8451" max="8453" width="9.140625" style="1" customWidth="1"/>
    <col min="8454" max="8454" width="12" style="1" customWidth="1"/>
    <col min="8455" max="8455" width="9.7109375" style="1" customWidth="1"/>
    <col min="8456" max="8456" width="8" style="1" customWidth="1"/>
    <col min="8457" max="8457" width="9.5703125" style="1" customWidth="1"/>
    <col min="8458" max="8458" width="9.28515625" style="1" customWidth="1"/>
    <col min="8459" max="8459" width="9.140625" style="1" customWidth="1"/>
    <col min="8460" max="8460" width="10.140625" style="1" customWidth="1"/>
    <col min="8461" max="8461" width="9.5703125" style="1" customWidth="1"/>
    <col min="8462" max="8462" width="10.7109375" style="1" customWidth="1"/>
    <col min="8463" max="8463" width="11.7109375" style="1" customWidth="1"/>
    <col min="8464" max="8464" width="10.140625" style="1" customWidth="1"/>
    <col min="8465" max="8465" width="10.42578125" style="1" customWidth="1"/>
    <col min="8466" max="8466" width="10.85546875" style="1" customWidth="1"/>
    <col min="8467" max="8467" width="11.42578125" style="1" customWidth="1"/>
    <col min="8468" max="8468" width="12" style="1" customWidth="1"/>
    <col min="8469" max="8469" width="9.140625" style="1" customWidth="1"/>
    <col min="8470" max="8470" width="16.28515625" style="1" customWidth="1"/>
    <col min="8471" max="8471" width="12.28515625" style="1" customWidth="1"/>
    <col min="8472" max="8704" width="9.140625" style="1" customWidth="1"/>
    <col min="8705" max="8705" width="11.7109375" style="1" customWidth="1"/>
    <col min="8706" max="8706" width="12" style="1" customWidth="1"/>
    <col min="8707" max="8709" width="9.140625" style="1" customWidth="1"/>
    <col min="8710" max="8710" width="12" style="1" customWidth="1"/>
    <col min="8711" max="8711" width="9.7109375" style="1" customWidth="1"/>
    <col min="8712" max="8712" width="8" style="1" customWidth="1"/>
    <col min="8713" max="8713" width="9.5703125" style="1" customWidth="1"/>
    <col min="8714" max="8714" width="9.28515625" style="1" customWidth="1"/>
    <col min="8715" max="8715" width="9.140625" style="1" customWidth="1"/>
    <col min="8716" max="8716" width="10.140625" style="1" customWidth="1"/>
    <col min="8717" max="8717" width="9.5703125" style="1" customWidth="1"/>
    <col min="8718" max="8718" width="10.7109375" style="1" customWidth="1"/>
    <col min="8719" max="8719" width="11.7109375" style="1" customWidth="1"/>
    <col min="8720" max="8720" width="10.140625" style="1" customWidth="1"/>
    <col min="8721" max="8721" width="10.42578125" style="1" customWidth="1"/>
    <col min="8722" max="8722" width="10.85546875" style="1" customWidth="1"/>
    <col min="8723" max="8723" width="11.42578125" style="1" customWidth="1"/>
    <col min="8724" max="8724" width="12" style="1" customWidth="1"/>
    <col min="8725" max="8725" width="9.140625" style="1" customWidth="1"/>
    <col min="8726" max="8726" width="16.28515625" style="1" customWidth="1"/>
    <col min="8727" max="8727" width="12.28515625" style="1" customWidth="1"/>
    <col min="8728" max="8960" width="9.140625" style="1" customWidth="1"/>
    <col min="8961" max="8961" width="11.7109375" style="1" customWidth="1"/>
    <col min="8962" max="8962" width="12" style="1" customWidth="1"/>
    <col min="8963" max="8965" width="9.140625" style="1" customWidth="1"/>
    <col min="8966" max="8966" width="12" style="1" customWidth="1"/>
    <col min="8967" max="8967" width="9.7109375" style="1" customWidth="1"/>
    <col min="8968" max="8968" width="8" style="1" customWidth="1"/>
    <col min="8969" max="8969" width="9.5703125" style="1" customWidth="1"/>
    <col min="8970" max="8970" width="9.28515625" style="1" customWidth="1"/>
    <col min="8971" max="8971" width="9.140625" style="1" customWidth="1"/>
    <col min="8972" max="8972" width="10.140625" style="1" customWidth="1"/>
    <col min="8973" max="8973" width="9.5703125" style="1" customWidth="1"/>
    <col min="8974" max="8974" width="10.7109375" style="1" customWidth="1"/>
    <col min="8975" max="8975" width="11.7109375" style="1" customWidth="1"/>
    <col min="8976" max="8976" width="10.140625" style="1" customWidth="1"/>
    <col min="8977" max="8977" width="10.42578125" style="1" customWidth="1"/>
    <col min="8978" max="8978" width="10.85546875" style="1" customWidth="1"/>
    <col min="8979" max="8979" width="11.42578125" style="1" customWidth="1"/>
    <col min="8980" max="8980" width="12" style="1" customWidth="1"/>
    <col min="8981" max="8981" width="9.140625" style="1" customWidth="1"/>
    <col min="8982" max="8982" width="16.28515625" style="1" customWidth="1"/>
    <col min="8983" max="8983" width="12.28515625" style="1" customWidth="1"/>
    <col min="8984" max="9216" width="9.140625" style="1" customWidth="1"/>
    <col min="9217" max="9217" width="11.7109375" style="1" customWidth="1"/>
    <col min="9218" max="9218" width="12" style="1" customWidth="1"/>
    <col min="9219" max="9221" width="9.140625" style="1" customWidth="1"/>
    <col min="9222" max="9222" width="12" style="1" customWidth="1"/>
    <col min="9223" max="9223" width="9.7109375" style="1" customWidth="1"/>
    <col min="9224" max="9224" width="8" style="1" customWidth="1"/>
    <col min="9225" max="9225" width="9.5703125" style="1" customWidth="1"/>
    <col min="9226" max="9226" width="9.28515625" style="1" customWidth="1"/>
    <col min="9227" max="9227" width="9.140625" style="1" customWidth="1"/>
    <col min="9228" max="9228" width="10.140625" style="1" customWidth="1"/>
    <col min="9229" max="9229" width="9.5703125" style="1" customWidth="1"/>
    <col min="9230" max="9230" width="10.7109375" style="1" customWidth="1"/>
    <col min="9231" max="9231" width="11.7109375" style="1" customWidth="1"/>
    <col min="9232" max="9232" width="10.140625" style="1" customWidth="1"/>
    <col min="9233" max="9233" width="10.42578125" style="1" customWidth="1"/>
    <col min="9234" max="9234" width="10.85546875" style="1" customWidth="1"/>
    <col min="9235" max="9235" width="11.42578125" style="1" customWidth="1"/>
    <col min="9236" max="9236" width="12" style="1" customWidth="1"/>
    <col min="9237" max="9237" width="9.140625" style="1" customWidth="1"/>
    <col min="9238" max="9238" width="16.28515625" style="1" customWidth="1"/>
    <col min="9239" max="9239" width="12.28515625" style="1" customWidth="1"/>
    <col min="9240" max="9472" width="9.140625" style="1" customWidth="1"/>
    <col min="9473" max="9473" width="11.7109375" style="1" customWidth="1"/>
    <col min="9474" max="9474" width="12" style="1" customWidth="1"/>
    <col min="9475" max="9477" width="9.140625" style="1" customWidth="1"/>
    <col min="9478" max="9478" width="12" style="1" customWidth="1"/>
    <col min="9479" max="9479" width="9.7109375" style="1" customWidth="1"/>
    <col min="9480" max="9480" width="8" style="1" customWidth="1"/>
    <col min="9481" max="9481" width="9.5703125" style="1" customWidth="1"/>
    <col min="9482" max="9482" width="9.28515625" style="1" customWidth="1"/>
    <col min="9483" max="9483" width="9.140625" style="1" customWidth="1"/>
    <col min="9484" max="9484" width="10.140625" style="1" customWidth="1"/>
    <col min="9485" max="9485" width="9.5703125" style="1" customWidth="1"/>
    <col min="9486" max="9486" width="10.7109375" style="1" customWidth="1"/>
    <col min="9487" max="9487" width="11.7109375" style="1" customWidth="1"/>
    <col min="9488" max="9488" width="10.140625" style="1" customWidth="1"/>
    <col min="9489" max="9489" width="10.42578125" style="1" customWidth="1"/>
    <col min="9490" max="9490" width="10.85546875" style="1" customWidth="1"/>
    <col min="9491" max="9491" width="11.42578125" style="1" customWidth="1"/>
    <col min="9492" max="9492" width="12" style="1" customWidth="1"/>
    <col min="9493" max="9493" width="9.140625" style="1" customWidth="1"/>
    <col min="9494" max="9494" width="16.28515625" style="1" customWidth="1"/>
    <col min="9495" max="9495" width="12.28515625" style="1" customWidth="1"/>
    <col min="9496" max="9728" width="9.140625" style="1" customWidth="1"/>
    <col min="9729" max="9729" width="11.7109375" style="1" customWidth="1"/>
    <col min="9730" max="9730" width="12" style="1" customWidth="1"/>
    <col min="9731" max="9733" width="9.140625" style="1" customWidth="1"/>
    <col min="9734" max="9734" width="12" style="1" customWidth="1"/>
    <col min="9735" max="9735" width="9.7109375" style="1" customWidth="1"/>
    <col min="9736" max="9736" width="8" style="1" customWidth="1"/>
    <col min="9737" max="9737" width="9.5703125" style="1" customWidth="1"/>
    <col min="9738" max="9738" width="9.28515625" style="1" customWidth="1"/>
    <col min="9739" max="9739" width="9.140625" style="1" customWidth="1"/>
    <col min="9740" max="9740" width="10.140625" style="1" customWidth="1"/>
    <col min="9741" max="9741" width="9.5703125" style="1" customWidth="1"/>
    <col min="9742" max="9742" width="10.7109375" style="1" customWidth="1"/>
    <col min="9743" max="9743" width="11.7109375" style="1" customWidth="1"/>
    <col min="9744" max="9744" width="10.140625" style="1" customWidth="1"/>
    <col min="9745" max="9745" width="10.42578125" style="1" customWidth="1"/>
    <col min="9746" max="9746" width="10.85546875" style="1" customWidth="1"/>
    <col min="9747" max="9747" width="11.42578125" style="1" customWidth="1"/>
    <col min="9748" max="9748" width="12" style="1" customWidth="1"/>
    <col min="9749" max="9749" width="9.140625" style="1" customWidth="1"/>
    <col min="9750" max="9750" width="16.28515625" style="1" customWidth="1"/>
    <col min="9751" max="9751" width="12.28515625" style="1" customWidth="1"/>
    <col min="9752" max="9984" width="9.140625" style="1" customWidth="1"/>
    <col min="9985" max="9985" width="11.7109375" style="1" customWidth="1"/>
    <col min="9986" max="9986" width="12" style="1" customWidth="1"/>
    <col min="9987" max="9989" width="9.140625" style="1" customWidth="1"/>
    <col min="9990" max="9990" width="12" style="1" customWidth="1"/>
    <col min="9991" max="9991" width="9.7109375" style="1" customWidth="1"/>
    <col min="9992" max="9992" width="8" style="1" customWidth="1"/>
    <col min="9993" max="9993" width="9.5703125" style="1" customWidth="1"/>
    <col min="9994" max="9994" width="9.28515625" style="1" customWidth="1"/>
    <col min="9995" max="9995" width="9.140625" style="1" customWidth="1"/>
    <col min="9996" max="9996" width="10.140625" style="1" customWidth="1"/>
    <col min="9997" max="9997" width="9.5703125" style="1" customWidth="1"/>
    <col min="9998" max="9998" width="10.7109375" style="1" customWidth="1"/>
    <col min="9999" max="9999" width="11.7109375" style="1" customWidth="1"/>
    <col min="10000" max="10000" width="10.140625" style="1" customWidth="1"/>
    <col min="10001" max="10001" width="10.42578125" style="1" customWidth="1"/>
    <col min="10002" max="10002" width="10.85546875" style="1" customWidth="1"/>
    <col min="10003" max="10003" width="11.42578125" style="1" customWidth="1"/>
    <col min="10004" max="10004" width="12" style="1" customWidth="1"/>
    <col min="10005" max="10005" width="9.140625" style="1" customWidth="1"/>
    <col min="10006" max="10006" width="16.28515625" style="1" customWidth="1"/>
    <col min="10007" max="10007" width="12.28515625" style="1" customWidth="1"/>
    <col min="10008" max="10240" width="9.140625" style="1" customWidth="1"/>
    <col min="10241" max="10241" width="11.7109375" style="1" customWidth="1"/>
    <col min="10242" max="10242" width="12" style="1" customWidth="1"/>
    <col min="10243" max="10245" width="9.140625" style="1" customWidth="1"/>
    <col min="10246" max="10246" width="12" style="1" customWidth="1"/>
    <col min="10247" max="10247" width="9.7109375" style="1" customWidth="1"/>
    <col min="10248" max="10248" width="8" style="1" customWidth="1"/>
    <col min="10249" max="10249" width="9.5703125" style="1" customWidth="1"/>
    <col min="10250" max="10250" width="9.28515625" style="1" customWidth="1"/>
    <col min="10251" max="10251" width="9.140625" style="1" customWidth="1"/>
    <col min="10252" max="10252" width="10.140625" style="1" customWidth="1"/>
    <col min="10253" max="10253" width="9.5703125" style="1" customWidth="1"/>
    <col min="10254" max="10254" width="10.7109375" style="1" customWidth="1"/>
    <col min="10255" max="10255" width="11.7109375" style="1" customWidth="1"/>
    <col min="10256" max="10256" width="10.140625" style="1" customWidth="1"/>
    <col min="10257" max="10257" width="10.42578125" style="1" customWidth="1"/>
    <col min="10258" max="10258" width="10.85546875" style="1" customWidth="1"/>
    <col min="10259" max="10259" width="11.42578125" style="1" customWidth="1"/>
    <col min="10260" max="10260" width="12" style="1" customWidth="1"/>
    <col min="10261" max="10261" width="9.140625" style="1" customWidth="1"/>
    <col min="10262" max="10262" width="16.28515625" style="1" customWidth="1"/>
    <col min="10263" max="10263" width="12.28515625" style="1" customWidth="1"/>
    <col min="10264" max="10496" width="9.140625" style="1" customWidth="1"/>
    <col min="10497" max="10497" width="11.7109375" style="1" customWidth="1"/>
    <col min="10498" max="10498" width="12" style="1" customWidth="1"/>
    <col min="10499" max="10501" width="9.140625" style="1" customWidth="1"/>
    <col min="10502" max="10502" width="12" style="1" customWidth="1"/>
    <col min="10503" max="10503" width="9.7109375" style="1" customWidth="1"/>
    <col min="10504" max="10504" width="8" style="1" customWidth="1"/>
    <col min="10505" max="10505" width="9.5703125" style="1" customWidth="1"/>
    <col min="10506" max="10506" width="9.28515625" style="1" customWidth="1"/>
    <col min="10507" max="10507" width="9.140625" style="1" customWidth="1"/>
    <col min="10508" max="10508" width="10.140625" style="1" customWidth="1"/>
    <col min="10509" max="10509" width="9.5703125" style="1" customWidth="1"/>
    <col min="10510" max="10510" width="10.7109375" style="1" customWidth="1"/>
    <col min="10511" max="10511" width="11.7109375" style="1" customWidth="1"/>
    <col min="10512" max="10512" width="10.140625" style="1" customWidth="1"/>
    <col min="10513" max="10513" width="10.42578125" style="1" customWidth="1"/>
    <col min="10514" max="10514" width="10.85546875" style="1" customWidth="1"/>
    <col min="10515" max="10515" width="11.42578125" style="1" customWidth="1"/>
    <col min="10516" max="10516" width="12" style="1" customWidth="1"/>
    <col min="10517" max="10517" width="9.140625" style="1" customWidth="1"/>
    <col min="10518" max="10518" width="16.28515625" style="1" customWidth="1"/>
    <col min="10519" max="10519" width="12.28515625" style="1" customWidth="1"/>
    <col min="10520" max="10752" width="9.140625" style="1" customWidth="1"/>
    <col min="10753" max="10753" width="11.7109375" style="1" customWidth="1"/>
    <col min="10754" max="10754" width="12" style="1" customWidth="1"/>
    <col min="10755" max="10757" width="9.140625" style="1" customWidth="1"/>
    <col min="10758" max="10758" width="12" style="1" customWidth="1"/>
    <col min="10759" max="10759" width="9.7109375" style="1" customWidth="1"/>
    <col min="10760" max="10760" width="8" style="1" customWidth="1"/>
    <col min="10761" max="10761" width="9.5703125" style="1" customWidth="1"/>
    <col min="10762" max="10762" width="9.28515625" style="1" customWidth="1"/>
    <col min="10763" max="10763" width="9.140625" style="1" customWidth="1"/>
    <col min="10764" max="10764" width="10.140625" style="1" customWidth="1"/>
    <col min="10765" max="10765" width="9.5703125" style="1" customWidth="1"/>
    <col min="10766" max="10766" width="10.7109375" style="1" customWidth="1"/>
    <col min="10767" max="10767" width="11.7109375" style="1" customWidth="1"/>
    <col min="10768" max="10768" width="10.140625" style="1" customWidth="1"/>
    <col min="10769" max="10769" width="10.42578125" style="1" customWidth="1"/>
    <col min="10770" max="10770" width="10.85546875" style="1" customWidth="1"/>
    <col min="10771" max="10771" width="11.42578125" style="1" customWidth="1"/>
    <col min="10772" max="10772" width="12" style="1" customWidth="1"/>
    <col min="10773" max="10773" width="9.140625" style="1" customWidth="1"/>
    <col min="10774" max="10774" width="16.28515625" style="1" customWidth="1"/>
    <col min="10775" max="10775" width="12.28515625" style="1" customWidth="1"/>
    <col min="10776" max="11008" width="9.140625" style="1" customWidth="1"/>
    <col min="11009" max="11009" width="11.7109375" style="1" customWidth="1"/>
    <col min="11010" max="11010" width="12" style="1" customWidth="1"/>
    <col min="11011" max="11013" width="9.140625" style="1" customWidth="1"/>
    <col min="11014" max="11014" width="12" style="1" customWidth="1"/>
    <col min="11015" max="11015" width="9.7109375" style="1" customWidth="1"/>
    <col min="11016" max="11016" width="8" style="1" customWidth="1"/>
    <col min="11017" max="11017" width="9.5703125" style="1" customWidth="1"/>
    <col min="11018" max="11018" width="9.28515625" style="1" customWidth="1"/>
    <col min="11019" max="11019" width="9.140625" style="1" customWidth="1"/>
    <col min="11020" max="11020" width="10.140625" style="1" customWidth="1"/>
    <col min="11021" max="11021" width="9.5703125" style="1" customWidth="1"/>
    <col min="11022" max="11022" width="10.7109375" style="1" customWidth="1"/>
    <col min="11023" max="11023" width="11.7109375" style="1" customWidth="1"/>
    <col min="11024" max="11024" width="10.140625" style="1" customWidth="1"/>
    <col min="11025" max="11025" width="10.42578125" style="1" customWidth="1"/>
    <col min="11026" max="11026" width="10.85546875" style="1" customWidth="1"/>
    <col min="11027" max="11027" width="11.42578125" style="1" customWidth="1"/>
    <col min="11028" max="11028" width="12" style="1" customWidth="1"/>
    <col min="11029" max="11029" width="9.140625" style="1" customWidth="1"/>
    <col min="11030" max="11030" width="16.28515625" style="1" customWidth="1"/>
    <col min="11031" max="11031" width="12.28515625" style="1" customWidth="1"/>
    <col min="11032" max="11264" width="9.140625" style="1" customWidth="1"/>
    <col min="11265" max="11265" width="11.7109375" style="1" customWidth="1"/>
    <col min="11266" max="11266" width="12" style="1" customWidth="1"/>
    <col min="11267" max="11269" width="9.140625" style="1" customWidth="1"/>
    <col min="11270" max="11270" width="12" style="1" customWidth="1"/>
    <col min="11271" max="11271" width="9.7109375" style="1" customWidth="1"/>
    <col min="11272" max="11272" width="8" style="1" customWidth="1"/>
    <col min="11273" max="11273" width="9.5703125" style="1" customWidth="1"/>
    <col min="11274" max="11274" width="9.28515625" style="1" customWidth="1"/>
    <col min="11275" max="11275" width="9.140625" style="1" customWidth="1"/>
    <col min="11276" max="11276" width="10.140625" style="1" customWidth="1"/>
    <col min="11277" max="11277" width="9.5703125" style="1" customWidth="1"/>
    <col min="11278" max="11278" width="10.7109375" style="1" customWidth="1"/>
    <col min="11279" max="11279" width="11.7109375" style="1" customWidth="1"/>
    <col min="11280" max="11280" width="10.140625" style="1" customWidth="1"/>
    <col min="11281" max="11281" width="10.42578125" style="1" customWidth="1"/>
    <col min="11282" max="11282" width="10.85546875" style="1" customWidth="1"/>
    <col min="11283" max="11283" width="11.42578125" style="1" customWidth="1"/>
    <col min="11284" max="11284" width="12" style="1" customWidth="1"/>
    <col min="11285" max="11285" width="9.140625" style="1" customWidth="1"/>
    <col min="11286" max="11286" width="16.28515625" style="1" customWidth="1"/>
    <col min="11287" max="11287" width="12.28515625" style="1" customWidth="1"/>
    <col min="11288" max="11520" width="9.140625" style="1" customWidth="1"/>
    <col min="11521" max="11521" width="11.7109375" style="1" customWidth="1"/>
    <col min="11522" max="11522" width="12" style="1" customWidth="1"/>
    <col min="11523" max="11525" width="9.140625" style="1" customWidth="1"/>
    <col min="11526" max="11526" width="12" style="1" customWidth="1"/>
    <col min="11527" max="11527" width="9.7109375" style="1" customWidth="1"/>
    <col min="11528" max="11528" width="8" style="1" customWidth="1"/>
    <col min="11529" max="11529" width="9.5703125" style="1" customWidth="1"/>
    <col min="11530" max="11530" width="9.28515625" style="1" customWidth="1"/>
    <col min="11531" max="11531" width="9.140625" style="1" customWidth="1"/>
    <col min="11532" max="11532" width="10.140625" style="1" customWidth="1"/>
    <col min="11533" max="11533" width="9.5703125" style="1" customWidth="1"/>
    <col min="11534" max="11534" width="10.7109375" style="1" customWidth="1"/>
    <col min="11535" max="11535" width="11.7109375" style="1" customWidth="1"/>
    <col min="11536" max="11536" width="10.140625" style="1" customWidth="1"/>
    <col min="11537" max="11537" width="10.42578125" style="1" customWidth="1"/>
    <col min="11538" max="11538" width="10.85546875" style="1" customWidth="1"/>
    <col min="11539" max="11539" width="11.42578125" style="1" customWidth="1"/>
    <col min="11540" max="11540" width="12" style="1" customWidth="1"/>
    <col min="11541" max="11541" width="9.140625" style="1" customWidth="1"/>
    <col min="11542" max="11542" width="16.28515625" style="1" customWidth="1"/>
    <col min="11543" max="11543" width="12.28515625" style="1" customWidth="1"/>
    <col min="11544" max="11776" width="9.140625" style="1" customWidth="1"/>
    <col min="11777" max="11777" width="11.7109375" style="1" customWidth="1"/>
    <col min="11778" max="11778" width="12" style="1" customWidth="1"/>
    <col min="11779" max="11781" width="9.140625" style="1" customWidth="1"/>
    <col min="11782" max="11782" width="12" style="1" customWidth="1"/>
    <col min="11783" max="11783" width="9.7109375" style="1" customWidth="1"/>
    <col min="11784" max="11784" width="8" style="1" customWidth="1"/>
    <col min="11785" max="11785" width="9.5703125" style="1" customWidth="1"/>
    <col min="11786" max="11786" width="9.28515625" style="1" customWidth="1"/>
    <col min="11787" max="11787" width="9.140625" style="1" customWidth="1"/>
    <col min="11788" max="11788" width="10.140625" style="1" customWidth="1"/>
    <col min="11789" max="11789" width="9.5703125" style="1" customWidth="1"/>
    <col min="11790" max="11790" width="10.7109375" style="1" customWidth="1"/>
    <col min="11791" max="11791" width="11.7109375" style="1" customWidth="1"/>
    <col min="11792" max="11792" width="10.140625" style="1" customWidth="1"/>
    <col min="11793" max="11793" width="10.42578125" style="1" customWidth="1"/>
    <col min="11794" max="11794" width="10.85546875" style="1" customWidth="1"/>
    <col min="11795" max="11795" width="11.42578125" style="1" customWidth="1"/>
    <col min="11796" max="11796" width="12" style="1" customWidth="1"/>
    <col min="11797" max="11797" width="9.140625" style="1" customWidth="1"/>
    <col min="11798" max="11798" width="16.28515625" style="1" customWidth="1"/>
    <col min="11799" max="11799" width="12.28515625" style="1" customWidth="1"/>
    <col min="11800" max="12032" width="9.140625" style="1" customWidth="1"/>
    <col min="12033" max="12033" width="11.7109375" style="1" customWidth="1"/>
    <col min="12034" max="12034" width="12" style="1" customWidth="1"/>
    <col min="12035" max="12037" width="9.140625" style="1" customWidth="1"/>
    <col min="12038" max="12038" width="12" style="1" customWidth="1"/>
    <col min="12039" max="12039" width="9.7109375" style="1" customWidth="1"/>
    <col min="12040" max="12040" width="8" style="1" customWidth="1"/>
    <col min="12041" max="12041" width="9.5703125" style="1" customWidth="1"/>
    <col min="12042" max="12042" width="9.28515625" style="1" customWidth="1"/>
    <col min="12043" max="12043" width="9.140625" style="1" customWidth="1"/>
    <col min="12044" max="12044" width="10.140625" style="1" customWidth="1"/>
    <col min="12045" max="12045" width="9.5703125" style="1" customWidth="1"/>
    <col min="12046" max="12046" width="10.7109375" style="1" customWidth="1"/>
    <col min="12047" max="12047" width="11.7109375" style="1" customWidth="1"/>
    <col min="12048" max="12048" width="10.140625" style="1" customWidth="1"/>
    <col min="12049" max="12049" width="10.42578125" style="1" customWidth="1"/>
    <col min="12050" max="12050" width="10.85546875" style="1" customWidth="1"/>
    <col min="12051" max="12051" width="11.42578125" style="1" customWidth="1"/>
    <col min="12052" max="12052" width="12" style="1" customWidth="1"/>
    <col min="12053" max="12053" width="9.140625" style="1" customWidth="1"/>
    <col min="12054" max="12054" width="16.28515625" style="1" customWidth="1"/>
    <col min="12055" max="12055" width="12.28515625" style="1" customWidth="1"/>
    <col min="12056" max="12288" width="9.140625" style="1" customWidth="1"/>
    <col min="12289" max="12289" width="11.7109375" style="1" customWidth="1"/>
    <col min="12290" max="12290" width="12" style="1" customWidth="1"/>
    <col min="12291" max="12293" width="9.140625" style="1" customWidth="1"/>
    <col min="12294" max="12294" width="12" style="1" customWidth="1"/>
    <col min="12295" max="12295" width="9.7109375" style="1" customWidth="1"/>
    <col min="12296" max="12296" width="8" style="1" customWidth="1"/>
    <col min="12297" max="12297" width="9.5703125" style="1" customWidth="1"/>
    <col min="12298" max="12298" width="9.28515625" style="1" customWidth="1"/>
    <col min="12299" max="12299" width="9.140625" style="1" customWidth="1"/>
    <col min="12300" max="12300" width="10.140625" style="1" customWidth="1"/>
    <col min="12301" max="12301" width="9.5703125" style="1" customWidth="1"/>
    <col min="12302" max="12302" width="10.7109375" style="1" customWidth="1"/>
    <col min="12303" max="12303" width="11.7109375" style="1" customWidth="1"/>
    <col min="12304" max="12304" width="10.140625" style="1" customWidth="1"/>
    <col min="12305" max="12305" width="10.42578125" style="1" customWidth="1"/>
    <col min="12306" max="12306" width="10.85546875" style="1" customWidth="1"/>
    <col min="12307" max="12307" width="11.42578125" style="1" customWidth="1"/>
    <col min="12308" max="12308" width="12" style="1" customWidth="1"/>
    <col min="12309" max="12309" width="9.140625" style="1" customWidth="1"/>
    <col min="12310" max="12310" width="16.28515625" style="1" customWidth="1"/>
    <col min="12311" max="12311" width="12.28515625" style="1" customWidth="1"/>
    <col min="12312" max="12544" width="9.140625" style="1" customWidth="1"/>
    <col min="12545" max="12545" width="11.7109375" style="1" customWidth="1"/>
    <col min="12546" max="12546" width="12" style="1" customWidth="1"/>
    <col min="12547" max="12549" width="9.140625" style="1" customWidth="1"/>
    <col min="12550" max="12550" width="12" style="1" customWidth="1"/>
    <col min="12551" max="12551" width="9.7109375" style="1" customWidth="1"/>
    <col min="12552" max="12552" width="8" style="1" customWidth="1"/>
    <col min="12553" max="12553" width="9.5703125" style="1" customWidth="1"/>
    <col min="12554" max="12554" width="9.28515625" style="1" customWidth="1"/>
    <col min="12555" max="12555" width="9.140625" style="1" customWidth="1"/>
    <col min="12556" max="12556" width="10.140625" style="1" customWidth="1"/>
    <col min="12557" max="12557" width="9.5703125" style="1" customWidth="1"/>
    <col min="12558" max="12558" width="10.7109375" style="1" customWidth="1"/>
    <col min="12559" max="12559" width="11.7109375" style="1" customWidth="1"/>
    <col min="12560" max="12560" width="10.140625" style="1" customWidth="1"/>
    <col min="12561" max="12561" width="10.42578125" style="1" customWidth="1"/>
    <col min="12562" max="12562" width="10.85546875" style="1" customWidth="1"/>
    <col min="12563" max="12563" width="11.42578125" style="1" customWidth="1"/>
    <col min="12564" max="12564" width="12" style="1" customWidth="1"/>
    <col min="12565" max="12565" width="9.140625" style="1" customWidth="1"/>
    <col min="12566" max="12566" width="16.28515625" style="1" customWidth="1"/>
    <col min="12567" max="12567" width="12.28515625" style="1" customWidth="1"/>
    <col min="12568" max="12800" width="9.140625" style="1" customWidth="1"/>
    <col min="12801" max="12801" width="11.7109375" style="1" customWidth="1"/>
    <col min="12802" max="12802" width="12" style="1" customWidth="1"/>
    <col min="12803" max="12805" width="9.140625" style="1" customWidth="1"/>
    <col min="12806" max="12806" width="12" style="1" customWidth="1"/>
    <col min="12807" max="12807" width="9.7109375" style="1" customWidth="1"/>
    <col min="12808" max="12808" width="8" style="1" customWidth="1"/>
    <col min="12809" max="12809" width="9.5703125" style="1" customWidth="1"/>
    <col min="12810" max="12810" width="9.28515625" style="1" customWidth="1"/>
    <col min="12811" max="12811" width="9.140625" style="1" customWidth="1"/>
    <col min="12812" max="12812" width="10.140625" style="1" customWidth="1"/>
    <col min="12813" max="12813" width="9.5703125" style="1" customWidth="1"/>
    <col min="12814" max="12814" width="10.7109375" style="1" customWidth="1"/>
    <col min="12815" max="12815" width="11.7109375" style="1" customWidth="1"/>
    <col min="12816" max="12816" width="10.140625" style="1" customWidth="1"/>
    <col min="12817" max="12817" width="10.42578125" style="1" customWidth="1"/>
    <col min="12818" max="12818" width="10.85546875" style="1" customWidth="1"/>
    <col min="12819" max="12819" width="11.42578125" style="1" customWidth="1"/>
    <col min="12820" max="12820" width="12" style="1" customWidth="1"/>
    <col min="12821" max="12821" width="9.140625" style="1" customWidth="1"/>
    <col min="12822" max="12822" width="16.28515625" style="1" customWidth="1"/>
    <col min="12823" max="12823" width="12.28515625" style="1" customWidth="1"/>
    <col min="12824" max="13056" width="9.140625" style="1" customWidth="1"/>
    <col min="13057" max="13057" width="11.7109375" style="1" customWidth="1"/>
    <col min="13058" max="13058" width="12" style="1" customWidth="1"/>
    <col min="13059" max="13061" width="9.140625" style="1" customWidth="1"/>
    <col min="13062" max="13062" width="12" style="1" customWidth="1"/>
    <col min="13063" max="13063" width="9.7109375" style="1" customWidth="1"/>
    <col min="13064" max="13064" width="8" style="1" customWidth="1"/>
    <col min="13065" max="13065" width="9.5703125" style="1" customWidth="1"/>
    <col min="13066" max="13066" width="9.28515625" style="1" customWidth="1"/>
    <col min="13067" max="13067" width="9.140625" style="1" customWidth="1"/>
    <col min="13068" max="13068" width="10.140625" style="1" customWidth="1"/>
    <col min="13069" max="13069" width="9.5703125" style="1" customWidth="1"/>
    <col min="13070" max="13070" width="10.7109375" style="1" customWidth="1"/>
    <col min="13071" max="13071" width="11.7109375" style="1" customWidth="1"/>
    <col min="13072" max="13072" width="10.140625" style="1" customWidth="1"/>
    <col min="13073" max="13073" width="10.42578125" style="1" customWidth="1"/>
    <col min="13074" max="13074" width="10.85546875" style="1" customWidth="1"/>
    <col min="13075" max="13075" width="11.42578125" style="1" customWidth="1"/>
    <col min="13076" max="13076" width="12" style="1" customWidth="1"/>
    <col min="13077" max="13077" width="9.140625" style="1" customWidth="1"/>
    <col min="13078" max="13078" width="16.28515625" style="1" customWidth="1"/>
    <col min="13079" max="13079" width="12.28515625" style="1" customWidth="1"/>
    <col min="13080" max="13312" width="9.140625" style="1" customWidth="1"/>
    <col min="13313" max="13313" width="11.7109375" style="1" customWidth="1"/>
    <col min="13314" max="13314" width="12" style="1" customWidth="1"/>
    <col min="13315" max="13317" width="9.140625" style="1" customWidth="1"/>
    <col min="13318" max="13318" width="12" style="1" customWidth="1"/>
    <col min="13319" max="13319" width="9.7109375" style="1" customWidth="1"/>
    <col min="13320" max="13320" width="8" style="1" customWidth="1"/>
    <col min="13321" max="13321" width="9.5703125" style="1" customWidth="1"/>
    <col min="13322" max="13322" width="9.28515625" style="1" customWidth="1"/>
    <col min="13323" max="13323" width="9.140625" style="1" customWidth="1"/>
    <col min="13324" max="13324" width="10.140625" style="1" customWidth="1"/>
    <col min="13325" max="13325" width="9.5703125" style="1" customWidth="1"/>
    <col min="13326" max="13326" width="10.7109375" style="1" customWidth="1"/>
    <col min="13327" max="13327" width="11.7109375" style="1" customWidth="1"/>
    <col min="13328" max="13328" width="10.140625" style="1" customWidth="1"/>
    <col min="13329" max="13329" width="10.42578125" style="1" customWidth="1"/>
    <col min="13330" max="13330" width="10.85546875" style="1" customWidth="1"/>
    <col min="13331" max="13331" width="11.42578125" style="1" customWidth="1"/>
    <col min="13332" max="13332" width="12" style="1" customWidth="1"/>
    <col min="13333" max="13333" width="9.140625" style="1" customWidth="1"/>
    <col min="13334" max="13334" width="16.28515625" style="1" customWidth="1"/>
    <col min="13335" max="13335" width="12.28515625" style="1" customWidth="1"/>
    <col min="13336" max="13568" width="9.140625" style="1" customWidth="1"/>
    <col min="13569" max="13569" width="11.7109375" style="1" customWidth="1"/>
    <col min="13570" max="13570" width="12" style="1" customWidth="1"/>
    <col min="13571" max="13573" width="9.140625" style="1" customWidth="1"/>
    <col min="13574" max="13574" width="12" style="1" customWidth="1"/>
    <col min="13575" max="13575" width="9.7109375" style="1" customWidth="1"/>
    <col min="13576" max="13576" width="8" style="1" customWidth="1"/>
    <col min="13577" max="13577" width="9.5703125" style="1" customWidth="1"/>
    <col min="13578" max="13578" width="9.28515625" style="1" customWidth="1"/>
    <col min="13579" max="13579" width="9.140625" style="1" customWidth="1"/>
    <col min="13580" max="13580" width="10.140625" style="1" customWidth="1"/>
    <col min="13581" max="13581" width="9.5703125" style="1" customWidth="1"/>
    <col min="13582" max="13582" width="10.7109375" style="1" customWidth="1"/>
    <col min="13583" max="13583" width="11.7109375" style="1" customWidth="1"/>
    <col min="13584" max="13584" width="10.140625" style="1" customWidth="1"/>
    <col min="13585" max="13585" width="10.42578125" style="1" customWidth="1"/>
    <col min="13586" max="13586" width="10.85546875" style="1" customWidth="1"/>
    <col min="13587" max="13587" width="11.42578125" style="1" customWidth="1"/>
    <col min="13588" max="13588" width="12" style="1" customWidth="1"/>
    <col min="13589" max="13589" width="9.140625" style="1" customWidth="1"/>
    <col min="13590" max="13590" width="16.28515625" style="1" customWidth="1"/>
    <col min="13591" max="13591" width="12.28515625" style="1" customWidth="1"/>
    <col min="13592" max="13824" width="9.140625" style="1" customWidth="1"/>
    <col min="13825" max="13825" width="11.7109375" style="1" customWidth="1"/>
    <col min="13826" max="13826" width="12" style="1" customWidth="1"/>
    <col min="13827" max="13829" width="9.140625" style="1" customWidth="1"/>
    <col min="13830" max="13830" width="12" style="1" customWidth="1"/>
    <col min="13831" max="13831" width="9.7109375" style="1" customWidth="1"/>
    <col min="13832" max="13832" width="8" style="1" customWidth="1"/>
    <col min="13833" max="13833" width="9.5703125" style="1" customWidth="1"/>
    <col min="13834" max="13834" width="9.28515625" style="1" customWidth="1"/>
    <col min="13835" max="13835" width="9.140625" style="1" customWidth="1"/>
    <col min="13836" max="13836" width="10.140625" style="1" customWidth="1"/>
    <col min="13837" max="13837" width="9.5703125" style="1" customWidth="1"/>
    <col min="13838" max="13838" width="10.7109375" style="1" customWidth="1"/>
    <col min="13839" max="13839" width="11.7109375" style="1" customWidth="1"/>
    <col min="13840" max="13840" width="10.140625" style="1" customWidth="1"/>
    <col min="13841" max="13841" width="10.42578125" style="1" customWidth="1"/>
    <col min="13842" max="13842" width="10.85546875" style="1" customWidth="1"/>
    <col min="13843" max="13843" width="11.42578125" style="1" customWidth="1"/>
    <col min="13844" max="13844" width="12" style="1" customWidth="1"/>
    <col min="13845" max="13845" width="9.140625" style="1" customWidth="1"/>
    <col min="13846" max="13846" width="16.28515625" style="1" customWidth="1"/>
    <col min="13847" max="13847" width="12.28515625" style="1" customWidth="1"/>
    <col min="13848" max="14080" width="9.140625" style="1" customWidth="1"/>
    <col min="14081" max="14081" width="11.7109375" style="1" customWidth="1"/>
    <col min="14082" max="14082" width="12" style="1" customWidth="1"/>
    <col min="14083" max="14085" width="9.140625" style="1" customWidth="1"/>
    <col min="14086" max="14086" width="12" style="1" customWidth="1"/>
    <col min="14087" max="14087" width="9.7109375" style="1" customWidth="1"/>
    <col min="14088" max="14088" width="8" style="1" customWidth="1"/>
    <col min="14089" max="14089" width="9.5703125" style="1" customWidth="1"/>
    <col min="14090" max="14090" width="9.28515625" style="1" customWidth="1"/>
    <col min="14091" max="14091" width="9.140625" style="1" customWidth="1"/>
    <col min="14092" max="14092" width="10.140625" style="1" customWidth="1"/>
    <col min="14093" max="14093" width="9.5703125" style="1" customWidth="1"/>
    <col min="14094" max="14094" width="10.7109375" style="1" customWidth="1"/>
    <col min="14095" max="14095" width="11.7109375" style="1" customWidth="1"/>
    <col min="14096" max="14096" width="10.140625" style="1" customWidth="1"/>
    <col min="14097" max="14097" width="10.42578125" style="1" customWidth="1"/>
    <col min="14098" max="14098" width="10.85546875" style="1" customWidth="1"/>
    <col min="14099" max="14099" width="11.42578125" style="1" customWidth="1"/>
    <col min="14100" max="14100" width="12" style="1" customWidth="1"/>
    <col min="14101" max="14101" width="9.140625" style="1" customWidth="1"/>
    <col min="14102" max="14102" width="16.28515625" style="1" customWidth="1"/>
    <col min="14103" max="14103" width="12.28515625" style="1" customWidth="1"/>
    <col min="14104" max="14336" width="9.140625" style="1" customWidth="1"/>
    <col min="14337" max="14337" width="11.7109375" style="1" customWidth="1"/>
    <col min="14338" max="14338" width="12" style="1" customWidth="1"/>
    <col min="14339" max="14341" width="9.140625" style="1" customWidth="1"/>
    <col min="14342" max="14342" width="12" style="1" customWidth="1"/>
    <col min="14343" max="14343" width="9.7109375" style="1" customWidth="1"/>
    <col min="14344" max="14344" width="8" style="1" customWidth="1"/>
    <col min="14345" max="14345" width="9.5703125" style="1" customWidth="1"/>
    <col min="14346" max="14346" width="9.28515625" style="1" customWidth="1"/>
    <col min="14347" max="14347" width="9.140625" style="1" customWidth="1"/>
    <col min="14348" max="14348" width="10.140625" style="1" customWidth="1"/>
    <col min="14349" max="14349" width="9.5703125" style="1" customWidth="1"/>
    <col min="14350" max="14350" width="10.7109375" style="1" customWidth="1"/>
    <col min="14351" max="14351" width="11.7109375" style="1" customWidth="1"/>
    <col min="14352" max="14352" width="10.140625" style="1" customWidth="1"/>
    <col min="14353" max="14353" width="10.42578125" style="1" customWidth="1"/>
    <col min="14354" max="14354" width="10.85546875" style="1" customWidth="1"/>
    <col min="14355" max="14355" width="11.42578125" style="1" customWidth="1"/>
    <col min="14356" max="14356" width="12" style="1" customWidth="1"/>
    <col min="14357" max="14357" width="9.140625" style="1" customWidth="1"/>
    <col min="14358" max="14358" width="16.28515625" style="1" customWidth="1"/>
    <col min="14359" max="14359" width="12.28515625" style="1" customWidth="1"/>
    <col min="14360" max="14592" width="9.140625" style="1" customWidth="1"/>
    <col min="14593" max="14593" width="11.7109375" style="1" customWidth="1"/>
    <col min="14594" max="14594" width="12" style="1" customWidth="1"/>
    <col min="14595" max="14597" width="9.140625" style="1" customWidth="1"/>
    <col min="14598" max="14598" width="12" style="1" customWidth="1"/>
    <col min="14599" max="14599" width="9.7109375" style="1" customWidth="1"/>
    <col min="14600" max="14600" width="8" style="1" customWidth="1"/>
    <col min="14601" max="14601" width="9.5703125" style="1" customWidth="1"/>
    <col min="14602" max="14602" width="9.28515625" style="1" customWidth="1"/>
    <col min="14603" max="14603" width="9.140625" style="1" customWidth="1"/>
    <col min="14604" max="14604" width="10.140625" style="1" customWidth="1"/>
    <col min="14605" max="14605" width="9.5703125" style="1" customWidth="1"/>
    <col min="14606" max="14606" width="10.7109375" style="1" customWidth="1"/>
    <col min="14607" max="14607" width="11.7109375" style="1" customWidth="1"/>
    <col min="14608" max="14608" width="10.140625" style="1" customWidth="1"/>
    <col min="14609" max="14609" width="10.42578125" style="1" customWidth="1"/>
    <col min="14610" max="14610" width="10.85546875" style="1" customWidth="1"/>
    <col min="14611" max="14611" width="11.42578125" style="1" customWidth="1"/>
    <col min="14612" max="14612" width="12" style="1" customWidth="1"/>
    <col min="14613" max="14613" width="9.140625" style="1" customWidth="1"/>
    <col min="14614" max="14614" width="16.28515625" style="1" customWidth="1"/>
    <col min="14615" max="14615" width="12.28515625" style="1" customWidth="1"/>
    <col min="14616" max="14848" width="9.140625" style="1" customWidth="1"/>
    <col min="14849" max="14849" width="11.7109375" style="1" customWidth="1"/>
    <col min="14850" max="14850" width="12" style="1" customWidth="1"/>
    <col min="14851" max="14853" width="9.140625" style="1" customWidth="1"/>
    <col min="14854" max="14854" width="12" style="1" customWidth="1"/>
    <col min="14855" max="14855" width="9.7109375" style="1" customWidth="1"/>
    <col min="14856" max="14856" width="8" style="1" customWidth="1"/>
    <col min="14857" max="14857" width="9.5703125" style="1" customWidth="1"/>
    <col min="14858" max="14858" width="9.28515625" style="1" customWidth="1"/>
    <col min="14859" max="14859" width="9.140625" style="1" customWidth="1"/>
    <col min="14860" max="14860" width="10.140625" style="1" customWidth="1"/>
    <col min="14861" max="14861" width="9.5703125" style="1" customWidth="1"/>
    <col min="14862" max="14862" width="10.7109375" style="1" customWidth="1"/>
    <col min="14863" max="14863" width="11.7109375" style="1" customWidth="1"/>
    <col min="14864" max="14864" width="10.140625" style="1" customWidth="1"/>
    <col min="14865" max="14865" width="10.42578125" style="1" customWidth="1"/>
    <col min="14866" max="14866" width="10.85546875" style="1" customWidth="1"/>
    <col min="14867" max="14867" width="11.42578125" style="1" customWidth="1"/>
    <col min="14868" max="14868" width="12" style="1" customWidth="1"/>
    <col min="14869" max="14869" width="9.140625" style="1" customWidth="1"/>
    <col min="14870" max="14870" width="16.28515625" style="1" customWidth="1"/>
    <col min="14871" max="14871" width="12.28515625" style="1" customWidth="1"/>
    <col min="14872" max="15104" width="9.140625" style="1" customWidth="1"/>
    <col min="15105" max="15105" width="11.7109375" style="1" customWidth="1"/>
    <col min="15106" max="15106" width="12" style="1" customWidth="1"/>
    <col min="15107" max="15109" width="9.140625" style="1" customWidth="1"/>
    <col min="15110" max="15110" width="12" style="1" customWidth="1"/>
    <col min="15111" max="15111" width="9.7109375" style="1" customWidth="1"/>
    <col min="15112" max="15112" width="8" style="1" customWidth="1"/>
    <col min="15113" max="15113" width="9.5703125" style="1" customWidth="1"/>
    <col min="15114" max="15114" width="9.28515625" style="1" customWidth="1"/>
    <col min="15115" max="15115" width="9.140625" style="1" customWidth="1"/>
    <col min="15116" max="15116" width="10.140625" style="1" customWidth="1"/>
    <col min="15117" max="15117" width="9.5703125" style="1" customWidth="1"/>
    <col min="15118" max="15118" width="10.7109375" style="1" customWidth="1"/>
    <col min="15119" max="15119" width="11.7109375" style="1" customWidth="1"/>
    <col min="15120" max="15120" width="10.140625" style="1" customWidth="1"/>
    <col min="15121" max="15121" width="10.42578125" style="1" customWidth="1"/>
    <col min="15122" max="15122" width="10.85546875" style="1" customWidth="1"/>
    <col min="15123" max="15123" width="11.42578125" style="1" customWidth="1"/>
    <col min="15124" max="15124" width="12" style="1" customWidth="1"/>
    <col min="15125" max="15125" width="9.140625" style="1" customWidth="1"/>
    <col min="15126" max="15126" width="16.28515625" style="1" customWidth="1"/>
    <col min="15127" max="15127" width="12.28515625" style="1" customWidth="1"/>
    <col min="15128" max="15360" width="9.140625" style="1" customWidth="1"/>
    <col min="15361" max="15361" width="11.7109375" style="1" customWidth="1"/>
    <col min="15362" max="15362" width="12" style="1" customWidth="1"/>
    <col min="15363" max="15365" width="9.140625" style="1" customWidth="1"/>
    <col min="15366" max="15366" width="12" style="1" customWidth="1"/>
    <col min="15367" max="15367" width="9.7109375" style="1" customWidth="1"/>
    <col min="15368" max="15368" width="8" style="1" customWidth="1"/>
    <col min="15369" max="15369" width="9.5703125" style="1" customWidth="1"/>
    <col min="15370" max="15370" width="9.28515625" style="1" customWidth="1"/>
    <col min="15371" max="15371" width="9.140625" style="1" customWidth="1"/>
    <col min="15372" max="15372" width="10.140625" style="1" customWidth="1"/>
    <col min="15373" max="15373" width="9.5703125" style="1" customWidth="1"/>
    <col min="15374" max="15374" width="10.7109375" style="1" customWidth="1"/>
    <col min="15375" max="15375" width="11.7109375" style="1" customWidth="1"/>
    <col min="15376" max="15376" width="10.140625" style="1" customWidth="1"/>
    <col min="15377" max="15377" width="10.42578125" style="1" customWidth="1"/>
    <col min="15378" max="15378" width="10.85546875" style="1" customWidth="1"/>
    <col min="15379" max="15379" width="11.42578125" style="1" customWidth="1"/>
    <col min="15380" max="15380" width="12" style="1" customWidth="1"/>
    <col min="15381" max="15381" width="9.140625" style="1" customWidth="1"/>
    <col min="15382" max="15382" width="16.28515625" style="1" customWidth="1"/>
    <col min="15383" max="15383" width="12.28515625" style="1" customWidth="1"/>
    <col min="15384" max="15616" width="9.140625" style="1" customWidth="1"/>
    <col min="15617" max="15617" width="11.7109375" style="1" customWidth="1"/>
    <col min="15618" max="15618" width="12" style="1" customWidth="1"/>
    <col min="15619" max="15621" width="9.140625" style="1" customWidth="1"/>
    <col min="15622" max="15622" width="12" style="1" customWidth="1"/>
    <col min="15623" max="15623" width="9.7109375" style="1" customWidth="1"/>
    <col min="15624" max="15624" width="8" style="1" customWidth="1"/>
    <col min="15625" max="15625" width="9.5703125" style="1" customWidth="1"/>
    <col min="15626" max="15626" width="9.28515625" style="1" customWidth="1"/>
    <col min="15627" max="15627" width="9.140625" style="1" customWidth="1"/>
    <col min="15628" max="15628" width="10.140625" style="1" customWidth="1"/>
    <col min="15629" max="15629" width="9.5703125" style="1" customWidth="1"/>
    <col min="15630" max="15630" width="10.7109375" style="1" customWidth="1"/>
    <col min="15631" max="15631" width="11.7109375" style="1" customWidth="1"/>
    <col min="15632" max="15632" width="10.140625" style="1" customWidth="1"/>
    <col min="15633" max="15633" width="10.42578125" style="1" customWidth="1"/>
    <col min="15634" max="15634" width="10.85546875" style="1" customWidth="1"/>
    <col min="15635" max="15635" width="11.42578125" style="1" customWidth="1"/>
    <col min="15636" max="15636" width="12" style="1" customWidth="1"/>
    <col min="15637" max="15637" width="9.140625" style="1" customWidth="1"/>
    <col min="15638" max="15638" width="16.28515625" style="1" customWidth="1"/>
    <col min="15639" max="15639" width="12.28515625" style="1" customWidth="1"/>
    <col min="15640" max="15872" width="9.140625" style="1" customWidth="1"/>
    <col min="15873" max="15873" width="11.7109375" style="1" customWidth="1"/>
    <col min="15874" max="15874" width="12" style="1" customWidth="1"/>
    <col min="15875" max="15877" width="9.140625" style="1" customWidth="1"/>
    <col min="15878" max="15878" width="12" style="1" customWidth="1"/>
    <col min="15879" max="15879" width="9.7109375" style="1" customWidth="1"/>
    <col min="15880" max="15880" width="8" style="1" customWidth="1"/>
    <col min="15881" max="15881" width="9.5703125" style="1" customWidth="1"/>
    <col min="15882" max="15882" width="9.28515625" style="1" customWidth="1"/>
    <col min="15883" max="15883" width="9.140625" style="1" customWidth="1"/>
    <col min="15884" max="15884" width="10.140625" style="1" customWidth="1"/>
    <col min="15885" max="15885" width="9.5703125" style="1" customWidth="1"/>
    <col min="15886" max="15886" width="10.7109375" style="1" customWidth="1"/>
    <col min="15887" max="15887" width="11.7109375" style="1" customWidth="1"/>
    <col min="15888" max="15888" width="10.140625" style="1" customWidth="1"/>
    <col min="15889" max="15889" width="10.42578125" style="1" customWidth="1"/>
    <col min="15890" max="15890" width="10.85546875" style="1" customWidth="1"/>
    <col min="15891" max="15891" width="11.42578125" style="1" customWidth="1"/>
    <col min="15892" max="15892" width="12" style="1" customWidth="1"/>
    <col min="15893" max="15893" width="9.140625" style="1" customWidth="1"/>
    <col min="15894" max="15894" width="16.28515625" style="1" customWidth="1"/>
    <col min="15895" max="15895" width="12.28515625" style="1" customWidth="1"/>
    <col min="15896" max="16128" width="9.140625" style="1" customWidth="1"/>
    <col min="16129" max="16129" width="11.7109375" style="1" customWidth="1"/>
    <col min="16130" max="16130" width="12" style="1" customWidth="1"/>
    <col min="16131" max="16133" width="9.140625" style="1" customWidth="1"/>
    <col min="16134" max="16134" width="12" style="1" customWidth="1"/>
    <col min="16135" max="16135" width="9.7109375" style="1" customWidth="1"/>
    <col min="16136" max="16136" width="8" style="1" customWidth="1"/>
    <col min="16137" max="16137" width="9.5703125" style="1" customWidth="1"/>
    <col min="16138" max="16138" width="9.28515625" style="1" customWidth="1"/>
    <col min="16139" max="16139" width="9.140625" style="1" customWidth="1"/>
    <col min="16140" max="16140" width="10.140625" style="1" customWidth="1"/>
    <col min="16141" max="16141" width="9.5703125" style="1" customWidth="1"/>
    <col min="16142" max="16142" width="10.7109375" style="1" customWidth="1"/>
    <col min="16143" max="16143" width="11.7109375" style="1" customWidth="1"/>
    <col min="16144" max="16144" width="10.140625" style="1" customWidth="1"/>
    <col min="16145" max="16145" width="10.42578125" style="1" customWidth="1"/>
    <col min="16146" max="16146" width="10.85546875" style="1" customWidth="1"/>
    <col min="16147" max="16147" width="11.42578125" style="1" customWidth="1"/>
    <col min="16148" max="16148" width="12" style="1" customWidth="1"/>
    <col min="16149" max="16149" width="9.140625" style="1" customWidth="1"/>
    <col min="16150" max="16150" width="16.28515625" style="1" customWidth="1"/>
    <col min="16151" max="16151" width="12.28515625" style="1" customWidth="1"/>
    <col min="16152" max="16378" width="9.140625" style="1" customWidth="1"/>
    <col min="16379" max="16384" width="8.85546875" style="1" customWidth="1"/>
  </cols>
  <sheetData>
    <row r="1" spans="1:30" ht="18.75" x14ac:dyDescent="0.3">
      <c r="A1" s="45"/>
      <c r="B1" s="138" t="s">
        <v>55</v>
      </c>
      <c r="C1" s="93"/>
      <c r="D1" s="45"/>
      <c r="F1" s="193" t="s">
        <v>29</v>
      </c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5"/>
    </row>
    <row r="2" spans="1:30" ht="18.75" x14ac:dyDescent="0.3">
      <c r="A2" s="45"/>
      <c r="B2" s="139" t="s">
        <v>56</v>
      </c>
      <c r="C2" s="92"/>
      <c r="D2" s="45"/>
      <c r="F2" s="196" t="s">
        <v>30</v>
      </c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8"/>
    </row>
    <row r="3" spans="1:30" ht="20.25" x14ac:dyDescent="0.2">
      <c r="F3" s="199" t="s">
        <v>57</v>
      </c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1"/>
    </row>
    <row r="4" spans="1:30" ht="17.25" customHeight="1" x14ac:dyDescent="0.2">
      <c r="F4" s="169" t="s">
        <v>32</v>
      </c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80"/>
    </row>
    <row r="5" spans="1:30" x14ac:dyDescent="0.2">
      <c r="F5" s="216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8"/>
    </row>
    <row r="6" spans="1:30" ht="6.75" customHeight="1" x14ac:dyDescent="0.2"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301"/>
      <c r="U6" s="211"/>
      <c r="V6" s="211"/>
      <c r="W6" s="211"/>
      <c r="X6" s="301"/>
      <c r="Y6" s="301"/>
      <c r="Z6" s="301"/>
      <c r="AA6" s="301"/>
      <c r="AB6" s="301"/>
      <c r="AC6" s="301"/>
    </row>
    <row r="7" spans="1:30" ht="12.75" customHeight="1" x14ac:dyDescent="0.2">
      <c r="F7" s="213" t="s">
        <v>33</v>
      </c>
      <c r="G7" s="214"/>
      <c r="H7" s="214"/>
      <c r="I7" s="214"/>
      <c r="J7" s="214"/>
      <c r="K7" s="214"/>
      <c r="L7" s="215"/>
      <c r="M7" s="213" t="s">
        <v>34</v>
      </c>
      <c r="N7" s="214"/>
      <c r="O7" s="215"/>
      <c r="P7" s="213" t="s">
        <v>23</v>
      </c>
      <c r="Q7" s="285"/>
      <c r="R7" s="223"/>
      <c r="S7" s="213" t="s">
        <v>35</v>
      </c>
      <c r="T7" s="223"/>
      <c r="U7" s="166" t="s">
        <v>36</v>
      </c>
      <c r="V7" s="167"/>
      <c r="W7" s="168"/>
      <c r="X7" s="166" t="s">
        <v>37</v>
      </c>
      <c r="Y7" s="167"/>
      <c r="Z7" s="168"/>
      <c r="AA7" s="166" t="s">
        <v>58</v>
      </c>
      <c r="AB7" s="167"/>
      <c r="AC7" s="168"/>
      <c r="AD7" s="3"/>
    </row>
    <row r="8" spans="1:30" ht="12.75" customHeight="1" x14ac:dyDescent="0.2">
      <c r="A8" s="275" t="s">
        <v>59</v>
      </c>
      <c r="B8" s="276"/>
      <c r="F8" s="160">
        <f>Dados!B6</f>
        <v>0</v>
      </c>
      <c r="G8" s="161"/>
      <c r="H8" s="161"/>
      <c r="I8" s="161"/>
      <c r="J8" s="161"/>
      <c r="K8" s="161"/>
      <c r="L8" s="162"/>
      <c r="M8" s="173">
        <f>Dados!B7</f>
        <v>0</v>
      </c>
      <c r="N8" s="174"/>
      <c r="O8" s="175"/>
      <c r="P8" s="169">
        <f>Dados!B8</f>
        <v>0</v>
      </c>
      <c r="Q8" s="277"/>
      <c r="R8" s="170"/>
      <c r="S8" s="169" t="str">
        <f>Dados!B9</f>
        <v>Nº da OSF</v>
      </c>
      <c r="T8" s="170"/>
      <c r="U8" s="169" t="str">
        <f>Dados!B10</f>
        <v>Período da OSF</v>
      </c>
      <c r="V8" s="179"/>
      <c r="W8" s="180"/>
      <c r="X8" s="169">
        <f>Dados!B11</f>
        <v>0</v>
      </c>
      <c r="Y8" s="179"/>
      <c r="Z8" s="180"/>
      <c r="AA8" s="279" t="str">
        <f>B9</f>
        <v>DRE</v>
      </c>
      <c r="AB8" s="280"/>
      <c r="AC8" s="281"/>
      <c r="AD8" s="62"/>
    </row>
    <row r="9" spans="1:30" ht="12.75" customHeight="1" x14ac:dyDescent="0.25">
      <c r="A9" s="102"/>
      <c r="B9" s="76" t="s">
        <v>83</v>
      </c>
      <c r="F9" s="163"/>
      <c r="G9" s="164"/>
      <c r="H9" s="164"/>
      <c r="I9" s="164"/>
      <c r="J9" s="164"/>
      <c r="K9" s="164"/>
      <c r="L9" s="165"/>
      <c r="M9" s="176"/>
      <c r="N9" s="177"/>
      <c r="O9" s="178"/>
      <c r="P9" s="171"/>
      <c r="Q9" s="278"/>
      <c r="R9" s="172"/>
      <c r="S9" s="171"/>
      <c r="T9" s="172"/>
      <c r="U9" s="181"/>
      <c r="V9" s="182"/>
      <c r="W9" s="183"/>
      <c r="X9" s="181"/>
      <c r="Y9" s="182"/>
      <c r="Z9" s="183"/>
      <c r="AA9" s="282"/>
      <c r="AB9" s="283"/>
      <c r="AC9" s="284"/>
      <c r="AD9" s="62"/>
    </row>
    <row r="10" spans="1:30" ht="21.75" customHeight="1" x14ac:dyDescent="0.25">
      <c r="A10" s="140"/>
      <c r="F10" s="57"/>
      <c r="G10" s="57"/>
      <c r="H10" s="57"/>
      <c r="I10" s="57"/>
      <c r="J10" s="57"/>
      <c r="K10" s="57"/>
      <c r="L10" s="57"/>
      <c r="M10" s="59"/>
      <c r="N10" s="59"/>
      <c r="O10" s="59"/>
      <c r="P10" s="7"/>
      <c r="Q10" s="7"/>
      <c r="R10" s="7"/>
      <c r="S10" s="7"/>
      <c r="T10" s="7"/>
      <c r="U10" s="58"/>
      <c r="V10" s="58"/>
      <c r="W10" s="58"/>
      <c r="X10" s="58"/>
      <c r="Y10" s="58"/>
      <c r="Z10" s="58"/>
      <c r="AA10" s="58"/>
      <c r="AB10" s="58"/>
      <c r="AC10" s="62"/>
      <c r="AD10" s="62"/>
    </row>
    <row r="11" spans="1:30" ht="19.5" customHeight="1" x14ac:dyDescent="0.2">
      <c r="F11" s="190" t="s">
        <v>60</v>
      </c>
      <c r="G11" s="211"/>
      <c r="H11" s="211"/>
      <c r="I11" s="211"/>
      <c r="J11" s="211"/>
      <c r="K11" s="211"/>
      <c r="L11" s="211"/>
      <c r="M11" s="288"/>
      <c r="N11" s="295" t="s">
        <v>61</v>
      </c>
      <c r="O11" s="296"/>
      <c r="P11" s="297"/>
      <c r="Q11" s="299" t="s">
        <v>63</v>
      </c>
      <c r="R11" s="211"/>
      <c r="S11" s="211"/>
      <c r="T11" s="211"/>
      <c r="U11" s="288"/>
      <c r="V11" s="299" t="s">
        <v>64</v>
      </c>
      <c r="W11" s="211"/>
      <c r="X11" s="211"/>
      <c r="Y11" s="211"/>
      <c r="Z11" s="288"/>
      <c r="AA11" s="295" t="s">
        <v>65</v>
      </c>
      <c r="AB11" s="300"/>
      <c r="AC11" s="377"/>
      <c r="AD11" s="286" t="s">
        <v>62</v>
      </c>
    </row>
    <row r="12" spans="1:30" ht="36" customHeight="1" x14ac:dyDescent="0.25">
      <c r="A12" s="141" t="s">
        <v>133</v>
      </c>
      <c r="E12" s="101" t="s">
        <v>84</v>
      </c>
      <c r="F12" s="373" t="s">
        <v>66</v>
      </c>
      <c r="G12" s="301"/>
      <c r="H12" s="373" t="s">
        <v>67</v>
      </c>
      <c r="I12" s="301"/>
      <c r="J12" s="301"/>
      <c r="K12" s="301"/>
      <c r="L12" s="301"/>
      <c r="M12" s="374"/>
      <c r="N12" s="343" t="s">
        <v>68</v>
      </c>
      <c r="O12" s="375"/>
      <c r="P12" s="376"/>
      <c r="Q12" s="290" t="s">
        <v>70</v>
      </c>
      <c r="R12" s="291"/>
      <c r="S12" s="290" t="s">
        <v>71</v>
      </c>
      <c r="T12" s="292"/>
      <c r="U12" s="291"/>
      <c r="V12" s="290" t="s">
        <v>72</v>
      </c>
      <c r="W12" s="291"/>
      <c r="X12" s="290" t="s">
        <v>73</v>
      </c>
      <c r="Y12" s="292"/>
      <c r="Z12" s="291"/>
      <c r="AA12" s="293" t="s">
        <v>74</v>
      </c>
      <c r="AB12" s="294"/>
      <c r="AC12" s="378"/>
      <c r="AD12" s="287"/>
    </row>
    <row r="13" spans="1:30" ht="18" customHeight="1" x14ac:dyDescent="0.25">
      <c r="A13" s="91"/>
      <c r="B13" s="54" t="str">
        <f ca="1">IF(A13&lt;&gt;"",VLOOKUP(A13,OFFSET(DREJ150!$C$2,0,0,Dados!$B$1,10),3,FALSE),"")</f>
        <v/>
      </c>
      <c r="C13" s="55" t="str">
        <f ca="1">IF(A13&lt;&gt;"",VLOOKUP(A13,OFFSET(DREJ150!$C$2,0,0,Dados!$B$1,10),4,FALSE),"")</f>
        <v/>
      </c>
      <c r="D13" s="55" t="str">
        <f ca="1">IF(A13&lt;&gt;"",VLOOKUP(A13,OFFSET(DREJ150!$C$2,0,0,Dados!$B$1,10),5,FALSE),"")</f>
        <v/>
      </c>
      <c r="E13" s="1" t="str">
        <f t="shared" ref="E13:E33" si="0">IF(A13&lt;&gt;"",IF(OR(D13="P",C13="N"),"S","A"),"")</f>
        <v/>
      </c>
      <c r="F13" s="385" t="str">
        <f>IF(A13&lt;&gt;"",A13,"")</f>
        <v/>
      </c>
      <c r="G13" s="386"/>
      <c r="H13" s="387" t="str">
        <f ca="1">IF(OR(D13="P",D13="N"),"","      ")&amp;IF(B13="","",IF(D13="D"," (-) "&amp;B13,B13))</f>
        <v xml:space="preserve">      </v>
      </c>
      <c r="I13" s="388"/>
      <c r="J13" s="388" t="str">
        <f>IF(E13&lt;&gt;"",E13,"")</f>
        <v/>
      </c>
      <c r="K13" s="388"/>
      <c r="L13" s="388" t="str">
        <f>IF(AF13&lt;&gt;"",AF13,"")</f>
        <v/>
      </c>
      <c r="M13" s="389"/>
      <c r="N13" s="390" t="str">
        <f ca="1">IF(B13&lt;&gt;"",IF(OR(D13="D",D13="N"),-C13,C13),"")</f>
        <v/>
      </c>
      <c r="O13" s="391"/>
      <c r="P13" s="392" t="str">
        <f>IF(AJ13&lt;&gt;"",AJ13,"")</f>
        <v/>
      </c>
      <c r="Q13" s="393"/>
      <c r="R13" s="324"/>
      <c r="S13" s="303"/>
      <c r="T13" s="303"/>
      <c r="U13" s="304"/>
      <c r="V13" s="323" t="s">
        <v>130</v>
      </c>
      <c r="W13" s="324"/>
      <c r="X13" s="302"/>
      <c r="Y13" s="303"/>
      <c r="Z13" s="303"/>
      <c r="AA13" s="416" t="str">
        <f>IF(A13&lt;&gt;"",N13-S13+X13,"")</f>
        <v/>
      </c>
      <c r="AB13" s="417"/>
      <c r="AC13" s="418"/>
      <c r="AD13" s="103" t="e">
        <f>#REF!-S13+X13</f>
        <v>#REF!</v>
      </c>
    </row>
    <row r="14" spans="1:30" ht="18" customHeight="1" x14ac:dyDescent="0.25">
      <c r="A14" s="91"/>
      <c r="B14" s="54" t="str">
        <f ca="1">IF(A14&lt;&gt;"",VLOOKUP(A14,OFFSET(DREJ150!$C$2,0,0,Dados!$B$1,10),3,FALSE),"")</f>
        <v/>
      </c>
      <c r="C14" s="55" t="str">
        <f ca="1">IF(A14&lt;&gt;"",VLOOKUP(A14,OFFSET(DREJ150!$C$2,0,0,Dados!$B$1,10),4,FALSE),"")</f>
        <v/>
      </c>
      <c r="D14" s="55" t="str">
        <f ca="1">IF(A14&lt;&gt;"",VLOOKUP(A14,OFFSET(DREJ150!$C$2,0,0,Dados!$B$1,10),5,FALSE),"")</f>
        <v/>
      </c>
      <c r="E14" s="1" t="str">
        <f t="shared" si="0"/>
        <v/>
      </c>
      <c r="F14" s="379" t="str">
        <f>IF(A14&lt;&gt;"",A14,"")</f>
        <v/>
      </c>
      <c r="G14" s="380"/>
      <c r="H14" s="309" t="str">
        <f ca="1">IF(OR(D14="P",D14="N"),"","      ")&amp;IF(B14="","",IF(D14="D"," (-) "&amp;B14,B14))</f>
        <v xml:space="preserve">      </v>
      </c>
      <c r="I14" s="310"/>
      <c r="J14" s="310" t="str">
        <f t="shared" ref="J14:J34" si="1">IF(E14&lt;&gt;"",E14,"")</f>
        <v/>
      </c>
      <c r="K14" s="310"/>
      <c r="L14" s="310" t="str">
        <f t="shared" ref="L14:L34" si="2">IF(AF14&lt;&gt;"",AF14,"")</f>
        <v/>
      </c>
      <c r="M14" s="311"/>
      <c r="N14" s="381" t="str">
        <f t="shared" ref="N14:N35" ca="1" si="3">IF(B14&lt;&gt;"",IF(OR(D14="D",D14="N"),-C14,C14),"")</f>
        <v/>
      </c>
      <c r="O14" s="382"/>
      <c r="P14" s="383" t="str">
        <f t="shared" ref="P14:P35" si="4">IF(AJ14&lt;&gt;"",AJ14,"")</f>
        <v/>
      </c>
      <c r="Q14" s="384"/>
      <c r="R14" s="315"/>
      <c r="S14" s="316"/>
      <c r="T14" s="316"/>
      <c r="U14" s="317"/>
      <c r="V14" s="314"/>
      <c r="W14" s="315"/>
      <c r="X14" s="318"/>
      <c r="Y14" s="316"/>
      <c r="Z14" s="316"/>
      <c r="AA14" s="413" t="str">
        <f>IF(A14&lt;&gt;"",IF(E14="s",N14-SUM(S$13:S14)+SUM(X$13:X14),N14-S14+X14),"")</f>
        <v/>
      </c>
      <c r="AB14" s="414"/>
      <c r="AC14" s="415"/>
      <c r="AD14" s="104" t="e">
        <f>#REF!-S14+X14</f>
        <v>#REF!</v>
      </c>
    </row>
    <row r="15" spans="1:30" ht="18" x14ac:dyDescent="0.25">
      <c r="A15" s="91"/>
      <c r="B15" s="54" t="str">
        <f ca="1">IF(A15&lt;&gt;"",VLOOKUP(A15,OFFSET(DREJ150!$C$2,0,0,Dados!$B$1,10),3,FALSE),"")</f>
        <v/>
      </c>
      <c r="C15" s="55" t="str">
        <f ca="1">IF(A15&lt;&gt;"",VLOOKUP(A15,OFFSET(DREJ150!$C$2,0,0,Dados!$B$1,10),4,FALSE),"")</f>
        <v/>
      </c>
      <c r="D15" s="55" t="str">
        <f ca="1">IF(A15&lt;&gt;"",VLOOKUP(A15,OFFSET(DREJ150!$C$2,0,0,Dados!$B$1,10),5,FALSE),"")</f>
        <v/>
      </c>
      <c r="E15" s="1" t="str">
        <f t="shared" si="0"/>
        <v/>
      </c>
      <c r="F15" s="379" t="str">
        <f>IF(A15&lt;&gt;"",A15,"")</f>
        <v/>
      </c>
      <c r="G15" s="380"/>
      <c r="H15" s="309" t="str">
        <f ca="1">IF(OR(D15="P",D15="N"),"","      ")&amp;IF(B15="","",IF(D15="D"," (-) "&amp;B15,B15))</f>
        <v xml:space="preserve">      </v>
      </c>
      <c r="I15" s="310"/>
      <c r="J15" s="310" t="str">
        <f t="shared" si="1"/>
        <v/>
      </c>
      <c r="K15" s="310"/>
      <c r="L15" s="310" t="str">
        <f t="shared" si="2"/>
        <v/>
      </c>
      <c r="M15" s="311"/>
      <c r="N15" s="381" t="str">
        <f t="shared" ca="1" si="3"/>
        <v/>
      </c>
      <c r="O15" s="382"/>
      <c r="P15" s="383" t="str">
        <f t="shared" si="4"/>
        <v/>
      </c>
      <c r="Q15" s="384"/>
      <c r="R15" s="315"/>
      <c r="S15" s="316"/>
      <c r="T15" s="316"/>
      <c r="U15" s="317"/>
      <c r="V15" s="314"/>
      <c r="W15" s="315"/>
      <c r="X15" s="318"/>
      <c r="Y15" s="316"/>
      <c r="Z15" s="316"/>
      <c r="AA15" s="413" t="str">
        <f>IF(A15&lt;&gt;"",IF(E15="s",N15-SUM(S$13:S15)+SUM(X$13:X15),N15-S15+X15),"")</f>
        <v/>
      </c>
      <c r="AB15" s="414"/>
      <c r="AC15" s="415"/>
      <c r="AD15" s="104" t="e">
        <f>#REF!-S15+X15</f>
        <v>#REF!</v>
      </c>
    </row>
    <row r="16" spans="1:30" ht="18" customHeight="1" x14ac:dyDescent="0.25">
      <c r="A16" s="91"/>
      <c r="B16" s="54" t="str">
        <f ca="1">IF(A16&lt;&gt;"",VLOOKUP(A16,OFFSET(DREJ150!$C$2,0,0,Dados!$B$1,10),3,FALSE),"")</f>
        <v/>
      </c>
      <c r="C16" s="55" t="str">
        <f ca="1">IF(A16&lt;&gt;"",VLOOKUP(A16,OFFSET(DREJ150!$C$2,0,0,Dados!$B$1,10),4,FALSE),"")</f>
        <v/>
      </c>
      <c r="D16" s="55" t="str">
        <f ca="1">IF(A16&lt;&gt;"",VLOOKUP(A16,OFFSET(DREJ150!$C$2,0,0,Dados!$B$1,10),5,FALSE),"")</f>
        <v/>
      </c>
      <c r="E16" s="1" t="str">
        <f t="shared" si="0"/>
        <v/>
      </c>
      <c r="F16" s="379" t="str">
        <f t="shared" ref="F16:F34" si="5">IF(A16&lt;&gt;"",A16,"")</f>
        <v/>
      </c>
      <c r="G16" s="380"/>
      <c r="H16" s="309" t="str">
        <f t="shared" ref="H16:H34" ca="1" si="6">IF(OR(D16="P",D16="N"),"","      ")&amp;IF(B16="","",IF(D16="D"," (-) "&amp;B16,B16))</f>
        <v xml:space="preserve">      </v>
      </c>
      <c r="I16" s="310"/>
      <c r="J16" s="310" t="str">
        <f t="shared" si="1"/>
        <v/>
      </c>
      <c r="K16" s="310"/>
      <c r="L16" s="310" t="str">
        <f t="shared" si="2"/>
        <v/>
      </c>
      <c r="M16" s="311"/>
      <c r="N16" s="381" t="str">
        <f t="shared" ca="1" si="3"/>
        <v/>
      </c>
      <c r="O16" s="382"/>
      <c r="P16" s="383" t="str">
        <f t="shared" si="4"/>
        <v/>
      </c>
      <c r="Q16" s="384"/>
      <c r="R16" s="315"/>
      <c r="S16" s="316"/>
      <c r="T16" s="316"/>
      <c r="U16" s="317"/>
      <c r="V16" s="314"/>
      <c r="W16" s="315"/>
      <c r="X16" s="318"/>
      <c r="Y16" s="316"/>
      <c r="Z16" s="316"/>
      <c r="AA16" s="413" t="str">
        <f>IF(A16&lt;&gt;"",IF(E16="s",N16-SUM(S$13:S16)+SUM(X$13:X16),N16-S16+X16),"")</f>
        <v/>
      </c>
      <c r="AB16" s="414"/>
      <c r="AC16" s="415"/>
      <c r="AD16" s="104" t="e">
        <f>#REF!-S16+X16</f>
        <v>#REF!</v>
      </c>
    </row>
    <row r="17" spans="1:30" ht="18" customHeight="1" x14ac:dyDescent="0.25">
      <c r="A17" s="91"/>
      <c r="B17" s="54" t="str">
        <f ca="1">IF(A17&lt;&gt;"",VLOOKUP(A17,OFFSET(DREJ150!$C$2,0,0,Dados!$B$1,10),3,FALSE),"")</f>
        <v/>
      </c>
      <c r="C17" s="55" t="str">
        <f ca="1">IF(A17&lt;&gt;"",VLOOKUP(A17,OFFSET(DREJ150!$C$2,0,0,Dados!$B$1,10),4,FALSE),"")</f>
        <v/>
      </c>
      <c r="D17" s="55" t="str">
        <f ca="1">IF(A17&lt;&gt;"",VLOOKUP(A17,OFFSET(DREJ150!$C$2,0,0,Dados!$B$1,10),5,FALSE),"")</f>
        <v/>
      </c>
      <c r="E17" s="1" t="str">
        <f t="shared" si="0"/>
        <v/>
      </c>
      <c r="F17" s="379" t="str">
        <f t="shared" si="5"/>
        <v/>
      </c>
      <c r="G17" s="380"/>
      <c r="H17" s="309" t="str">
        <f t="shared" ca="1" si="6"/>
        <v xml:space="preserve">      </v>
      </c>
      <c r="I17" s="310"/>
      <c r="J17" s="310" t="str">
        <f t="shared" si="1"/>
        <v/>
      </c>
      <c r="K17" s="310"/>
      <c r="L17" s="310" t="str">
        <f t="shared" si="2"/>
        <v/>
      </c>
      <c r="M17" s="311"/>
      <c r="N17" s="381" t="str">
        <f t="shared" ca="1" si="3"/>
        <v/>
      </c>
      <c r="O17" s="382"/>
      <c r="P17" s="383" t="str">
        <f t="shared" si="4"/>
        <v/>
      </c>
      <c r="Q17" s="384"/>
      <c r="R17" s="315"/>
      <c r="S17" s="316"/>
      <c r="T17" s="316"/>
      <c r="U17" s="317"/>
      <c r="V17" s="314"/>
      <c r="W17" s="315"/>
      <c r="X17" s="318"/>
      <c r="Y17" s="316"/>
      <c r="Z17" s="316"/>
      <c r="AA17" s="413" t="str">
        <f>IF(A17&lt;&gt;"",IF(E17="s",N17-SUM(S$13:S17)+SUM(X$13:X17),N17-S17+X17),"")</f>
        <v/>
      </c>
      <c r="AB17" s="414"/>
      <c r="AC17" s="415"/>
      <c r="AD17" s="104" t="e">
        <f>#REF!-S17+X17</f>
        <v>#REF!</v>
      </c>
    </row>
    <row r="18" spans="1:30" ht="18" customHeight="1" x14ac:dyDescent="0.25">
      <c r="A18" s="91"/>
      <c r="B18" s="54" t="str">
        <f ca="1">IF(A18&lt;&gt;"",VLOOKUP(A18,OFFSET(DREJ150!$C$2,0,0,Dados!$B$1,10),3,FALSE),"")</f>
        <v/>
      </c>
      <c r="C18" s="55" t="str">
        <f ca="1">IF(A18&lt;&gt;"",VLOOKUP(A18,OFFSET(DREJ150!$C$2,0,0,Dados!$B$1,10),4,FALSE),"")</f>
        <v/>
      </c>
      <c r="D18" s="55" t="str">
        <f ca="1">IF(A18&lt;&gt;"",VLOOKUP(A18,OFFSET(DREJ150!$C$2,0,0,Dados!$B$1,10),5,FALSE),"")</f>
        <v/>
      </c>
      <c r="E18" s="1" t="str">
        <f t="shared" si="0"/>
        <v/>
      </c>
      <c r="F18" s="379" t="str">
        <f t="shared" si="5"/>
        <v/>
      </c>
      <c r="G18" s="380"/>
      <c r="H18" s="309" t="str">
        <f t="shared" ca="1" si="6"/>
        <v xml:space="preserve">      </v>
      </c>
      <c r="I18" s="310"/>
      <c r="J18" s="310" t="str">
        <f t="shared" si="1"/>
        <v/>
      </c>
      <c r="K18" s="310"/>
      <c r="L18" s="310" t="str">
        <f t="shared" si="2"/>
        <v/>
      </c>
      <c r="M18" s="311"/>
      <c r="N18" s="381" t="str">
        <f t="shared" ca="1" si="3"/>
        <v/>
      </c>
      <c r="O18" s="382"/>
      <c r="P18" s="383" t="str">
        <f t="shared" si="4"/>
        <v/>
      </c>
      <c r="Q18" s="384"/>
      <c r="R18" s="315"/>
      <c r="S18" s="316"/>
      <c r="T18" s="316"/>
      <c r="U18" s="317"/>
      <c r="V18" s="314"/>
      <c r="W18" s="315"/>
      <c r="X18" s="318"/>
      <c r="Y18" s="316"/>
      <c r="Z18" s="316"/>
      <c r="AA18" s="413" t="str">
        <f>IF(A18&lt;&gt;"",IF(E18="s",N18-SUM(S$13:S18)+SUM(X$13:X18),N18-S18+X18),"")</f>
        <v/>
      </c>
      <c r="AB18" s="414"/>
      <c r="AC18" s="415"/>
      <c r="AD18" s="104" t="e">
        <f>#REF!-S18+X18</f>
        <v>#REF!</v>
      </c>
    </row>
    <row r="19" spans="1:30" ht="18" customHeight="1" x14ac:dyDescent="0.25">
      <c r="A19" s="91"/>
      <c r="B19" s="114" t="str">
        <f ca="1">IF(A19&lt;&gt;"",VLOOKUP(A19,OFFSET(DREJ150!$C$2,0,0,Dados!$B$1,10),3,FALSE),"")</f>
        <v/>
      </c>
      <c r="C19" s="112" t="str">
        <f ca="1">IF(A19&lt;&gt;"",VLOOKUP(A19,OFFSET(DREJ150!$C$2,0,0,Dados!$B$1,10),4,FALSE),"")</f>
        <v/>
      </c>
      <c r="D19" s="112" t="str">
        <f ca="1">IF(A19&lt;&gt;"",VLOOKUP(A19,OFFSET(DREJ150!$C$2,0,0,Dados!$B$1,10),5,FALSE),"")</f>
        <v/>
      </c>
      <c r="E19" s="1" t="str">
        <f t="shared" ref="E19:E21" si="7">IF(A19&lt;&gt;"",IF(OR(D19="P",C19="N"),"S","A"),"")</f>
        <v/>
      </c>
      <c r="F19" s="379" t="str">
        <f t="shared" si="5"/>
        <v/>
      </c>
      <c r="G19" s="380"/>
      <c r="H19" s="309" t="str">
        <f t="shared" ca="1" si="6"/>
        <v xml:space="preserve">      </v>
      </c>
      <c r="I19" s="310"/>
      <c r="J19" s="310" t="str">
        <f t="shared" si="1"/>
        <v/>
      </c>
      <c r="K19" s="310"/>
      <c r="L19" s="310" t="str">
        <f t="shared" si="2"/>
        <v/>
      </c>
      <c r="M19" s="311"/>
      <c r="N19" s="381" t="str">
        <f t="shared" ca="1" si="3"/>
        <v/>
      </c>
      <c r="O19" s="382"/>
      <c r="P19" s="383" t="str">
        <f t="shared" si="4"/>
        <v/>
      </c>
      <c r="Q19" s="384"/>
      <c r="R19" s="315"/>
      <c r="S19" s="316"/>
      <c r="T19" s="316"/>
      <c r="U19" s="317"/>
      <c r="V19" s="314"/>
      <c r="W19" s="315"/>
      <c r="X19" s="318"/>
      <c r="Y19" s="316"/>
      <c r="Z19" s="316"/>
      <c r="AA19" s="413" t="str">
        <f>IF(A19&lt;&gt;"",IF(E19="s",N19-SUM(S$13:S19)+SUM(X$13:X19),N19-S19+X19),"")</f>
        <v/>
      </c>
      <c r="AB19" s="414"/>
      <c r="AC19" s="415"/>
      <c r="AD19" s="104" t="e">
        <f>#REF!-S19+X19</f>
        <v>#REF!</v>
      </c>
    </row>
    <row r="20" spans="1:30" ht="18" customHeight="1" x14ac:dyDescent="0.25">
      <c r="A20" s="91"/>
      <c r="B20" s="114" t="str">
        <f ca="1">IF(A20&lt;&gt;"",VLOOKUP(A20,OFFSET(DREJ150!$C$2,0,0,Dados!$B$1,10),3,FALSE),"")</f>
        <v/>
      </c>
      <c r="C20" s="112" t="str">
        <f ca="1">IF(A20&lt;&gt;"",VLOOKUP(A20,OFFSET(DREJ150!$C$2,0,0,Dados!$B$1,10),4,FALSE),"")</f>
        <v/>
      </c>
      <c r="D20" s="112" t="str">
        <f ca="1">IF(A20&lt;&gt;"",VLOOKUP(A20,OFFSET(DREJ150!$C$2,0,0,Dados!$B$1,10),5,FALSE),"")</f>
        <v/>
      </c>
      <c r="E20" s="1" t="str">
        <f t="shared" si="7"/>
        <v/>
      </c>
      <c r="F20" s="379" t="str">
        <f t="shared" si="5"/>
        <v/>
      </c>
      <c r="G20" s="380"/>
      <c r="H20" s="309" t="str">
        <f t="shared" ca="1" si="6"/>
        <v xml:space="preserve">      </v>
      </c>
      <c r="I20" s="310"/>
      <c r="J20" s="310" t="str">
        <f t="shared" si="1"/>
        <v/>
      </c>
      <c r="K20" s="310"/>
      <c r="L20" s="310" t="str">
        <f t="shared" si="2"/>
        <v/>
      </c>
      <c r="M20" s="311"/>
      <c r="N20" s="381" t="str">
        <f t="shared" ca="1" si="3"/>
        <v/>
      </c>
      <c r="O20" s="382"/>
      <c r="P20" s="383" t="str">
        <f t="shared" si="4"/>
        <v/>
      </c>
      <c r="Q20" s="384"/>
      <c r="R20" s="315"/>
      <c r="S20" s="316"/>
      <c r="T20" s="316"/>
      <c r="U20" s="317"/>
      <c r="V20" s="314"/>
      <c r="W20" s="315"/>
      <c r="X20" s="318"/>
      <c r="Y20" s="316"/>
      <c r="Z20" s="316"/>
      <c r="AA20" s="413" t="str">
        <f>IF(A20&lt;&gt;"",IF(E20="s",N20-SUM(S$13:S20)+SUM(X$13:X20),N20-S20+X20),"")</f>
        <v/>
      </c>
      <c r="AB20" s="414"/>
      <c r="AC20" s="415"/>
      <c r="AD20" s="104" t="e">
        <f>#REF!-S20+X20</f>
        <v>#REF!</v>
      </c>
    </row>
    <row r="21" spans="1:30" ht="18" customHeight="1" x14ac:dyDescent="0.25">
      <c r="A21" s="91"/>
      <c r="B21" s="114" t="str">
        <f ca="1">IF(A21&lt;&gt;"",VLOOKUP(A21,OFFSET(DREJ150!$C$2,0,0,Dados!$B$1,10),3,FALSE),"")</f>
        <v/>
      </c>
      <c r="C21" s="112" t="str">
        <f ca="1">IF(A21&lt;&gt;"",VLOOKUP(A21,OFFSET(DREJ150!$C$2,0,0,Dados!$B$1,10),4,FALSE),"")</f>
        <v/>
      </c>
      <c r="D21" s="112" t="str">
        <f ca="1">IF(A21&lt;&gt;"",VLOOKUP(A21,OFFSET(DREJ150!$C$2,0,0,Dados!$B$1,10),5,FALSE),"")</f>
        <v/>
      </c>
      <c r="E21" s="1" t="str">
        <f t="shared" si="7"/>
        <v/>
      </c>
      <c r="F21" s="379" t="str">
        <f t="shared" si="5"/>
        <v/>
      </c>
      <c r="G21" s="380"/>
      <c r="H21" s="309" t="str">
        <f t="shared" ca="1" si="6"/>
        <v xml:space="preserve">      </v>
      </c>
      <c r="I21" s="310"/>
      <c r="J21" s="310" t="str">
        <f t="shared" si="1"/>
        <v/>
      </c>
      <c r="K21" s="310"/>
      <c r="L21" s="310" t="str">
        <f t="shared" si="2"/>
        <v/>
      </c>
      <c r="M21" s="311"/>
      <c r="N21" s="381" t="str">
        <f t="shared" ca="1" si="3"/>
        <v/>
      </c>
      <c r="O21" s="382"/>
      <c r="P21" s="383" t="str">
        <f t="shared" si="4"/>
        <v/>
      </c>
      <c r="Q21" s="384"/>
      <c r="R21" s="315"/>
      <c r="S21" s="316"/>
      <c r="T21" s="316"/>
      <c r="U21" s="317"/>
      <c r="V21" s="314"/>
      <c r="W21" s="315"/>
      <c r="X21" s="318"/>
      <c r="Y21" s="316"/>
      <c r="Z21" s="316"/>
      <c r="AA21" s="413" t="str">
        <f>IF(A21&lt;&gt;"",IF(E21="s",N21-SUM(S$13:S21)+SUM(X$13:X21),N21-S21+X21),"")</f>
        <v/>
      </c>
      <c r="AB21" s="414"/>
      <c r="AC21" s="415"/>
      <c r="AD21" s="104" t="e">
        <f>#REF!-S21+X21</f>
        <v>#REF!</v>
      </c>
    </row>
    <row r="22" spans="1:30" ht="18" customHeight="1" x14ac:dyDescent="0.25">
      <c r="A22" s="91"/>
      <c r="B22" s="54" t="str">
        <f ca="1">IF(A22&lt;&gt;"",VLOOKUP(A22,OFFSET(DREJ150!$C$2,0,0,Dados!$B$1,10),3,FALSE),"")</f>
        <v/>
      </c>
      <c r="C22" s="55" t="str">
        <f ca="1">IF(A22&lt;&gt;"",VLOOKUP(A22,OFFSET(DREJ150!$C$2,0,0,Dados!$B$1,10),4,FALSE),"")</f>
        <v/>
      </c>
      <c r="D22" s="55" t="str">
        <f ca="1">IF(A22&lt;&gt;"",VLOOKUP(A22,OFFSET(DREJ150!$C$2,0,0,Dados!$B$1,10),5,FALSE),"")</f>
        <v/>
      </c>
      <c r="E22" s="1" t="str">
        <f t="shared" si="0"/>
        <v/>
      </c>
      <c r="F22" s="379" t="str">
        <f t="shared" si="5"/>
        <v/>
      </c>
      <c r="G22" s="380"/>
      <c r="H22" s="309" t="str">
        <f t="shared" ca="1" si="6"/>
        <v xml:space="preserve">      </v>
      </c>
      <c r="I22" s="310"/>
      <c r="J22" s="310" t="str">
        <f t="shared" si="1"/>
        <v/>
      </c>
      <c r="K22" s="310"/>
      <c r="L22" s="310" t="str">
        <f t="shared" si="2"/>
        <v/>
      </c>
      <c r="M22" s="311"/>
      <c r="N22" s="381" t="str">
        <f t="shared" ca="1" si="3"/>
        <v/>
      </c>
      <c r="O22" s="382"/>
      <c r="P22" s="383" t="str">
        <f t="shared" si="4"/>
        <v/>
      </c>
      <c r="Q22" s="384"/>
      <c r="R22" s="315"/>
      <c r="S22" s="316"/>
      <c r="T22" s="316"/>
      <c r="U22" s="317"/>
      <c r="V22" s="314"/>
      <c r="W22" s="315"/>
      <c r="X22" s="318"/>
      <c r="Y22" s="316"/>
      <c r="Z22" s="316"/>
      <c r="AA22" s="413" t="str">
        <f>IF(A22&lt;&gt;"",IF(E22="s",N22-SUM(S$13:S22)+SUM(X$13:X22),N22-S22+X22),"")</f>
        <v/>
      </c>
      <c r="AB22" s="414"/>
      <c r="AC22" s="415"/>
      <c r="AD22" s="104" t="e">
        <f>#REF!-S22+X22</f>
        <v>#REF!</v>
      </c>
    </row>
    <row r="23" spans="1:30" ht="18" customHeight="1" x14ac:dyDescent="0.25">
      <c r="A23" s="91"/>
      <c r="B23" s="54" t="str">
        <f ca="1">IF(A23&lt;&gt;"",VLOOKUP(A23,OFFSET(DREJ150!$C$2,0,0,Dados!$B$1,10),3,FALSE),"")</f>
        <v/>
      </c>
      <c r="C23" s="55" t="str">
        <f ca="1">IF(A23&lt;&gt;"",VLOOKUP(A23,OFFSET(DREJ150!$C$2,0,0,Dados!$B$1,10),4,FALSE),"")</f>
        <v/>
      </c>
      <c r="D23" s="55" t="str">
        <f ca="1">IF(A23&lt;&gt;"",VLOOKUP(A23,OFFSET(DREJ150!$C$2,0,0,Dados!$B$1,10),5,FALSE),"")</f>
        <v/>
      </c>
      <c r="E23" s="1" t="str">
        <f t="shared" si="0"/>
        <v/>
      </c>
      <c r="F23" s="379" t="str">
        <f t="shared" si="5"/>
        <v/>
      </c>
      <c r="G23" s="380"/>
      <c r="H23" s="309" t="str">
        <f t="shared" ca="1" si="6"/>
        <v xml:space="preserve">      </v>
      </c>
      <c r="I23" s="310"/>
      <c r="J23" s="310" t="str">
        <f t="shared" si="1"/>
        <v/>
      </c>
      <c r="K23" s="310"/>
      <c r="L23" s="310" t="str">
        <f t="shared" si="2"/>
        <v/>
      </c>
      <c r="M23" s="311"/>
      <c r="N23" s="381" t="str">
        <f t="shared" ca="1" si="3"/>
        <v/>
      </c>
      <c r="O23" s="382"/>
      <c r="P23" s="383" t="str">
        <f t="shared" si="4"/>
        <v/>
      </c>
      <c r="Q23" s="384"/>
      <c r="R23" s="315"/>
      <c r="S23" s="316"/>
      <c r="T23" s="316"/>
      <c r="U23" s="317"/>
      <c r="V23" s="314"/>
      <c r="W23" s="315"/>
      <c r="X23" s="318"/>
      <c r="Y23" s="316"/>
      <c r="Z23" s="316"/>
      <c r="AA23" s="413" t="str">
        <f>IF(A23&lt;&gt;"",IF(E23="s",N23-SUM(S$13:S23)+SUM(X$13:X23),N23-S23+X23),"")</f>
        <v/>
      </c>
      <c r="AB23" s="414"/>
      <c r="AC23" s="415"/>
      <c r="AD23" s="104" t="e">
        <f>#REF!-S23+X23</f>
        <v>#REF!</v>
      </c>
    </row>
    <row r="24" spans="1:30" ht="18" customHeight="1" x14ac:dyDescent="0.25">
      <c r="A24" s="91"/>
      <c r="B24" s="54" t="str">
        <f ca="1">IF(A24&lt;&gt;"",VLOOKUP(A24,OFFSET(DREJ150!$C$2,0,0,Dados!$B$1,10),3,FALSE),"")</f>
        <v/>
      </c>
      <c r="C24" s="55" t="str">
        <f ca="1">IF(A24&lt;&gt;"",VLOOKUP(A24,OFFSET(DREJ150!$C$2,0,0,Dados!$B$1,10),4,FALSE),"")</f>
        <v/>
      </c>
      <c r="D24" s="55" t="str">
        <f ca="1">IF(A24&lt;&gt;"",VLOOKUP(A24,OFFSET(DREJ150!$C$2,0,0,Dados!$B$1,10),5,FALSE),"")</f>
        <v/>
      </c>
      <c r="E24" s="1" t="str">
        <f t="shared" si="0"/>
        <v/>
      </c>
      <c r="F24" s="379" t="str">
        <f t="shared" si="5"/>
        <v/>
      </c>
      <c r="G24" s="380"/>
      <c r="H24" s="309" t="str">
        <f t="shared" ca="1" si="6"/>
        <v xml:space="preserve">      </v>
      </c>
      <c r="I24" s="310"/>
      <c r="J24" s="310" t="str">
        <f t="shared" si="1"/>
        <v/>
      </c>
      <c r="K24" s="310"/>
      <c r="L24" s="310" t="str">
        <f t="shared" si="2"/>
        <v/>
      </c>
      <c r="M24" s="311"/>
      <c r="N24" s="381" t="str">
        <f t="shared" ca="1" si="3"/>
        <v/>
      </c>
      <c r="O24" s="382"/>
      <c r="P24" s="383" t="str">
        <f t="shared" si="4"/>
        <v/>
      </c>
      <c r="Q24" s="384"/>
      <c r="R24" s="315"/>
      <c r="S24" s="316"/>
      <c r="T24" s="316"/>
      <c r="U24" s="317"/>
      <c r="V24" s="314"/>
      <c r="W24" s="315"/>
      <c r="X24" s="318"/>
      <c r="Y24" s="316"/>
      <c r="Z24" s="316"/>
      <c r="AA24" s="413" t="str">
        <f>IF(A24&lt;&gt;"",IF(E24="s",N24-SUM(S$13:S24)+SUM(X$13:X24),N24-S24+X24),"")</f>
        <v/>
      </c>
      <c r="AB24" s="414"/>
      <c r="AC24" s="415"/>
      <c r="AD24" s="104" t="e">
        <f>#REF!-S24+X24</f>
        <v>#REF!</v>
      </c>
    </row>
    <row r="25" spans="1:30" ht="18" customHeight="1" x14ac:dyDescent="0.25">
      <c r="A25" s="91"/>
      <c r="B25" s="54" t="str">
        <f ca="1">IF(A25&lt;&gt;"",VLOOKUP(A25,OFFSET(DREJ150!$C$2,0,0,Dados!$B$1,10),3,FALSE),"")</f>
        <v/>
      </c>
      <c r="C25" s="55" t="str">
        <f ca="1">IF(A25&lt;&gt;"",VLOOKUP(A25,OFFSET(DREJ150!$C$2,0,0,Dados!$B$1,10),4,FALSE),"")</f>
        <v/>
      </c>
      <c r="D25" s="55" t="str">
        <f ca="1">IF(A25&lt;&gt;"",VLOOKUP(A25,OFFSET(DREJ150!$C$2,0,0,Dados!$B$1,10),5,FALSE),"")</f>
        <v/>
      </c>
      <c r="E25" s="1" t="str">
        <f t="shared" si="0"/>
        <v/>
      </c>
      <c r="F25" s="379" t="str">
        <f t="shared" si="5"/>
        <v/>
      </c>
      <c r="G25" s="380"/>
      <c r="H25" s="309" t="str">
        <f t="shared" ca="1" si="6"/>
        <v xml:space="preserve">      </v>
      </c>
      <c r="I25" s="310"/>
      <c r="J25" s="310" t="str">
        <f t="shared" si="1"/>
        <v/>
      </c>
      <c r="K25" s="310"/>
      <c r="L25" s="310" t="str">
        <f t="shared" si="2"/>
        <v/>
      </c>
      <c r="M25" s="311"/>
      <c r="N25" s="381" t="str">
        <f t="shared" ca="1" si="3"/>
        <v/>
      </c>
      <c r="O25" s="382"/>
      <c r="P25" s="383" t="str">
        <f t="shared" si="4"/>
        <v/>
      </c>
      <c r="Q25" s="384"/>
      <c r="R25" s="315"/>
      <c r="S25" s="316"/>
      <c r="T25" s="316"/>
      <c r="U25" s="317"/>
      <c r="V25" s="314"/>
      <c r="W25" s="315"/>
      <c r="X25" s="318"/>
      <c r="Y25" s="316"/>
      <c r="Z25" s="316"/>
      <c r="AA25" s="413" t="str">
        <f>IF(A25&lt;&gt;"",IF(E25="s",N25-SUM(S$13:S25)+SUM(X$13:X25),N25-S25+X25),"")</f>
        <v/>
      </c>
      <c r="AB25" s="414"/>
      <c r="AC25" s="415"/>
      <c r="AD25" s="104" t="e">
        <f>#REF!-S25+X25</f>
        <v>#REF!</v>
      </c>
    </row>
    <row r="26" spans="1:30" ht="18" x14ac:dyDescent="0.25">
      <c r="A26" s="91"/>
      <c r="B26" s="54" t="str">
        <f ca="1">IF(A26&lt;&gt;"",VLOOKUP(A26,OFFSET(DREJ150!$C$2,0,0,Dados!$B$1,10),3,FALSE),"")</f>
        <v/>
      </c>
      <c r="C26" s="55" t="str">
        <f ca="1">IF(A26&lt;&gt;"",VLOOKUP(A26,OFFSET(DREJ150!$C$2,0,0,Dados!$B$1,10),4,FALSE),"")</f>
        <v/>
      </c>
      <c r="D26" s="55" t="str">
        <f ca="1">IF(A26&lt;&gt;"",VLOOKUP(A26,OFFSET(DREJ150!$C$2,0,0,Dados!$B$1,10),5,FALSE),"")</f>
        <v/>
      </c>
      <c r="E26" s="1" t="str">
        <f t="shared" si="0"/>
        <v/>
      </c>
      <c r="F26" s="379" t="str">
        <f t="shared" si="5"/>
        <v/>
      </c>
      <c r="G26" s="380"/>
      <c r="H26" s="309" t="str">
        <f t="shared" ca="1" si="6"/>
        <v xml:space="preserve">      </v>
      </c>
      <c r="I26" s="310"/>
      <c r="J26" s="310" t="str">
        <f t="shared" si="1"/>
        <v/>
      </c>
      <c r="K26" s="310"/>
      <c r="L26" s="310" t="str">
        <f t="shared" si="2"/>
        <v/>
      </c>
      <c r="M26" s="311"/>
      <c r="N26" s="381" t="str">
        <f t="shared" ca="1" si="3"/>
        <v/>
      </c>
      <c r="O26" s="382"/>
      <c r="P26" s="383" t="str">
        <f t="shared" si="4"/>
        <v/>
      </c>
      <c r="Q26" s="384"/>
      <c r="R26" s="315"/>
      <c r="S26" s="316"/>
      <c r="T26" s="316"/>
      <c r="U26" s="317"/>
      <c r="V26" s="314"/>
      <c r="W26" s="315"/>
      <c r="X26" s="318"/>
      <c r="Y26" s="316"/>
      <c r="Z26" s="316"/>
      <c r="AA26" s="413" t="str">
        <f>IF(A26&lt;&gt;"",IF(E26="s",N26-SUM(S$13:S26)+SUM(X$13:X26),N26-S26+X26),"")</f>
        <v/>
      </c>
      <c r="AB26" s="414"/>
      <c r="AC26" s="415"/>
      <c r="AD26" s="104" t="e">
        <f>#REF!-S26+X26</f>
        <v>#REF!</v>
      </c>
    </row>
    <row r="27" spans="1:30" ht="18" x14ac:dyDescent="0.25">
      <c r="A27" s="91"/>
      <c r="B27" s="54" t="str">
        <f ca="1">IF(A27&lt;&gt;"",VLOOKUP(A27,OFFSET(DREJ150!$C$2,0,0,Dados!$B$1,10),3,FALSE),"")</f>
        <v/>
      </c>
      <c r="C27" s="55" t="str">
        <f ca="1">IF(A27&lt;&gt;"",VLOOKUP(A27,OFFSET(DREJ150!$C$2,0,0,Dados!$B$1,10),4,FALSE),"")</f>
        <v/>
      </c>
      <c r="D27" s="55" t="str">
        <f ca="1">IF(A27&lt;&gt;"",VLOOKUP(A27,OFFSET(DREJ150!$C$2,0,0,Dados!$B$1,10),5,FALSE),"")</f>
        <v/>
      </c>
      <c r="E27" s="1" t="str">
        <f t="shared" si="0"/>
        <v/>
      </c>
      <c r="F27" s="379" t="str">
        <f t="shared" si="5"/>
        <v/>
      </c>
      <c r="G27" s="380"/>
      <c r="H27" s="309" t="str">
        <f t="shared" ca="1" si="6"/>
        <v xml:space="preserve">      </v>
      </c>
      <c r="I27" s="310"/>
      <c r="J27" s="310" t="str">
        <f t="shared" si="1"/>
        <v/>
      </c>
      <c r="K27" s="310"/>
      <c r="L27" s="310" t="str">
        <f t="shared" si="2"/>
        <v/>
      </c>
      <c r="M27" s="311"/>
      <c r="N27" s="381" t="str">
        <f t="shared" ca="1" si="3"/>
        <v/>
      </c>
      <c r="O27" s="382"/>
      <c r="P27" s="383" t="str">
        <f t="shared" si="4"/>
        <v/>
      </c>
      <c r="Q27" s="384"/>
      <c r="R27" s="315"/>
      <c r="S27" s="316"/>
      <c r="T27" s="316"/>
      <c r="U27" s="317"/>
      <c r="V27" s="314"/>
      <c r="W27" s="315"/>
      <c r="X27" s="318"/>
      <c r="Y27" s="316"/>
      <c r="Z27" s="316"/>
      <c r="AA27" s="413" t="str">
        <f>IF(A27&lt;&gt;"",IF(E27="s",N27-SUM(S$13:S27)+SUM(X$13:X27),N27-S27+X27),"")</f>
        <v/>
      </c>
      <c r="AB27" s="414"/>
      <c r="AC27" s="415"/>
      <c r="AD27" s="104" t="e">
        <f>#REF!-S27+X27</f>
        <v>#REF!</v>
      </c>
    </row>
    <row r="28" spans="1:30" ht="18" x14ac:dyDescent="0.25">
      <c r="A28" s="91"/>
      <c r="B28" s="54" t="str">
        <f ca="1">IF(A28&lt;&gt;"",VLOOKUP(A28,OFFSET(DREJ150!$C$2,0,0,Dados!$B$1,10),3,FALSE),"")</f>
        <v/>
      </c>
      <c r="C28" s="55" t="str">
        <f ca="1">IF(A28&lt;&gt;"",VLOOKUP(A28,OFFSET(DREJ150!$C$2,0,0,Dados!$B$1,10),4,FALSE),"")</f>
        <v/>
      </c>
      <c r="D28" s="55" t="str">
        <f ca="1">IF(A28&lt;&gt;"",VLOOKUP(A28,OFFSET(DREJ150!$C$2,0,0,Dados!$B$1,10),5,FALSE),"")</f>
        <v/>
      </c>
      <c r="E28" s="1" t="str">
        <f t="shared" si="0"/>
        <v/>
      </c>
      <c r="F28" s="379" t="str">
        <f t="shared" si="5"/>
        <v/>
      </c>
      <c r="G28" s="380"/>
      <c r="H28" s="309" t="str">
        <f t="shared" ca="1" si="6"/>
        <v xml:space="preserve">      </v>
      </c>
      <c r="I28" s="310"/>
      <c r="J28" s="310" t="str">
        <f t="shared" si="1"/>
        <v/>
      </c>
      <c r="K28" s="310"/>
      <c r="L28" s="310" t="str">
        <f t="shared" si="2"/>
        <v/>
      </c>
      <c r="M28" s="311"/>
      <c r="N28" s="381" t="str">
        <f t="shared" ca="1" si="3"/>
        <v/>
      </c>
      <c r="O28" s="382"/>
      <c r="P28" s="383" t="str">
        <f t="shared" si="4"/>
        <v/>
      </c>
      <c r="Q28" s="384"/>
      <c r="R28" s="315"/>
      <c r="S28" s="316"/>
      <c r="T28" s="316"/>
      <c r="U28" s="317"/>
      <c r="V28" s="314"/>
      <c r="W28" s="315"/>
      <c r="X28" s="318"/>
      <c r="Y28" s="316"/>
      <c r="Z28" s="316"/>
      <c r="AA28" s="413" t="str">
        <f>IF(A28&lt;&gt;"",IF(E28="s",N28-SUM(S$13:S28)+SUM(X$13:X28),N28-S28+X28),"")</f>
        <v/>
      </c>
      <c r="AB28" s="414"/>
      <c r="AC28" s="415"/>
      <c r="AD28" s="104" t="e">
        <f>#REF!-S28+X28</f>
        <v>#REF!</v>
      </c>
    </row>
    <row r="29" spans="1:30" ht="18" x14ac:dyDescent="0.25">
      <c r="A29" s="91"/>
      <c r="B29" s="54" t="str">
        <f ca="1">IF(A29&lt;&gt;"",VLOOKUP(A29,OFFSET(DREJ150!$C$2,0,0,Dados!$B$1,10),3,FALSE),"")</f>
        <v/>
      </c>
      <c r="C29" s="55" t="str">
        <f ca="1">IF(A29&lt;&gt;"",VLOOKUP(A29,OFFSET(DREJ150!$C$2,0,0,Dados!$B$1,10),4,FALSE),"")</f>
        <v/>
      </c>
      <c r="D29" s="55" t="str">
        <f ca="1">IF(A29&lt;&gt;"",VLOOKUP(A29,OFFSET(DREJ150!$C$2,0,0,Dados!$B$1,10),5,FALSE),"")</f>
        <v/>
      </c>
      <c r="E29" s="1" t="str">
        <f t="shared" si="0"/>
        <v/>
      </c>
      <c r="F29" s="379" t="str">
        <f t="shared" si="5"/>
        <v/>
      </c>
      <c r="G29" s="380"/>
      <c r="H29" s="309" t="str">
        <f t="shared" ca="1" si="6"/>
        <v xml:space="preserve">      </v>
      </c>
      <c r="I29" s="310"/>
      <c r="J29" s="310" t="str">
        <f t="shared" si="1"/>
        <v/>
      </c>
      <c r="K29" s="310"/>
      <c r="L29" s="310" t="str">
        <f t="shared" si="2"/>
        <v/>
      </c>
      <c r="M29" s="311"/>
      <c r="N29" s="381" t="str">
        <f t="shared" ca="1" si="3"/>
        <v/>
      </c>
      <c r="O29" s="382"/>
      <c r="P29" s="383" t="str">
        <f t="shared" si="4"/>
        <v/>
      </c>
      <c r="Q29" s="384"/>
      <c r="R29" s="315"/>
      <c r="S29" s="316"/>
      <c r="T29" s="316"/>
      <c r="U29" s="317"/>
      <c r="V29" s="314"/>
      <c r="W29" s="315"/>
      <c r="X29" s="318"/>
      <c r="Y29" s="316"/>
      <c r="Z29" s="316"/>
      <c r="AA29" s="413" t="str">
        <f>IF(A29&lt;&gt;"",IF(E29="s",N29-SUM(S$13:S29)+SUM(X$13:X29),N29-S29+X29),"")</f>
        <v/>
      </c>
      <c r="AB29" s="414"/>
      <c r="AC29" s="415"/>
      <c r="AD29" s="104" t="e">
        <f>#REF!-S29+X29</f>
        <v>#REF!</v>
      </c>
    </row>
    <row r="30" spans="1:30" ht="18" x14ac:dyDescent="0.25">
      <c r="A30" s="91"/>
      <c r="B30" s="54" t="str">
        <f ca="1">IF(A30&lt;&gt;"",VLOOKUP(A30,OFFSET(DREJ150!$C$2,0,0,Dados!$B$1,10),3,FALSE),"")</f>
        <v/>
      </c>
      <c r="C30" s="55" t="str">
        <f ca="1">IF(A30&lt;&gt;"",VLOOKUP(A30,OFFSET(DREJ150!$C$2,0,0,Dados!$B$1,10),4,FALSE),"")</f>
        <v/>
      </c>
      <c r="D30" s="55" t="str">
        <f ca="1">IF(A30&lt;&gt;"",VLOOKUP(A30,OFFSET(DREJ150!$C$2,0,0,Dados!$B$1,10),5,FALSE),"")</f>
        <v/>
      </c>
      <c r="E30" s="1" t="str">
        <f t="shared" si="0"/>
        <v/>
      </c>
      <c r="F30" s="379" t="str">
        <f t="shared" si="5"/>
        <v/>
      </c>
      <c r="G30" s="380"/>
      <c r="H30" s="309" t="str">
        <f t="shared" ca="1" si="6"/>
        <v xml:space="preserve">      </v>
      </c>
      <c r="I30" s="310"/>
      <c r="J30" s="310" t="str">
        <f t="shared" si="1"/>
        <v/>
      </c>
      <c r="K30" s="310"/>
      <c r="L30" s="310" t="str">
        <f t="shared" si="2"/>
        <v/>
      </c>
      <c r="M30" s="311"/>
      <c r="N30" s="381" t="str">
        <f t="shared" ca="1" si="3"/>
        <v/>
      </c>
      <c r="O30" s="382"/>
      <c r="P30" s="383" t="str">
        <f t="shared" si="4"/>
        <v/>
      </c>
      <c r="Q30" s="384"/>
      <c r="R30" s="315"/>
      <c r="S30" s="316"/>
      <c r="T30" s="316"/>
      <c r="U30" s="317"/>
      <c r="V30" s="314"/>
      <c r="W30" s="315"/>
      <c r="X30" s="318"/>
      <c r="Y30" s="316"/>
      <c r="Z30" s="316"/>
      <c r="AA30" s="413" t="str">
        <f>IF(A30&lt;&gt;"",IF(E30="s",N30-SUM(S$13:S30)+SUM(X$13:X30),N30-S30+X30),"")</f>
        <v/>
      </c>
      <c r="AB30" s="414"/>
      <c r="AC30" s="415"/>
      <c r="AD30" s="104" t="e">
        <f>#REF!-S30+X30</f>
        <v>#REF!</v>
      </c>
    </row>
    <row r="31" spans="1:30" ht="18" x14ac:dyDescent="0.25">
      <c r="A31" s="91"/>
      <c r="B31" s="54" t="str">
        <f ca="1">IF(A31&lt;&gt;"",VLOOKUP(A31,OFFSET(DREJ150!$C$2,0,0,Dados!$B$1,10),3,FALSE),"")</f>
        <v/>
      </c>
      <c r="C31" s="55" t="str">
        <f ca="1">IF(A31&lt;&gt;"",VLOOKUP(A31,OFFSET(DREJ150!$C$2,0,0,Dados!$B$1,10),4,FALSE),"")</f>
        <v/>
      </c>
      <c r="D31" s="55" t="str">
        <f ca="1">IF(A31&lt;&gt;"",VLOOKUP(A31,OFFSET(DREJ150!$C$2,0,0,Dados!$B$1,10),5,FALSE),"")</f>
        <v/>
      </c>
      <c r="E31" s="1" t="str">
        <f t="shared" si="0"/>
        <v/>
      </c>
      <c r="F31" s="379" t="str">
        <f t="shared" si="5"/>
        <v/>
      </c>
      <c r="G31" s="380"/>
      <c r="H31" s="309" t="str">
        <f t="shared" ca="1" si="6"/>
        <v xml:space="preserve">      </v>
      </c>
      <c r="I31" s="310"/>
      <c r="J31" s="310" t="str">
        <f t="shared" si="1"/>
        <v/>
      </c>
      <c r="K31" s="310"/>
      <c r="L31" s="310" t="str">
        <f t="shared" si="2"/>
        <v/>
      </c>
      <c r="M31" s="311"/>
      <c r="N31" s="381" t="str">
        <f t="shared" ca="1" si="3"/>
        <v/>
      </c>
      <c r="O31" s="382"/>
      <c r="P31" s="383" t="str">
        <f t="shared" si="4"/>
        <v/>
      </c>
      <c r="Q31" s="384"/>
      <c r="R31" s="315"/>
      <c r="S31" s="316"/>
      <c r="T31" s="316"/>
      <c r="U31" s="317"/>
      <c r="V31" s="314"/>
      <c r="W31" s="315"/>
      <c r="X31" s="318"/>
      <c r="Y31" s="316"/>
      <c r="Z31" s="316"/>
      <c r="AA31" s="413" t="str">
        <f>IF(A31&lt;&gt;"",IF(E31="s",N31-SUM(S$13:S31)+SUM(X$13:X31),N31-S31+X31),"")</f>
        <v/>
      </c>
      <c r="AB31" s="414"/>
      <c r="AC31" s="415"/>
      <c r="AD31" s="104" t="e">
        <f>#REF!-S31+X31</f>
        <v>#REF!</v>
      </c>
    </row>
    <row r="32" spans="1:30" ht="20.25" customHeight="1" x14ac:dyDescent="0.25">
      <c r="A32" s="91"/>
      <c r="B32" s="54" t="str">
        <f ca="1">IF(A32&lt;&gt;"",VLOOKUP(A32,OFFSET(DREJ150!$C$2,0,0,Dados!$B$1,10),3,FALSE),"")</f>
        <v/>
      </c>
      <c r="C32" s="55" t="str">
        <f ca="1">IF(A32&lt;&gt;"",VLOOKUP(A32,OFFSET(DREJ150!$C$2,0,0,Dados!$B$1,10),4,FALSE),"")</f>
        <v/>
      </c>
      <c r="D32" s="55" t="str">
        <f ca="1">IF(A32&lt;&gt;"",VLOOKUP(A32,OFFSET(DREJ150!$C$2,0,0,Dados!$B$1,10),5,FALSE),"")</f>
        <v/>
      </c>
      <c r="E32" s="1" t="str">
        <f t="shared" si="0"/>
        <v/>
      </c>
      <c r="F32" s="379" t="str">
        <f t="shared" si="5"/>
        <v/>
      </c>
      <c r="G32" s="380"/>
      <c r="H32" s="309" t="str">
        <f t="shared" ca="1" si="6"/>
        <v xml:space="preserve">      </v>
      </c>
      <c r="I32" s="310"/>
      <c r="J32" s="310" t="str">
        <f t="shared" si="1"/>
        <v/>
      </c>
      <c r="K32" s="310"/>
      <c r="L32" s="310" t="str">
        <f t="shared" si="2"/>
        <v/>
      </c>
      <c r="M32" s="311"/>
      <c r="N32" s="381" t="str">
        <f t="shared" ca="1" si="3"/>
        <v/>
      </c>
      <c r="O32" s="382"/>
      <c r="P32" s="383" t="str">
        <f t="shared" si="4"/>
        <v/>
      </c>
      <c r="Q32" s="384"/>
      <c r="R32" s="315"/>
      <c r="S32" s="316"/>
      <c r="T32" s="316"/>
      <c r="U32" s="317"/>
      <c r="V32" s="314"/>
      <c r="W32" s="315"/>
      <c r="X32" s="318"/>
      <c r="Y32" s="316"/>
      <c r="Z32" s="316"/>
      <c r="AA32" s="413" t="str">
        <f>IF(A32&lt;&gt;"",IF(E32="s",N32-SUM(S$13:S32)+SUM(X$13:X32),N32-S32+X32),"")</f>
        <v/>
      </c>
      <c r="AB32" s="414"/>
      <c r="AC32" s="415"/>
      <c r="AD32" s="104" t="e">
        <f>#REF!-S32+X32</f>
        <v>#REF!</v>
      </c>
    </row>
    <row r="33" spans="1:30" ht="21" customHeight="1" x14ac:dyDescent="0.25">
      <c r="A33" s="91"/>
      <c r="B33" s="54" t="str">
        <f ca="1">IF(A33&lt;&gt;"",VLOOKUP(A33,OFFSET(DREJ150!$C$2,0,0,Dados!$B$1,10),3,FALSE),"")</f>
        <v/>
      </c>
      <c r="C33" s="55" t="str">
        <f ca="1">IF(A33&lt;&gt;"",VLOOKUP(A33,OFFSET(DREJ150!$C$2,0,0,Dados!$B$1,10),4,FALSE),"")</f>
        <v/>
      </c>
      <c r="D33" s="55" t="str">
        <f ca="1">IF(A33&lt;&gt;"",VLOOKUP(A33,OFFSET(DREJ150!$C$2,0,0,Dados!$B$1,10),5,FALSE),"")</f>
        <v/>
      </c>
      <c r="E33" s="1" t="str">
        <f t="shared" si="0"/>
        <v/>
      </c>
      <c r="F33" s="379" t="str">
        <f t="shared" si="5"/>
        <v/>
      </c>
      <c r="G33" s="380"/>
      <c r="H33" s="309" t="str">
        <f t="shared" ca="1" si="6"/>
        <v xml:space="preserve">      </v>
      </c>
      <c r="I33" s="310"/>
      <c r="J33" s="310" t="str">
        <f t="shared" si="1"/>
        <v/>
      </c>
      <c r="K33" s="310"/>
      <c r="L33" s="310" t="str">
        <f t="shared" si="2"/>
        <v/>
      </c>
      <c r="M33" s="311"/>
      <c r="N33" s="381" t="str">
        <f t="shared" ca="1" si="3"/>
        <v/>
      </c>
      <c r="O33" s="382"/>
      <c r="P33" s="383" t="str">
        <f t="shared" si="4"/>
        <v/>
      </c>
      <c r="Q33" s="384"/>
      <c r="R33" s="315"/>
      <c r="S33" s="316"/>
      <c r="T33" s="316"/>
      <c r="U33" s="317"/>
      <c r="V33" s="314"/>
      <c r="W33" s="315"/>
      <c r="X33" s="318"/>
      <c r="Y33" s="316"/>
      <c r="Z33" s="316"/>
      <c r="AA33" s="413" t="str">
        <f>IF(A33&lt;&gt;"",IF(E33="s",N33-SUM(S$13:S33)+SUM(X$13:X33),N33-S33+X33),"")</f>
        <v/>
      </c>
      <c r="AB33" s="414"/>
      <c r="AC33" s="415"/>
      <c r="AD33" s="104" t="e">
        <f>#REF!-S33+X33</f>
        <v>#REF!</v>
      </c>
    </row>
    <row r="34" spans="1:30" ht="18" x14ac:dyDescent="0.25">
      <c r="A34" s="91"/>
      <c r="B34" s="54" t="str">
        <f ca="1">IF(A34&lt;&gt;"",VLOOKUP(A34,OFFSET(DREJ150!$C$2,0,0,Dados!$B$1,10),3,FALSE),"")</f>
        <v/>
      </c>
      <c r="C34" s="55" t="str">
        <f ca="1">IF(A34&lt;&gt;"",VLOOKUP(A34,OFFSET(DREJ150!$C$2,0,0,Dados!$B$1,10),4,FALSE),"")</f>
        <v/>
      </c>
      <c r="D34" s="55" t="str">
        <f ca="1">IF(A34&lt;&gt;"",VLOOKUP(A34,OFFSET(DREJ150!$C$2,0,0,Dados!$B$1,10),5,FALSE),"")</f>
        <v/>
      </c>
      <c r="E34" s="1" t="str">
        <f>IF(A34&lt;&gt;"",IF(OR(D34="P",C34="N"),"S","A"),"")</f>
        <v/>
      </c>
      <c r="F34" s="402" t="str">
        <f t="shared" si="5"/>
        <v/>
      </c>
      <c r="G34" s="403"/>
      <c r="H34" s="404" t="str">
        <f t="shared" ca="1" si="6"/>
        <v xml:space="preserve">      </v>
      </c>
      <c r="I34" s="405"/>
      <c r="J34" s="405" t="str">
        <f t="shared" si="1"/>
        <v/>
      </c>
      <c r="K34" s="405"/>
      <c r="L34" s="405" t="str">
        <f t="shared" si="2"/>
        <v/>
      </c>
      <c r="M34" s="406"/>
      <c r="N34" s="407" t="str">
        <f t="shared" ca="1" si="3"/>
        <v/>
      </c>
      <c r="O34" s="408"/>
      <c r="P34" s="409" t="str">
        <f t="shared" si="4"/>
        <v/>
      </c>
      <c r="Q34" s="384"/>
      <c r="R34" s="315"/>
      <c r="S34" s="316"/>
      <c r="T34" s="316"/>
      <c r="U34" s="317"/>
      <c r="V34" s="314"/>
      <c r="W34" s="315"/>
      <c r="X34" s="318"/>
      <c r="Y34" s="316"/>
      <c r="Z34" s="316"/>
      <c r="AA34" s="419" t="str">
        <f>IF(A34&lt;&gt;"",IF(E34="s",N34-SUM(S$13:S34)+SUM(X$13:X34),N34-S34+X34),"")</f>
        <v/>
      </c>
      <c r="AB34" s="420"/>
      <c r="AC34" s="421"/>
      <c r="AD34" s="105" t="e">
        <f>#REF!-S34+X34</f>
        <v>#REF!</v>
      </c>
    </row>
    <row r="35" spans="1:30" ht="18" x14ac:dyDescent="0.25">
      <c r="A35" s="91"/>
      <c r="B35" s="54" t="str">
        <f ca="1">IF(A35&lt;&gt;"",VLOOKUP(A35,OFFSET(DREJ150!$C$2,0,0,Dados!$B$1,10),3,FALSE),"")</f>
        <v/>
      </c>
      <c r="C35" s="55" t="str">
        <f ca="1">IF(A35&lt;&gt;"",VLOOKUP(A35,OFFSET(DREJ150!$C$2,0,0,Dados!$B$1,10),4,FALSE),"")</f>
        <v/>
      </c>
      <c r="D35" s="55" t="str">
        <f ca="1">IF(A35&lt;&gt;"",VLOOKUP(A35,OFFSET(DREJ150!$C$2,0,0,Dados!$B$1,10),5,FALSE),"")</f>
        <v/>
      </c>
      <c r="E35" s="1" t="str">
        <f>IF(A35&lt;&gt;"",IF(OR(D35="P",C35="N"),"S","A"),"")</f>
        <v/>
      </c>
      <c r="F35" s="394" t="str">
        <f>IF(A35&lt;&gt;"",A35,"")</f>
        <v/>
      </c>
      <c r="G35" s="395"/>
      <c r="H35" s="396" t="str">
        <f ca="1">IF(OR(D35="P",D35="N"),"","      ")&amp;IF(B35="","",IF(D35="D"," (-) "&amp;B35,B35))</f>
        <v xml:space="preserve">      </v>
      </c>
      <c r="I35" s="397"/>
      <c r="J35" s="397" t="str">
        <f>IF(E35&lt;&gt;"",E35,"")</f>
        <v/>
      </c>
      <c r="K35" s="397"/>
      <c r="L35" s="397" t="str">
        <f>IF(AF35&lt;&gt;"",AF35,"")</f>
        <v/>
      </c>
      <c r="M35" s="398"/>
      <c r="N35" s="399" t="str">
        <f t="shared" ca="1" si="3"/>
        <v/>
      </c>
      <c r="O35" s="400"/>
      <c r="P35" s="401" t="str">
        <f t="shared" si="4"/>
        <v/>
      </c>
      <c r="Q35" s="356"/>
      <c r="R35" s="357"/>
      <c r="S35" s="353">
        <f>SUMIF(E13:E34,"A",S13:U34)</f>
        <v>0</v>
      </c>
      <c r="T35" s="354"/>
      <c r="U35" s="355"/>
      <c r="V35" s="358"/>
      <c r="W35" s="359"/>
      <c r="X35" s="353">
        <f>SUMIF(E13:E34,"A",X13:Z34)</f>
        <v>0</v>
      </c>
      <c r="Y35" s="354"/>
      <c r="Z35" s="355"/>
      <c r="AA35" s="410" t="str">
        <f>IF(A35&lt;&gt;"",N35-S35+X35,"")</f>
        <v/>
      </c>
      <c r="AB35" s="411"/>
      <c r="AC35" s="412"/>
    </row>
    <row r="36" spans="1:30" ht="11.25" customHeight="1" x14ac:dyDescent="0.2"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366"/>
      <c r="Q36" s="366"/>
      <c r="R36" s="366"/>
      <c r="S36" s="366"/>
      <c r="T36" s="366"/>
      <c r="U36" s="366"/>
      <c r="V36" s="366"/>
      <c r="W36" s="366"/>
      <c r="X36" s="366"/>
      <c r="Y36" s="366"/>
      <c r="Z36" s="366"/>
      <c r="AA36" s="366"/>
      <c r="AB36" s="366"/>
      <c r="AC36" s="366"/>
    </row>
    <row r="37" spans="1:30" ht="18.75" customHeight="1" x14ac:dyDescent="0.2">
      <c r="F37" s="367" t="s">
        <v>77</v>
      </c>
      <c r="G37" s="368"/>
      <c r="H37" s="368"/>
      <c r="I37" s="368"/>
      <c r="J37" s="368"/>
      <c r="K37" s="368"/>
      <c r="L37" s="368"/>
      <c r="M37" s="368"/>
      <c r="N37" s="368"/>
      <c r="O37" s="368"/>
      <c r="P37" s="368"/>
      <c r="Q37" s="368"/>
      <c r="R37" s="368"/>
      <c r="S37" s="368"/>
      <c r="T37" s="368"/>
      <c r="U37" s="368"/>
      <c r="V37" s="368"/>
      <c r="W37" s="368"/>
      <c r="X37" s="368"/>
      <c r="Y37" s="368"/>
      <c r="Z37" s="368"/>
      <c r="AA37" s="368"/>
      <c r="AB37" s="368"/>
      <c r="AC37" s="369"/>
    </row>
    <row r="38" spans="1:30" ht="18" customHeight="1" x14ac:dyDescent="0.2">
      <c r="F38" s="370" t="s">
        <v>79</v>
      </c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2"/>
    </row>
    <row r="39" spans="1:30" ht="16.5" customHeight="1" x14ac:dyDescent="0.2">
      <c r="F39" s="370" t="s">
        <v>81</v>
      </c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371"/>
      <c r="Y39" s="371"/>
      <c r="Z39" s="371"/>
      <c r="AA39" s="371"/>
      <c r="AB39" s="371"/>
      <c r="AC39" s="372"/>
    </row>
    <row r="40" spans="1:30" ht="18.75" customHeight="1" x14ac:dyDescent="0.2">
      <c r="F40" s="362" t="s">
        <v>82</v>
      </c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  <c r="Y40" s="363"/>
      <c r="Z40" s="363"/>
      <c r="AA40" s="363"/>
      <c r="AB40" s="363"/>
      <c r="AC40" s="364"/>
    </row>
    <row r="41" spans="1:30" ht="12" customHeight="1" x14ac:dyDescent="0.2">
      <c r="F41" s="348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49"/>
      <c r="AB41" s="349"/>
      <c r="AC41" s="349"/>
    </row>
    <row r="42" spans="1:30" x14ac:dyDescent="0.2">
      <c r="F42" s="247" t="s">
        <v>52</v>
      </c>
      <c r="G42" s="248"/>
      <c r="H42" s="248"/>
      <c r="I42" s="248"/>
      <c r="J42" s="248"/>
      <c r="K42" s="248"/>
      <c r="L42" s="248"/>
      <c r="M42" s="248"/>
      <c r="N42" s="249"/>
      <c r="O42" s="213" t="s">
        <v>53</v>
      </c>
      <c r="P42" s="214"/>
      <c r="Q42" s="214"/>
      <c r="R42" s="214"/>
      <c r="S42" s="214"/>
      <c r="T42" s="214"/>
      <c r="U42" s="215"/>
      <c r="V42" s="213" t="s">
        <v>54</v>
      </c>
      <c r="W42" s="214"/>
      <c r="X42" s="214"/>
      <c r="Y42" s="214"/>
      <c r="Z42" s="214"/>
      <c r="AA42" s="214"/>
      <c r="AB42" s="214"/>
      <c r="AC42" s="215"/>
    </row>
    <row r="43" spans="1:30" x14ac:dyDescent="0.2">
      <c r="F43" s="336"/>
      <c r="G43" s="337"/>
      <c r="H43" s="337"/>
      <c r="I43" s="337"/>
      <c r="J43" s="337"/>
      <c r="K43" s="337"/>
      <c r="L43" s="337"/>
      <c r="M43" s="337"/>
      <c r="N43" s="338"/>
      <c r="O43" s="336"/>
      <c r="P43" s="337"/>
      <c r="Q43" s="337"/>
      <c r="R43" s="337"/>
      <c r="S43" s="337"/>
      <c r="T43" s="337"/>
      <c r="U43" s="337"/>
      <c r="V43" s="343"/>
      <c r="W43" s="344"/>
      <c r="X43" s="344"/>
      <c r="Y43" s="344"/>
      <c r="Z43" s="344"/>
      <c r="AA43" s="344"/>
      <c r="AB43" s="344"/>
      <c r="AC43" s="345"/>
    </row>
    <row r="44" spans="1:30" x14ac:dyDescent="0.2">
      <c r="F44" s="339"/>
      <c r="G44" s="337"/>
      <c r="H44" s="337"/>
      <c r="I44" s="337"/>
      <c r="J44" s="337"/>
      <c r="K44" s="337"/>
      <c r="L44" s="337"/>
      <c r="M44" s="337"/>
      <c r="N44" s="338"/>
      <c r="O44" s="339"/>
      <c r="P44" s="337"/>
      <c r="Q44" s="337"/>
      <c r="R44" s="337"/>
      <c r="S44" s="337"/>
      <c r="T44" s="337"/>
      <c r="U44" s="337"/>
      <c r="V44" s="343"/>
      <c r="W44" s="344"/>
      <c r="X44" s="344"/>
      <c r="Y44" s="344"/>
      <c r="Z44" s="344"/>
      <c r="AA44" s="344"/>
      <c r="AB44" s="344"/>
      <c r="AC44" s="345"/>
    </row>
    <row r="45" spans="1:30" x14ac:dyDescent="0.2">
      <c r="F45" s="340"/>
      <c r="G45" s="341"/>
      <c r="H45" s="341"/>
      <c r="I45" s="341"/>
      <c r="J45" s="341"/>
      <c r="K45" s="341"/>
      <c r="L45" s="341"/>
      <c r="M45" s="341"/>
      <c r="N45" s="342"/>
      <c r="O45" s="340"/>
      <c r="P45" s="341"/>
      <c r="Q45" s="341"/>
      <c r="R45" s="341"/>
      <c r="S45" s="341"/>
      <c r="T45" s="341"/>
      <c r="U45" s="341"/>
      <c r="V45" s="289"/>
      <c r="W45" s="346"/>
      <c r="X45" s="346"/>
      <c r="Y45" s="346"/>
      <c r="Z45" s="346"/>
      <c r="AA45" s="346"/>
      <c r="AB45" s="346"/>
      <c r="AC45" s="347"/>
    </row>
  </sheetData>
  <sheetProtection formatCells="0" formatColumns="0" formatRows="0" insertRows="0"/>
  <mergeCells count="231">
    <mergeCell ref="X30:Z30"/>
    <mergeCell ref="F31:G31"/>
    <mergeCell ref="H31:M31"/>
    <mergeCell ref="N31:P31"/>
    <mergeCell ref="Q31:R31"/>
    <mergeCell ref="S31:U31"/>
    <mergeCell ref="V31:W31"/>
    <mergeCell ref="X31:Z31"/>
    <mergeCell ref="F30:G30"/>
    <mergeCell ref="H30:M30"/>
    <mergeCell ref="N30:P30"/>
    <mergeCell ref="Q30:R30"/>
    <mergeCell ref="S30:U30"/>
    <mergeCell ref="V30:W30"/>
    <mergeCell ref="X26:Z26"/>
    <mergeCell ref="V27:W27"/>
    <mergeCell ref="X27:Z27"/>
    <mergeCell ref="V26:W26"/>
    <mergeCell ref="X24:Z24"/>
    <mergeCell ref="V25:W25"/>
    <mergeCell ref="X25:Z25"/>
    <mergeCell ref="V24:W24"/>
    <mergeCell ref="F23:G23"/>
    <mergeCell ref="H23:M23"/>
    <mergeCell ref="N23:P23"/>
    <mergeCell ref="Q23:R23"/>
    <mergeCell ref="S23:U23"/>
    <mergeCell ref="V23:W23"/>
    <mergeCell ref="X23:Z23"/>
    <mergeCell ref="F26:G26"/>
    <mergeCell ref="H26:M26"/>
    <mergeCell ref="N26:P26"/>
    <mergeCell ref="Q26:R26"/>
    <mergeCell ref="S26:U26"/>
    <mergeCell ref="F27:G27"/>
    <mergeCell ref="H27:M27"/>
    <mergeCell ref="N27:P27"/>
    <mergeCell ref="Q27:R27"/>
    <mergeCell ref="S27:U27"/>
    <mergeCell ref="AA35:AC35"/>
    <mergeCell ref="AA25:AC25"/>
    <mergeCell ref="AA26:AC26"/>
    <mergeCell ref="AA27:AC27"/>
    <mergeCell ref="AA28:AC28"/>
    <mergeCell ref="AA29:AC29"/>
    <mergeCell ref="AA13:AC13"/>
    <mergeCell ref="AA14:AC14"/>
    <mergeCell ref="AA15:AC15"/>
    <mergeCell ref="AA16:AC16"/>
    <mergeCell ref="AA17:AC17"/>
    <mergeCell ref="AA18:AC18"/>
    <mergeCell ref="AA19:AC19"/>
    <mergeCell ref="AA20:AC20"/>
    <mergeCell ref="AA21:AC21"/>
    <mergeCell ref="AA22:AC22"/>
    <mergeCell ref="AA24:AC24"/>
    <mergeCell ref="AA32:AC32"/>
    <mergeCell ref="AA33:AC33"/>
    <mergeCell ref="AA34:AC34"/>
    <mergeCell ref="AA31:AC31"/>
    <mergeCell ref="AA30:AC30"/>
    <mergeCell ref="AA23:AC23"/>
    <mergeCell ref="F42:N42"/>
    <mergeCell ref="O42:U42"/>
    <mergeCell ref="V42:AC42"/>
    <mergeCell ref="F43:N45"/>
    <mergeCell ref="O43:U45"/>
    <mergeCell ref="V43:AC45"/>
    <mergeCell ref="F36:AC36"/>
    <mergeCell ref="F37:AC37"/>
    <mergeCell ref="F38:AC38"/>
    <mergeCell ref="F39:AC39"/>
    <mergeCell ref="F40:AC40"/>
    <mergeCell ref="F41:AC41"/>
    <mergeCell ref="X34:Z34"/>
    <mergeCell ref="F35:G35"/>
    <mergeCell ref="H35:M35"/>
    <mergeCell ref="N35:P35"/>
    <mergeCell ref="Q35:R35"/>
    <mergeCell ref="S35:U35"/>
    <mergeCell ref="V35:W35"/>
    <mergeCell ref="X35:Z35"/>
    <mergeCell ref="F34:G34"/>
    <mergeCell ref="H34:M34"/>
    <mergeCell ref="N34:P34"/>
    <mergeCell ref="Q34:R34"/>
    <mergeCell ref="S34:U34"/>
    <mergeCell ref="V34:W34"/>
    <mergeCell ref="X32:Z32"/>
    <mergeCell ref="F33:G33"/>
    <mergeCell ref="H33:M33"/>
    <mergeCell ref="N33:P33"/>
    <mergeCell ref="Q33:R33"/>
    <mergeCell ref="S33:U33"/>
    <mergeCell ref="V33:W33"/>
    <mergeCell ref="X33:Z33"/>
    <mergeCell ref="F32:G32"/>
    <mergeCell ref="H32:M32"/>
    <mergeCell ref="N32:P32"/>
    <mergeCell ref="Q32:R32"/>
    <mergeCell ref="S32:U32"/>
    <mergeCell ref="V32:W32"/>
    <mergeCell ref="V29:W29"/>
    <mergeCell ref="X29:Z29"/>
    <mergeCell ref="F28:G28"/>
    <mergeCell ref="H28:M28"/>
    <mergeCell ref="N28:P28"/>
    <mergeCell ref="Q28:R28"/>
    <mergeCell ref="S28:U28"/>
    <mergeCell ref="V28:W28"/>
    <mergeCell ref="F29:G29"/>
    <mergeCell ref="H29:M29"/>
    <mergeCell ref="N29:P29"/>
    <mergeCell ref="Q29:R29"/>
    <mergeCell ref="S29:U29"/>
    <mergeCell ref="X28:Z28"/>
    <mergeCell ref="F24:G24"/>
    <mergeCell ref="H24:M24"/>
    <mergeCell ref="N24:P24"/>
    <mergeCell ref="Q24:R24"/>
    <mergeCell ref="S24:U24"/>
    <mergeCell ref="F25:G25"/>
    <mergeCell ref="H25:M25"/>
    <mergeCell ref="N25:P25"/>
    <mergeCell ref="Q25:R25"/>
    <mergeCell ref="S25:U25"/>
    <mergeCell ref="X21:Z21"/>
    <mergeCell ref="F22:G22"/>
    <mergeCell ref="H22:M22"/>
    <mergeCell ref="N22:P22"/>
    <mergeCell ref="Q22:R22"/>
    <mergeCell ref="S22:U22"/>
    <mergeCell ref="V22:W22"/>
    <mergeCell ref="X22:Z22"/>
    <mergeCell ref="F21:G21"/>
    <mergeCell ref="H21:M21"/>
    <mergeCell ref="N21:P21"/>
    <mergeCell ref="Q21:R21"/>
    <mergeCell ref="S21:U21"/>
    <mergeCell ref="V21:W21"/>
    <mergeCell ref="X19:Z19"/>
    <mergeCell ref="F20:G20"/>
    <mergeCell ref="H20:M20"/>
    <mergeCell ref="N20:P20"/>
    <mergeCell ref="Q20:R20"/>
    <mergeCell ref="S20:U20"/>
    <mergeCell ref="V20:W20"/>
    <mergeCell ref="X20:Z20"/>
    <mergeCell ref="F19:G19"/>
    <mergeCell ref="H19:M19"/>
    <mergeCell ref="N19:P19"/>
    <mergeCell ref="Q19:R19"/>
    <mergeCell ref="S19:U19"/>
    <mergeCell ref="V19:W19"/>
    <mergeCell ref="X17:Z17"/>
    <mergeCell ref="F18:G18"/>
    <mergeCell ref="H18:M18"/>
    <mergeCell ref="N18:P18"/>
    <mergeCell ref="Q18:R18"/>
    <mergeCell ref="S18:U18"/>
    <mergeCell ref="V18:W18"/>
    <mergeCell ref="X18:Z18"/>
    <mergeCell ref="F17:G17"/>
    <mergeCell ref="H17:M17"/>
    <mergeCell ref="N17:P17"/>
    <mergeCell ref="Q17:R17"/>
    <mergeCell ref="S17:U17"/>
    <mergeCell ref="V17:W17"/>
    <mergeCell ref="X15:Z15"/>
    <mergeCell ref="F16:G16"/>
    <mergeCell ref="H16:M16"/>
    <mergeCell ref="N16:P16"/>
    <mergeCell ref="Q16:R16"/>
    <mergeCell ref="S16:U16"/>
    <mergeCell ref="V16:W16"/>
    <mergeCell ref="X16:Z16"/>
    <mergeCell ref="F15:G15"/>
    <mergeCell ref="H15:M15"/>
    <mergeCell ref="N15:P15"/>
    <mergeCell ref="Q15:R15"/>
    <mergeCell ref="S15:U15"/>
    <mergeCell ref="V15:W15"/>
    <mergeCell ref="X13:Z13"/>
    <mergeCell ref="F14:G14"/>
    <mergeCell ref="H14:M14"/>
    <mergeCell ref="N14:P14"/>
    <mergeCell ref="Q14:R14"/>
    <mergeCell ref="S14:U14"/>
    <mergeCell ref="V14:W14"/>
    <mergeCell ref="X14:Z14"/>
    <mergeCell ref="F13:G13"/>
    <mergeCell ref="H13:M13"/>
    <mergeCell ref="N13:P13"/>
    <mergeCell ref="Q13:R13"/>
    <mergeCell ref="S13:U13"/>
    <mergeCell ref="V13:W13"/>
    <mergeCell ref="F1:AC1"/>
    <mergeCell ref="F2:AC2"/>
    <mergeCell ref="F3:AC3"/>
    <mergeCell ref="F4:AC4"/>
    <mergeCell ref="F5:AC5"/>
    <mergeCell ref="AD11:AD12"/>
    <mergeCell ref="F12:G12"/>
    <mergeCell ref="H12:M12"/>
    <mergeCell ref="N12:P12"/>
    <mergeCell ref="Q12:R12"/>
    <mergeCell ref="S12:U12"/>
    <mergeCell ref="V12:W12"/>
    <mergeCell ref="X12:Z12"/>
    <mergeCell ref="AA11:AC11"/>
    <mergeCell ref="F11:M11"/>
    <mergeCell ref="N11:P11"/>
    <mergeCell ref="Q11:U11"/>
    <mergeCell ref="V11:Z11"/>
    <mergeCell ref="AA12:AC12"/>
    <mergeCell ref="F6:AC6"/>
    <mergeCell ref="AA7:AC7"/>
    <mergeCell ref="A8:B8"/>
    <mergeCell ref="F8:L9"/>
    <mergeCell ref="M8:O9"/>
    <mergeCell ref="P8:R9"/>
    <mergeCell ref="S8:T9"/>
    <mergeCell ref="U8:W9"/>
    <mergeCell ref="X8:Z9"/>
    <mergeCell ref="AA8:AC9"/>
    <mergeCell ref="F7:L7"/>
    <mergeCell ref="M7:O7"/>
    <mergeCell ref="P7:R7"/>
    <mergeCell ref="S7:T7"/>
    <mergeCell ref="U7:W7"/>
    <mergeCell ref="X7:Z7"/>
  </mergeCells>
  <conditionalFormatting sqref="F16:P34">
    <cfRule type="expression" dxfId="8" priority="9">
      <formula>$E16="S"</formula>
    </cfRule>
  </conditionalFormatting>
  <conditionalFormatting sqref="F13:P13">
    <cfRule type="expression" dxfId="7" priority="12">
      <formula>$E13="S"</formula>
    </cfRule>
  </conditionalFormatting>
  <conditionalFormatting sqref="F14:P14">
    <cfRule type="expression" dxfId="6" priority="11">
      <formula>$E14="S"</formula>
    </cfRule>
  </conditionalFormatting>
  <conditionalFormatting sqref="F15:P15">
    <cfRule type="expression" dxfId="5" priority="10">
      <formula>$E15="S"</formula>
    </cfRule>
  </conditionalFormatting>
  <conditionalFormatting sqref="Q13:Z13">
    <cfRule type="expression" dxfId="4" priority="5">
      <formula>$E13="S"</formula>
    </cfRule>
  </conditionalFormatting>
  <conditionalFormatting sqref="Q15:Z34">
    <cfRule type="expression" dxfId="3" priority="3">
      <formula>$E15="S"</formula>
    </cfRule>
  </conditionalFormatting>
  <conditionalFormatting sqref="Q14:Z14">
    <cfRule type="expression" dxfId="2" priority="4">
      <formula>$E14="S"</formula>
    </cfRule>
  </conditionalFormatting>
  <conditionalFormatting sqref="AA13:AC33">
    <cfRule type="expression" dxfId="1" priority="1">
      <formula>$E13="S"</formula>
    </cfRule>
  </conditionalFormatting>
  <conditionalFormatting sqref="AA34:AC34">
    <cfRule type="expression" dxfId="0" priority="2">
      <formula>$E34="S"</formula>
    </cfRule>
  </conditionalFormatting>
  <pageMargins left="0.78740157480314965" right="0.78740157480314965" top="0.98425196850393704" bottom="0.98425196850393704" header="0.51181102362204722" footer="0.51181102362204722"/>
  <pageSetup paperSize="9" scale="53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4"/>
  <sheetViews>
    <sheetView zoomScale="70" zoomScaleNormal="70" workbookViewId="0">
      <selection activeCell="A13" sqref="A13"/>
    </sheetView>
  </sheetViews>
  <sheetFormatPr defaultRowHeight="12.75" x14ac:dyDescent="0.2"/>
  <cols>
    <col min="1" max="1" width="13.140625" style="1" customWidth="1"/>
    <col min="2" max="2" width="35.42578125" style="1" customWidth="1"/>
    <col min="3" max="3" width="12.28515625" style="1" customWidth="1"/>
    <col min="4" max="4" width="4.85546875" style="1" bestFit="1" customWidth="1"/>
    <col min="5" max="5" width="5.42578125" style="1" customWidth="1"/>
    <col min="6" max="6" width="11.7109375" style="1" customWidth="1"/>
    <col min="7" max="7" width="12" style="1" customWidth="1"/>
    <col min="8" max="10" width="8.85546875" style="1" customWidth="1"/>
    <col min="11" max="11" width="12" style="1" customWidth="1"/>
    <col min="12" max="12" width="9.7109375" style="1" customWidth="1"/>
    <col min="13" max="13" width="8" style="1" customWidth="1"/>
    <col min="14" max="14" width="9.5703125" style="1" customWidth="1"/>
    <col min="15" max="15" width="9.28515625" style="1" customWidth="1"/>
    <col min="16" max="16" width="7.42578125" style="1" customWidth="1"/>
    <col min="17" max="17" width="4.28515625" style="1" customWidth="1"/>
    <col min="18" max="18" width="13.42578125" style="1" hidden="1" customWidth="1"/>
    <col min="19" max="19" width="10.140625" style="1" customWidth="1"/>
    <col min="20" max="20" width="9.5703125" style="1" customWidth="1"/>
    <col min="21" max="21" width="10.7109375" style="1" customWidth="1"/>
    <col min="22" max="22" width="9.28515625" style="1" customWidth="1"/>
    <col min="23" max="23" width="10.140625" style="1" customWidth="1"/>
    <col min="24" max="24" width="10.42578125" style="1" customWidth="1"/>
    <col min="25" max="25" width="10.85546875" style="1" customWidth="1"/>
    <col min="26" max="26" width="11.42578125" style="1" customWidth="1"/>
    <col min="27" max="27" width="12" style="1" customWidth="1"/>
    <col min="28" max="28" width="7.42578125" style="1" customWidth="1"/>
    <col min="29" max="29" width="16.28515625" style="1" customWidth="1"/>
    <col min="30" max="30" width="17.42578125" style="1" customWidth="1"/>
    <col min="31" max="31" width="4.5703125" style="1" customWidth="1"/>
    <col min="32" max="32" width="14.42578125" style="1" hidden="1" customWidth="1"/>
    <col min="33" max="258" width="8.85546875" style="1" customWidth="1"/>
    <col min="259" max="259" width="11.7109375" style="1" customWidth="1"/>
    <col min="260" max="260" width="12" style="1" customWidth="1"/>
    <col min="261" max="263" width="8.85546875" style="1" customWidth="1"/>
    <col min="264" max="264" width="12" style="1" customWidth="1"/>
    <col min="265" max="265" width="9.7109375" style="1" customWidth="1"/>
    <col min="266" max="266" width="8" style="1" customWidth="1"/>
    <col min="267" max="267" width="9.5703125" style="1" customWidth="1"/>
    <col min="268" max="268" width="9.28515625" style="1" customWidth="1"/>
    <col min="269" max="269" width="8.85546875" style="1" customWidth="1"/>
    <col min="270" max="270" width="10.140625" style="1" customWidth="1"/>
    <col min="271" max="271" width="9.5703125" style="1" customWidth="1"/>
    <col min="272" max="272" width="10.7109375" style="1" customWidth="1"/>
    <col min="273" max="273" width="11.7109375" style="1" customWidth="1"/>
    <col min="274" max="274" width="10.140625" style="1" customWidth="1"/>
    <col min="275" max="275" width="10.42578125" style="1" customWidth="1"/>
    <col min="276" max="276" width="10.85546875" style="1" customWidth="1"/>
    <col min="277" max="277" width="11.42578125" style="1" customWidth="1"/>
    <col min="278" max="278" width="12" style="1" customWidth="1"/>
    <col min="279" max="279" width="8.85546875" style="1" customWidth="1"/>
    <col min="280" max="280" width="16.28515625" style="1" customWidth="1"/>
    <col min="281" max="281" width="12.28515625" style="1" customWidth="1"/>
    <col min="282" max="514" width="8.85546875" style="1" customWidth="1"/>
    <col min="515" max="515" width="11.7109375" style="1" customWidth="1"/>
    <col min="516" max="516" width="12" style="1" customWidth="1"/>
    <col min="517" max="519" width="8.85546875" style="1" customWidth="1"/>
    <col min="520" max="520" width="12" style="1" customWidth="1"/>
    <col min="521" max="521" width="9.7109375" style="1" customWidth="1"/>
    <col min="522" max="522" width="8" style="1" customWidth="1"/>
    <col min="523" max="523" width="9.5703125" style="1" customWidth="1"/>
    <col min="524" max="524" width="9.28515625" style="1" customWidth="1"/>
    <col min="525" max="525" width="8.85546875" style="1" customWidth="1"/>
    <col min="526" max="526" width="10.140625" style="1" customWidth="1"/>
    <col min="527" max="527" width="9.5703125" style="1" customWidth="1"/>
    <col min="528" max="528" width="10.7109375" style="1" customWidth="1"/>
    <col min="529" max="529" width="11.7109375" style="1" customWidth="1"/>
    <col min="530" max="530" width="10.140625" style="1" customWidth="1"/>
    <col min="531" max="531" width="10.42578125" style="1" customWidth="1"/>
    <col min="532" max="532" width="10.85546875" style="1" customWidth="1"/>
    <col min="533" max="533" width="11.42578125" style="1" customWidth="1"/>
    <col min="534" max="534" width="12" style="1" customWidth="1"/>
    <col min="535" max="535" width="8.85546875" style="1" customWidth="1"/>
    <col min="536" max="536" width="16.28515625" style="1" customWidth="1"/>
    <col min="537" max="537" width="12.28515625" style="1" customWidth="1"/>
    <col min="538" max="770" width="8.85546875" style="1" customWidth="1"/>
    <col min="771" max="771" width="11.7109375" style="1" customWidth="1"/>
    <col min="772" max="772" width="12" style="1" customWidth="1"/>
    <col min="773" max="775" width="8.85546875" style="1" customWidth="1"/>
    <col min="776" max="776" width="12" style="1" customWidth="1"/>
    <col min="777" max="777" width="9.7109375" style="1" customWidth="1"/>
    <col min="778" max="778" width="8" style="1" customWidth="1"/>
    <col min="779" max="779" width="9.5703125" style="1" customWidth="1"/>
    <col min="780" max="780" width="9.28515625" style="1" customWidth="1"/>
    <col min="781" max="781" width="8.85546875" style="1" customWidth="1"/>
    <col min="782" max="782" width="10.140625" style="1" customWidth="1"/>
    <col min="783" max="783" width="9.5703125" style="1" customWidth="1"/>
    <col min="784" max="784" width="10.7109375" style="1" customWidth="1"/>
    <col min="785" max="785" width="11.7109375" style="1" customWidth="1"/>
    <col min="786" max="786" width="10.140625" style="1" customWidth="1"/>
    <col min="787" max="787" width="10.42578125" style="1" customWidth="1"/>
    <col min="788" max="788" width="10.85546875" style="1" customWidth="1"/>
    <col min="789" max="789" width="11.42578125" style="1" customWidth="1"/>
    <col min="790" max="790" width="12" style="1" customWidth="1"/>
    <col min="791" max="791" width="8.85546875" style="1" customWidth="1"/>
    <col min="792" max="792" width="16.28515625" style="1" customWidth="1"/>
    <col min="793" max="793" width="12.28515625" style="1" customWidth="1"/>
    <col min="794" max="1026" width="8.85546875" style="1" customWidth="1"/>
    <col min="1027" max="1027" width="11.7109375" style="1" customWidth="1"/>
    <col min="1028" max="1028" width="12" style="1" customWidth="1"/>
    <col min="1029" max="1031" width="8.85546875" style="1" customWidth="1"/>
    <col min="1032" max="1032" width="12" style="1" customWidth="1"/>
    <col min="1033" max="1033" width="9.7109375" style="1" customWidth="1"/>
    <col min="1034" max="1034" width="8" style="1" customWidth="1"/>
    <col min="1035" max="1035" width="9.5703125" style="1" customWidth="1"/>
    <col min="1036" max="1036" width="9.28515625" style="1" customWidth="1"/>
    <col min="1037" max="1037" width="8.85546875" style="1" customWidth="1"/>
    <col min="1038" max="1038" width="10.140625" style="1" customWidth="1"/>
    <col min="1039" max="1039" width="9.5703125" style="1" customWidth="1"/>
    <col min="1040" max="1040" width="10.7109375" style="1" customWidth="1"/>
    <col min="1041" max="1041" width="11.7109375" style="1" customWidth="1"/>
    <col min="1042" max="1042" width="10.140625" style="1" customWidth="1"/>
    <col min="1043" max="1043" width="10.42578125" style="1" customWidth="1"/>
    <col min="1044" max="1044" width="10.85546875" style="1" customWidth="1"/>
    <col min="1045" max="1045" width="11.42578125" style="1" customWidth="1"/>
    <col min="1046" max="1046" width="12" style="1" customWidth="1"/>
    <col min="1047" max="1047" width="8.85546875" style="1" customWidth="1"/>
    <col min="1048" max="1048" width="16.28515625" style="1" customWidth="1"/>
    <col min="1049" max="1049" width="12.28515625" style="1" customWidth="1"/>
    <col min="1050" max="1282" width="8.85546875" style="1" customWidth="1"/>
    <col min="1283" max="1283" width="11.7109375" style="1" customWidth="1"/>
    <col min="1284" max="1284" width="12" style="1" customWidth="1"/>
    <col min="1285" max="1287" width="8.85546875" style="1" customWidth="1"/>
    <col min="1288" max="1288" width="12" style="1" customWidth="1"/>
    <col min="1289" max="1289" width="9.7109375" style="1" customWidth="1"/>
    <col min="1290" max="1290" width="8" style="1" customWidth="1"/>
    <col min="1291" max="1291" width="9.5703125" style="1" customWidth="1"/>
    <col min="1292" max="1292" width="9.28515625" style="1" customWidth="1"/>
    <col min="1293" max="1293" width="8.85546875" style="1" customWidth="1"/>
    <col min="1294" max="1294" width="10.140625" style="1" customWidth="1"/>
    <col min="1295" max="1295" width="9.5703125" style="1" customWidth="1"/>
    <col min="1296" max="1296" width="10.7109375" style="1" customWidth="1"/>
    <col min="1297" max="1297" width="11.7109375" style="1" customWidth="1"/>
    <col min="1298" max="1298" width="10.140625" style="1" customWidth="1"/>
    <col min="1299" max="1299" width="10.42578125" style="1" customWidth="1"/>
    <col min="1300" max="1300" width="10.85546875" style="1" customWidth="1"/>
    <col min="1301" max="1301" width="11.42578125" style="1" customWidth="1"/>
    <col min="1302" max="1302" width="12" style="1" customWidth="1"/>
    <col min="1303" max="1303" width="8.85546875" style="1" customWidth="1"/>
    <col min="1304" max="1304" width="16.28515625" style="1" customWidth="1"/>
    <col min="1305" max="1305" width="12.28515625" style="1" customWidth="1"/>
    <col min="1306" max="1538" width="8.85546875" style="1" customWidth="1"/>
    <col min="1539" max="1539" width="11.7109375" style="1" customWidth="1"/>
    <col min="1540" max="1540" width="12" style="1" customWidth="1"/>
    <col min="1541" max="1543" width="8.85546875" style="1" customWidth="1"/>
    <col min="1544" max="1544" width="12" style="1" customWidth="1"/>
    <col min="1545" max="1545" width="9.7109375" style="1" customWidth="1"/>
    <col min="1546" max="1546" width="8" style="1" customWidth="1"/>
    <col min="1547" max="1547" width="9.5703125" style="1" customWidth="1"/>
    <col min="1548" max="1548" width="9.28515625" style="1" customWidth="1"/>
    <col min="1549" max="1549" width="8.85546875" style="1" customWidth="1"/>
    <col min="1550" max="1550" width="10.140625" style="1" customWidth="1"/>
    <col min="1551" max="1551" width="9.5703125" style="1" customWidth="1"/>
    <col min="1552" max="1552" width="10.7109375" style="1" customWidth="1"/>
    <col min="1553" max="1553" width="11.7109375" style="1" customWidth="1"/>
    <col min="1554" max="1554" width="10.140625" style="1" customWidth="1"/>
    <col min="1555" max="1555" width="10.42578125" style="1" customWidth="1"/>
    <col min="1556" max="1556" width="10.85546875" style="1" customWidth="1"/>
    <col min="1557" max="1557" width="11.42578125" style="1" customWidth="1"/>
    <col min="1558" max="1558" width="12" style="1" customWidth="1"/>
    <col min="1559" max="1559" width="8.85546875" style="1" customWidth="1"/>
    <col min="1560" max="1560" width="16.28515625" style="1" customWidth="1"/>
    <col min="1561" max="1561" width="12.28515625" style="1" customWidth="1"/>
    <col min="1562" max="1794" width="8.85546875" style="1" customWidth="1"/>
    <col min="1795" max="1795" width="11.7109375" style="1" customWidth="1"/>
    <col min="1796" max="1796" width="12" style="1" customWidth="1"/>
    <col min="1797" max="1799" width="8.85546875" style="1" customWidth="1"/>
    <col min="1800" max="1800" width="12" style="1" customWidth="1"/>
    <col min="1801" max="1801" width="9.7109375" style="1" customWidth="1"/>
    <col min="1802" max="1802" width="8" style="1" customWidth="1"/>
    <col min="1803" max="1803" width="9.5703125" style="1" customWidth="1"/>
    <col min="1804" max="1804" width="9.28515625" style="1" customWidth="1"/>
    <col min="1805" max="1805" width="8.85546875" style="1" customWidth="1"/>
    <col min="1806" max="1806" width="10.140625" style="1" customWidth="1"/>
    <col min="1807" max="1807" width="9.5703125" style="1" customWidth="1"/>
    <col min="1808" max="1808" width="10.7109375" style="1" customWidth="1"/>
    <col min="1809" max="1809" width="11.7109375" style="1" customWidth="1"/>
    <col min="1810" max="1810" width="10.140625" style="1" customWidth="1"/>
    <col min="1811" max="1811" width="10.42578125" style="1" customWidth="1"/>
    <col min="1812" max="1812" width="10.85546875" style="1" customWidth="1"/>
    <col min="1813" max="1813" width="11.42578125" style="1" customWidth="1"/>
    <col min="1814" max="1814" width="12" style="1" customWidth="1"/>
    <col min="1815" max="1815" width="8.85546875" style="1" customWidth="1"/>
    <col min="1816" max="1816" width="16.28515625" style="1" customWidth="1"/>
    <col min="1817" max="1817" width="12.28515625" style="1" customWidth="1"/>
    <col min="1818" max="2050" width="8.85546875" style="1" customWidth="1"/>
    <col min="2051" max="2051" width="11.7109375" style="1" customWidth="1"/>
    <col min="2052" max="2052" width="12" style="1" customWidth="1"/>
    <col min="2053" max="2055" width="8.85546875" style="1" customWidth="1"/>
    <col min="2056" max="2056" width="12" style="1" customWidth="1"/>
    <col min="2057" max="2057" width="9.7109375" style="1" customWidth="1"/>
    <col min="2058" max="2058" width="8" style="1" customWidth="1"/>
    <col min="2059" max="2059" width="9.5703125" style="1" customWidth="1"/>
    <col min="2060" max="2060" width="9.28515625" style="1" customWidth="1"/>
    <col min="2061" max="2061" width="8.85546875" style="1" customWidth="1"/>
    <col min="2062" max="2062" width="10.140625" style="1" customWidth="1"/>
    <col min="2063" max="2063" width="9.5703125" style="1" customWidth="1"/>
    <col min="2064" max="2064" width="10.7109375" style="1" customWidth="1"/>
    <col min="2065" max="2065" width="11.7109375" style="1" customWidth="1"/>
    <col min="2066" max="2066" width="10.140625" style="1" customWidth="1"/>
    <col min="2067" max="2067" width="10.42578125" style="1" customWidth="1"/>
    <col min="2068" max="2068" width="10.85546875" style="1" customWidth="1"/>
    <col min="2069" max="2069" width="11.42578125" style="1" customWidth="1"/>
    <col min="2070" max="2070" width="12" style="1" customWidth="1"/>
    <col min="2071" max="2071" width="8.85546875" style="1" customWidth="1"/>
    <col min="2072" max="2072" width="16.28515625" style="1" customWidth="1"/>
    <col min="2073" max="2073" width="12.28515625" style="1" customWidth="1"/>
    <col min="2074" max="2306" width="8.85546875" style="1" customWidth="1"/>
    <col min="2307" max="2307" width="11.7109375" style="1" customWidth="1"/>
    <col min="2308" max="2308" width="12" style="1" customWidth="1"/>
    <col min="2309" max="2311" width="8.85546875" style="1" customWidth="1"/>
    <col min="2312" max="2312" width="12" style="1" customWidth="1"/>
    <col min="2313" max="2313" width="9.7109375" style="1" customWidth="1"/>
    <col min="2314" max="2314" width="8" style="1" customWidth="1"/>
    <col min="2315" max="2315" width="9.5703125" style="1" customWidth="1"/>
    <col min="2316" max="2316" width="9.28515625" style="1" customWidth="1"/>
    <col min="2317" max="2317" width="8.85546875" style="1" customWidth="1"/>
    <col min="2318" max="2318" width="10.140625" style="1" customWidth="1"/>
    <col min="2319" max="2319" width="9.5703125" style="1" customWidth="1"/>
    <col min="2320" max="2320" width="10.7109375" style="1" customWidth="1"/>
    <col min="2321" max="2321" width="11.7109375" style="1" customWidth="1"/>
    <col min="2322" max="2322" width="10.140625" style="1" customWidth="1"/>
    <col min="2323" max="2323" width="10.42578125" style="1" customWidth="1"/>
    <col min="2324" max="2324" width="10.85546875" style="1" customWidth="1"/>
    <col min="2325" max="2325" width="11.42578125" style="1" customWidth="1"/>
    <col min="2326" max="2326" width="12" style="1" customWidth="1"/>
    <col min="2327" max="2327" width="8.85546875" style="1" customWidth="1"/>
    <col min="2328" max="2328" width="16.28515625" style="1" customWidth="1"/>
    <col min="2329" max="2329" width="12.28515625" style="1" customWidth="1"/>
    <col min="2330" max="2562" width="8.85546875" style="1" customWidth="1"/>
    <col min="2563" max="2563" width="11.7109375" style="1" customWidth="1"/>
    <col min="2564" max="2564" width="12" style="1" customWidth="1"/>
    <col min="2565" max="2567" width="8.85546875" style="1" customWidth="1"/>
    <col min="2568" max="2568" width="12" style="1" customWidth="1"/>
    <col min="2569" max="2569" width="9.7109375" style="1" customWidth="1"/>
    <col min="2570" max="2570" width="8" style="1" customWidth="1"/>
    <col min="2571" max="2571" width="9.5703125" style="1" customWidth="1"/>
    <col min="2572" max="2572" width="9.28515625" style="1" customWidth="1"/>
    <col min="2573" max="2573" width="8.85546875" style="1" customWidth="1"/>
    <col min="2574" max="2574" width="10.140625" style="1" customWidth="1"/>
    <col min="2575" max="2575" width="9.5703125" style="1" customWidth="1"/>
    <col min="2576" max="2576" width="10.7109375" style="1" customWidth="1"/>
    <col min="2577" max="2577" width="11.7109375" style="1" customWidth="1"/>
    <col min="2578" max="2578" width="10.140625" style="1" customWidth="1"/>
    <col min="2579" max="2579" width="10.42578125" style="1" customWidth="1"/>
    <col min="2580" max="2580" width="10.85546875" style="1" customWidth="1"/>
    <col min="2581" max="2581" width="11.42578125" style="1" customWidth="1"/>
    <col min="2582" max="2582" width="12" style="1" customWidth="1"/>
    <col min="2583" max="2583" width="8.85546875" style="1" customWidth="1"/>
    <col min="2584" max="2584" width="16.28515625" style="1" customWidth="1"/>
    <col min="2585" max="2585" width="12.28515625" style="1" customWidth="1"/>
    <col min="2586" max="2818" width="8.85546875" style="1" customWidth="1"/>
    <col min="2819" max="2819" width="11.7109375" style="1" customWidth="1"/>
    <col min="2820" max="2820" width="12" style="1" customWidth="1"/>
    <col min="2821" max="2823" width="8.85546875" style="1" customWidth="1"/>
    <col min="2824" max="2824" width="12" style="1" customWidth="1"/>
    <col min="2825" max="2825" width="9.7109375" style="1" customWidth="1"/>
    <col min="2826" max="2826" width="8" style="1" customWidth="1"/>
    <col min="2827" max="2827" width="9.5703125" style="1" customWidth="1"/>
    <col min="2828" max="2828" width="9.28515625" style="1" customWidth="1"/>
    <col min="2829" max="2829" width="8.85546875" style="1" customWidth="1"/>
    <col min="2830" max="2830" width="10.140625" style="1" customWidth="1"/>
    <col min="2831" max="2831" width="9.5703125" style="1" customWidth="1"/>
    <col min="2832" max="2832" width="10.7109375" style="1" customWidth="1"/>
    <col min="2833" max="2833" width="11.7109375" style="1" customWidth="1"/>
    <col min="2834" max="2834" width="10.140625" style="1" customWidth="1"/>
    <col min="2835" max="2835" width="10.42578125" style="1" customWidth="1"/>
    <col min="2836" max="2836" width="10.85546875" style="1" customWidth="1"/>
    <col min="2837" max="2837" width="11.42578125" style="1" customWidth="1"/>
    <col min="2838" max="2838" width="12" style="1" customWidth="1"/>
    <col min="2839" max="2839" width="8.85546875" style="1" customWidth="1"/>
    <col min="2840" max="2840" width="16.28515625" style="1" customWidth="1"/>
    <col min="2841" max="2841" width="12.28515625" style="1" customWidth="1"/>
    <col min="2842" max="3074" width="8.85546875" style="1" customWidth="1"/>
    <col min="3075" max="3075" width="11.7109375" style="1" customWidth="1"/>
    <col min="3076" max="3076" width="12" style="1" customWidth="1"/>
    <col min="3077" max="3079" width="8.85546875" style="1" customWidth="1"/>
    <col min="3080" max="3080" width="12" style="1" customWidth="1"/>
    <col min="3081" max="3081" width="9.7109375" style="1" customWidth="1"/>
    <col min="3082" max="3082" width="8" style="1" customWidth="1"/>
    <col min="3083" max="3083" width="9.5703125" style="1" customWidth="1"/>
    <col min="3084" max="3084" width="9.28515625" style="1" customWidth="1"/>
    <col min="3085" max="3085" width="8.85546875" style="1" customWidth="1"/>
    <col min="3086" max="3086" width="10.140625" style="1" customWidth="1"/>
    <col min="3087" max="3087" width="9.5703125" style="1" customWidth="1"/>
    <col min="3088" max="3088" width="10.7109375" style="1" customWidth="1"/>
    <col min="3089" max="3089" width="11.7109375" style="1" customWidth="1"/>
    <col min="3090" max="3090" width="10.140625" style="1" customWidth="1"/>
    <col min="3091" max="3091" width="10.42578125" style="1" customWidth="1"/>
    <col min="3092" max="3092" width="10.85546875" style="1" customWidth="1"/>
    <col min="3093" max="3093" width="11.42578125" style="1" customWidth="1"/>
    <col min="3094" max="3094" width="12" style="1" customWidth="1"/>
    <col min="3095" max="3095" width="8.85546875" style="1" customWidth="1"/>
    <col min="3096" max="3096" width="16.28515625" style="1" customWidth="1"/>
    <col min="3097" max="3097" width="12.28515625" style="1" customWidth="1"/>
    <col min="3098" max="3330" width="8.85546875" style="1" customWidth="1"/>
    <col min="3331" max="3331" width="11.7109375" style="1" customWidth="1"/>
    <col min="3332" max="3332" width="12" style="1" customWidth="1"/>
    <col min="3333" max="3335" width="8.85546875" style="1" customWidth="1"/>
    <col min="3336" max="3336" width="12" style="1" customWidth="1"/>
    <col min="3337" max="3337" width="9.7109375" style="1" customWidth="1"/>
    <col min="3338" max="3338" width="8" style="1" customWidth="1"/>
    <col min="3339" max="3339" width="9.5703125" style="1" customWidth="1"/>
    <col min="3340" max="3340" width="9.28515625" style="1" customWidth="1"/>
    <col min="3341" max="3341" width="8.85546875" style="1" customWidth="1"/>
    <col min="3342" max="3342" width="10.140625" style="1" customWidth="1"/>
    <col min="3343" max="3343" width="9.5703125" style="1" customWidth="1"/>
    <col min="3344" max="3344" width="10.7109375" style="1" customWidth="1"/>
    <col min="3345" max="3345" width="11.7109375" style="1" customWidth="1"/>
    <col min="3346" max="3346" width="10.140625" style="1" customWidth="1"/>
    <col min="3347" max="3347" width="10.42578125" style="1" customWidth="1"/>
    <col min="3348" max="3348" width="10.85546875" style="1" customWidth="1"/>
    <col min="3349" max="3349" width="11.42578125" style="1" customWidth="1"/>
    <col min="3350" max="3350" width="12" style="1" customWidth="1"/>
    <col min="3351" max="3351" width="8.85546875" style="1" customWidth="1"/>
    <col min="3352" max="3352" width="16.28515625" style="1" customWidth="1"/>
    <col min="3353" max="3353" width="12.28515625" style="1" customWidth="1"/>
    <col min="3354" max="3586" width="8.85546875" style="1" customWidth="1"/>
    <col min="3587" max="3587" width="11.7109375" style="1" customWidth="1"/>
    <col min="3588" max="3588" width="12" style="1" customWidth="1"/>
    <col min="3589" max="3591" width="8.85546875" style="1" customWidth="1"/>
    <col min="3592" max="3592" width="12" style="1" customWidth="1"/>
    <col min="3593" max="3593" width="9.7109375" style="1" customWidth="1"/>
    <col min="3594" max="3594" width="8" style="1" customWidth="1"/>
    <col min="3595" max="3595" width="9.5703125" style="1" customWidth="1"/>
    <col min="3596" max="3596" width="9.28515625" style="1" customWidth="1"/>
    <col min="3597" max="3597" width="8.85546875" style="1" customWidth="1"/>
    <col min="3598" max="3598" width="10.140625" style="1" customWidth="1"/>
    <col min="3599" max="3599" width="9.5703125" style="1" customWidth="1"/>
    <col min="3600" max="3600" width="10.7109375" style="1" customWidth="1"/>
    <col min="3601" max="3601" width="11.7109375" style="1" customWidth="1"/>
    <col min="3602" max="3602" width="10.140625" style="1" customWidth="1"/>
    <col min="3603" max="3603" width="10.42578125" style="1" customWidth="1"/>
    <col min="3604" max="3604" width="10.85546875" style="1" customWidth="1"/>
    <col min="3605" max="3605" width="11.42578125" style="1" customWidth="1"/>
    <col min="3606" max="3606" width="12" style="1" customWidth="1"/>
    <col min="3607" max="3607" width="8.85546875" style="1" customWidth="1"/>
    <col min="3608" max="3608" width="16.28515625" style="1" customWidth="1"/>
    <col min="3609" max="3609" width="12.28515625" style="1" customWidth="1"/>
    <col min="3610" max="3842" width="8.85546875" style="1" customWidth="1"/>
    <col min="3843" max="3843" width="11.7109375" style="1" customWidth="1"/>
    <col min="3844" max="3844" width="12" style="1" customWidth="1"/>
    <col min="3845" max="3847" width="8.85546875" style="1" customWidth="1"/>
    <col min="3848" max="3848" width="12" style="1" customWidth="1"/>
    <col min="3849" max="3849" width="9.7109375" style="1" customWidth="1"/>
    <col min="3850" max="3850" width="8" style="1" customWidth="1"/>
    <col min="3851" max="3851" width="9.5703125" style="1" customWidth="1"/>
    <col min="3852" max="3852" width="9.28515625" style="1" customWidth="1"/>
    <col min="3853" max="3853" width="8.85546875" style="1" customWidth="1"/>
    <col min="3854" max="3854" width="10.140625" style="1" customWidth="1"/>
    <col min="3855" max="3855" width="9.5703125" style="1" customWidth="1"/>
    <col min="3856" max="3856" width="10.7109375" style="1" customWidth="1"/>
    <col min="3857" max="3857" width="11.7109375" style="1" customWidth="1"/>
    <col min="3858" max="3858" width="10.140625" style="1" customWidth="1"/>
    <col min="3859" max="3859" width="10.42578125" style="1" customWidth="1"/>
    <col min="3860" max="3860" width="10.85546875" style="1" customWidth="1"/>
    <col min="3861" max="3861" width="11.42578125" style="1" customWidth="1"/>
    <col min="3862" max="3862" width="12" style="1" customWidth="1"/>
    <col min="3863" max="3863" width="8.85546875" style="1" customWidth="1"/>
    <col min="3864" max="3864" width="16.28515625" style="1" customWidth="1"/>
    <col min="3865" max="3865" width="12.28515625" style="1" customWidth="1"/>
    <col min="3866" max="4098" width="8.85546875" style="1" customWidth="1"/>
    <col min="4099" max="4099" width="11.7109375" style="1" customWidth="1"/>
    <col min="4100" max="4100" width="12" style="1" customWidth="1"/>
    <col min="4101" max="4103" width="8.85546875" style="1" customWidth="1"/>
    <col min="4104" max="4104" width="12" style="1" customWidth="1"/>
    <col min="4105" max="4105" width="9.7109375" style="1" customWidth="1"/>
    <col min="4106" max="4106" width="8" style="1" customWidth="1"/>
    <col min="4107" max="4107" width="9.5703125" style="1" customWidth="1"/>
    <col min="4108" max="4108" width="9.28515625" style="1" customWidth="1"/>
    <col min="4109" max="4109" width="8.85546875" style="1" customWidth="1"/>
    <col min="4110" max="4110" width="10.140625" style="1" customWidth="1"/>
    <col min="4111" max="4111" width="9.5703125" style="1" customWidth="1"/>
    <col min="4112" max="4112" width="10.7109375" style="1" customWidth="1"/>
    <col min="4113" max="4113" width="11.7109375" style="1" customWidth="1"/>
    <col min="4114" max="4114" width="10.140625" style="1" customWidth="1"/>
    <col min="4115" max="4115" width="10.42578125" style="1" customWidth="1"/>
    <col min="4116" max="4116" width="10.85546875" style="1" customWidth="1"/>
    <col min="4117" max="4117" width="11.42578125" style="1" customWidth="1"/>
    <col min="4118" max="4118" width="12" style="1" customWidth="1"/>
    <col min="4119" max="4119" width="8.85546875" style="1" customWidth="1"/>
    <col min="4120" max="4120" width="16.28515625" style="1" customWidth="1"/>
    <col min="4121" max="4121" width="12.28515625" style="1" customWidth="1"/>
    <col min="4122" max="4354" width="8.85546875" style="1" customWidth="1"/>
    <col min="4355" max="4355" width="11.7109375" style="1" customWidth="1"/>
    <col min="4356" max="4356" width="12" style="1" customWidth="1"/>
    <col min="4357" max="4359" width="8.85546875" style="1" customWidth="1"/>
    <col min="4360" max="4360" width="12" style="1" customWidth="1"/>
    <col min="4361" max="4361" width="9.7109375" style="1" customWidth="1"/>
    <col min="4362" max="4362" width="8" style="1" customWidth="1"/>
    <col min="4363" max="4363" width="9.5703125" style="1" customWidth="1"/>
    <col min="4364" max="4364" width="9.28515625" style="1" customWidth="1"/>
    <col min="4365" max="4365" width="8.85546875" style="1" customWidth="1"/>
    <col min="4366" max="4366" width="10.140625" style="1" customWidth="1"/>
    <col min="4367" max="4367" width="9.5703125" style="1" customWidth="1"/>
    <col min="4368" max="4368" width="10.7109375" style="1" customWidth="1"/>
    <col min="4369" max="4369" width="11.7109375" style="1" customWidth="1"/>
    <col min="4370" max="4370" width="10.140625" style="1" customWidth="1"/>
    <col min="4371" max="4371" width="10.42578125" style="1" customWidth="1"/>
    <col min="4372" max="4372" width="10.85546875" style="1" customWidth="1"/>
    <col min="4373" max="4373" width="11.42578125" style="1" customWidth="1"/>
    <col min="4374" max="4374" width="12" style="1" customWidth="1"/>
    <col min="4375" max="4375" width="8.85546875" style="1" customWidth="1"/>
    <col min="4376" max="4376" width="16.28515625" style="1" customWidth="1"/>
    <col min="4377" max="4377" width="12.28515625" style="1" customWidth="1"/>
    <col min="4378" max="4610" width="8.85546875" style="1" customWidth="1"/>
    <col min="4611" max="4611" width="11.7109375" style="1" customWidth="1"/>
    <col min="4612" max="4612" width="12" style="1" customWidth="1"/>
    <col min="4613" max="4615" width="8.85546875" style="1" customWidth="1"/>
    <col min="4616" max="4616" width="12" style="1" customWidth="1"/>
    <col min="4617" max="4617" width="9.7109375" style="1" customWidth="1"/>
    <col min="4618" max="4618" width="8" style="1" customWidth="1"/>
    <col min="4619" max="4619" width="9.5703125" style="1" customWidth="1"/>
    <col min="4620" max="4620" width="9.28515625" style="1" customWidth="1"/>
    <col min="4621" max="4621" width="8.85546875" style="1" customWidth="1"/>
    <col min="4622" max="4622" width="10.140625" style="1" customWidth="1"/>
    <col min="4623" max="4623" width="9.5703125" style="1" customWidth="1"/>
    <col min="4624" max="4624" width="10.7109375" style="1" customWidth="1"/>
    <col min="4625" max="4625" width="11.7109375" style="1" customWidth="1"/>
    <col min="4626" max="4626" width="10.140625" style="1" customWidth="1"/>
    <col min="4627" max="4627" width="10.42578125" style="1" customWidth="1"/>
    <col min="4628" max="4628" width="10.85546875" style="1" customWidth="1"/>
    <col min="4629" max="4629" width="11.42578125" style="1" customWidth="1"/>
    <col min="4630" max="4630" width="12" style="1" customWidth="1"/>
    <col min="4631" max="4631" width="8.85546875" style="1" customWidth="1"/>
    <col min="4632" max="4632" width="16.28515625" style="1" customWidth="1"/>
    <col min="4633" max="4633" width="12.28515625" style="1" customWidth="1"/>
    <col min="4634" max="4866" width="8.85546875" style="1" customWidth="1"/>
    <col min="4867" max="4867" width="11.7109375" style="1" customWidth="1"/>
    <col min="4868" max="4868" width="12" style="1" customWidth="1"/>
    <col min="4869" max="4871" width="8.85546875" style="1" customWidth="1"/>
    <col min="4872" max="4872" width="12" style="1" customWidth="1"/>
    <col min="4873" max="4873" width="9.7109375" style="1" customWidth="1"/>
    <col min="4874" max="4874" width="8" style="1" customWidth="1"/>
    <col min="4875" max="4875" width="9.5703125" style="1" customWidth="1"/>
    <col min="4876" max="4876" width="9.28515625" style="1" customWidth="1"/>
    <col min="4877" max="4877" width="8.85546875" style="1" customWidth="1"/>
    <col min="4878" max="4878" width="10.140625" style="1" customWidth="1"/>
    <col min="4879" max="4879" width="9.5703125" style="1" customWidth="1"/>
    <col min="4880" max="4880" width="10.7109375" style="1" customWidth="1"/>
    <col min="4881" max="4881" width="11.7109375" style="1" customWidth="1"/>
    <col min="4882" max="4882" width="10.140625" style="1" customWidth="1"/>
    <col min="4883" max="4883" width="10.42578125" style="1" customWidth="1"/>
    <col min="4884" max="4884" width="10.85546875" style="1" customWidth="1"/>
    <col min="4885" max="4885" width="11.42578125" style="1" customWidth="1"/>
    <col min="4886" max="4886" width="12" style="1" customWidth="1"/>
    <col min="4887" max="4887" width="8.85546875" style="1" customWidth="1"/>
    <col min="4888" max="4888" width="16.28515625" style="1" customWidth="1"/>
    <col min="4889" max="4889" width="12.28515625" style="1" customWidth="1"/>
    <col min="4890" max="5122" width="8.85546875" style="1" customWidth="1"/>
    <col min="5123" max="5123" width="11.7109375" style="1" customWidth="1"/>
    <col min="5124" max="5124" width="12" style="1" customWidth="1"/>
    <col min="5125" max="5127" width="8.85546875" style="1" customWidth="1"/>
    <col min="5128" max="5128" width="12" style="1" customWidth="1"/>
    <col min="5129" max="5129" width="9.7109375" style="1" customWidth="1"/>
    <col min="5130" max="5130" width="8" style="1" customWidth="1"/>
    <col min="5131" max="5131" width="9.5703125" style="1" customWidth="1"/>
    <col min="5132" max="5132" width="9.28515625" style="1" customWidth="1"/>
    <col min="5133" max="5133" width="8.85546875" style="1" customWidth="1"/>
    <col min="5134" max="5134" width="10.140625" style="1" customWidth="1"/>
    <col min="5135" max="5135" width="9.5703125" style="1" customWidth="1"/>
    <col min="5136" max="5136" width="10.7109375" style="1" customWidth="1"/>
    <col min="5137" max="5137" width="11.7109375" style="1" customWidth="1"/>
    <col min="5138" max="5138" width="10.140625" style="1" customWidth="1"/>
    <col min="5139" max="5139" width="10.42578125" style="1" customWidth="1"/>
    <col min="5140" max="5140" width="10.85546875" style="1" customWidth="1"/>
    <col min="5141" max="5141" width="11.42578125" style="1" customWidth="1"/>
    <col min="5142" max="5142" width="12" style="1" customWidth="1"/>
    <col min="5143" max="5143" width="8.85546875" style="1" customWidth="1"/>
    <col min="5144" max="5144" width="16.28515625" style="1" customWidth="1"/>
    <col min="5145" max="5145" width="12.28515625" style="1" customWidth="1"/>
    <col min="5146" max="5378" width="8.85546875" style="1" customWidth="1"/>
    <col min="5379" max="5379" width="11.7109375" style="1" customWidth="1"/>
    <col min="5380" max="5380" width="12" style="1" customWidth="1"/>
    <col min="5381" max="5383" width="8.85546875" style="1" customWidth="1"/>
    <col min="5384" max="5384" width="12" style="1" customWidth="1"/>
    <col min="5385" max="5385" width="9.7109375" style="1" customWidth="1"/>
    <col min="5386" max="5386" width="8" style="1" customWidth="1"/>
    <col min="5387" max="5387" width="9.5703125" style="1" customWidth="1"/>
    <col min="5388" max="5388" width="9.28515625" style="1" customWidth="1"/>
    <col min="5389" max="5389" width="8.85546875" style="1" customWidth="1"/>
    <col min="5390" max="5390" width="10.140625" style="1" customWidth="1"/>
    <col min="5391" max="5391" width="9.5703125" style="1" customWidth="1"/>
    <col min="5392" max="5392" width="10.7109375" style="1" customWidth="1"/>
    <col min="5393" max="5393" width="11.7109375" style="1" customWidth="1"/>
    <col min="5394" max="5394" width="10.140625" style="1" customWidth="1"/>
    <col min="5395" max="5395" width="10.42578125" style="1" customWidth="1"/>
    <col min="5396" max="5396" width="10.85546875" style="1" customWidth="1"/>
    <col min="5397" max="5397" width="11.42578125" style="1" customWidth="1"/>
    <col min="5398" max="5398" width="12" style="1" customWidth="1"/>
    <col min="5399" max="5399" width="8.85546875" style="1" customWidth="1"/>
    <col min="5400" max="5400" width="16.28515625" style="1" customWidth="1"/>
    <col min="5401" max="5401" width="12.28515625" style="1" customWidth="1"/>
    <col min="5402" max="5634" width="8.85546875" style="1" customWidth="1"/>
    <col min="5635" max="5635" width="11.7109375" style="1" customWidth="1"/>
    <col min="5636" max="5636" width="12" style="1" customWidth="1"/>
    <col min="5637" max="5639" width="8.85546875" style="1" customWidth="1"/>
    <col min="5640" max="5640" width="12" style="1" customWidth="1"/>
    <col min="5641" max="5641" width="9.7109375" style="1" customWidth="1"/>
    <col min="5642" max="5642" width="8" style="1" customWidth="1"/>
    <col min="5643" max="5643" width="9.5703125" style="1" customWidth="1"/>
    <col min="5644" max="5644" width="9.28515625" style="1" customWidth="1"/>
    <col min="5645" max="5645" width="8.85546875" style="1" customWidth="1"/>
    <col min="5646" max="5646" width="10.140625" style="1" customWidth="1"/>
    <col min="5647" max="5647" width="9.5703125" style="1" customWidth="1"/>
    <col min="5648" max="5648" width="10.7109375" style="1" customWidth="1"/>
    <col min="5649" max="5649" width="11.7109375" style="1" customWidth="1"/>
    <col min="5650" max="5650" width="10.140625" style="1" customWidth="1"/>
    <col min="5651" max="5651" width="10.42578125" style="1" customWidth="1"/>
    <col min="5652" max="5652" width="10.85546875" style="1" customWidth="1"/>
    <col min="5653" max="5653" width="11.42578125" style="1" customWidth="1"/>
    <col min="5654" max="5654" width="12" style="1" customWidth="1"/>
    <col min="5655" max="5655" width="8.85546875" style="1" customWidth="1"/>
    <col min="5656" max="5656" width="16.28515625" style="1" customWidth="1"/>
    <col min="5657" max="5657" width="12.28515625" style="1" customWidth="1"/>
    <col min="5658" max="5890" width="8.85546875" style="1" customWidth="1"/>
    <col min="5891" max="5891" width="11.7109375" style="1" customWidth="1"/>
    <col min="5892" max="5892" width="12" style="1" customWidth="1"/>
    <col min="5893" max="5895" width="8.85546875" style="1" customWidth="1"/>
    <col min="5896" max="5896" width="12" style="1" customWidth="1"/>
    <col min="5897" max="5897" width="9.7109375" style="1" customWidth="1"/>
    <col min="5898" max="5898" width="8" style="1" customWidth="1"/>
    <col min="5899" max="5899" width="9.5703125" style="1" customWidth="1"/>
    <col min="5900" max="5900" width="9.28515625" style="1" customWidth="1"/>
    <col min="5901" max="5901" width="8.85546875" style="1" customWidth="1"/>
    <col min="5902" max="5902" width="10.140625" style="1" customWidth="1"/>
    <col min="5903" max="5903" width="9.5703125" style="1" customWidth="1"/>
    <col min="5904" max="5904" width="10.7109375" style="1" customWidth="1"/>
    <col min="5905" max="5905" width="11.7109375" style="1" customWidth="1"/>
    <col min="5906" max="5906" width="10.140625" style="1" customWidth="1"/>
    <col min="5907" max="5907" width="10.42578125" style="1" customWidth="1"/>
    <col min="5908" max="5908" width="10.85546875" style="1" customWidth="1"/>
    <col min="5909" max="5909" width="11.42578125" style="1" customWidth="1"/>
    <col min="5910" max="5910" width="12" style="1" customWidth="1"/>
    <col min="5911" max="5911" width="8.85546875" style="1" customWidth="1"/>
    <col min="5912" max="5912" width="16.28515625" style="1" customWidth="1"/>
    <col min="5913" max="5913" width="12.28515625" style="1" customWidth="1"/>
    <col min="5914" max="6146" width="8.85546875" style="1" customWidth="1"/>
    <col min="6147" max="6147" width="11.7109375" style="1" customWidth="1"/>
    <col min="6148" max="6148" width="12" style="1" customWidth="1"/>
    <col min="6149" max="6151" width="8.85546875" style="1" customWidth="1"/>
    <col min="6152" max="6152" width="12" style="1" customWidth="1"/>
    <col min="6153" max="6153" width="9.7109375" style="1" customWidth="1"/>
    <col min="6154" max="6154" width="8" style="1" customWidth="1"/>
    <col min="6155" max="6155" width="9.5703125" style="1" customWidth="1"/>
    <col min="6156" max="6156" width="9.28515625" style="1" customWidth="1"/>
    <col min="6157" max="6157" width="8.85546875" style="1" customWidth="1"/>
    <col min="6158" max="6158" width="10.140625" style="1" customWidth="1"/>
    <col min="6159" max="6159" width="9.5703125" style="1" customWidth="1"/>
    <col min="6160" max="6160" width="10.7109375" style="1" customWidth="1"/>
    <col min="6161" max="6161" width="11.7109375" style="1" customWidth="1"/>
    <col min="6162" max="6162" width="10.140625" style="1" customWidth="1"/>
    <col min="6163" max="6163" width="10.42578125" style="1" customWidth="1"/>
    <col min="6164" max="6164" width="10.85546875" style="1" customWidth="1"/>
    <col min="6165" max="6165" width="11.42578125" style="1" customWidth="1"/>
    <col min="6166" max="6166" width="12" style="1" customWidth="1"/>
    <col min="6167" max="6167" width="8.85546875" style="1" customWidth="1"/>
    <col min="6168" max="6168" width="16.28515625" style="1" customWidth="1"/>
    <col min="6169" max="6169" width="12.28515625" style="1" customWidth="1"/>
    <col min="6170" max="6402" width="8.85546875" style="1" customWidth="1"/>
    <col min="6403" max="6403" width="11.7109375" style="1" customWidth="1"/>
    <col min="6404" max="6404" width="12" style="1" customWidth="1"/>
    <col min="6405" max="6407" width="8.85546875" style="1" customWidth="1"/>
    <col min="6408" max="6408" width="12" style="1" customWidth="1"/>
    <col min="6409" max="6409" width="9.7109375" style="1" customWidth="1"/>
    <col min="6410" max="6410" width="8" style="1" customWidth="1"/>
    <col min="6411" max="6411" width="9.5703125" style="1" customWidth="1"/>
    <col min="6412" max="6412" width="9.28515625" style="1" customWidth="1"/>
    <col min="6413" max="6413" width="8.85546875" style="1" customWidth="1"/>
    <col min="6414" max="6414" width="10.140625" style="1" customWidth="1"/>
    <col min="6415" max="6415" width="9.5703125" style="1" customWidth="1"/>
    <col min="6416" max="6416" width="10.7109375" style="1" customWidth="1"/>
    <col min="6417" max="6417" width="11.7109375" style="1" customWidth="1"/>
    <col min="6418" max="6418" width="10.140625" style="1" customWidth="1"/>
    <col min="6419" max="6419" width="10.42578125" style="1" customWidth="1"/>
    <col min="6420" max="6420" width="10.85546875" style="1" customWidth="1"/>
    <col min="6421" max="6421" width="11.42578125" style="1" customWidth="1"/>
    <col min="6422" max="6422" width="12" style="1" customWidth="1"/>
    <col min="6423" max="6423" width="8.85546875" style="1" customWidth="1"/>
    <col min="6424" max="6424" width="16.28515625" style="1" customWidth="1"/>
    <col min="6425" max="6425" width="12.28515625" style="1" customWidth="1"/>
    <col min="6426" max="6658" width="8.85546875" style="1" customWidth="1"/>
    <col min="6659" max="6659" width="11.7109375" style="1" customWidth="1"/>
    <col min="6660" max="6660" width="12" style="1" customWidth="1"/>
    <col min="6661" max="6663" width="8.85546875" style="1" customWidth="1"/>
    <col min="6664" max="6664" width="12" style="1" customWidth="1"/>
    <col min="6665" max="6665" width="9.7109375" style="1" customWidth="1"/>
    <col min="6666" max="6666" width="8" style="1" customWidth="1"/>
    <col min="6667" max="6667" width="9.5703125" style="1" customWidth="1"/>
    <col min="6668" max="6668" width="9.28515625" style="1" customWidth="1"/>
    <col min="6669" max="6669" width="8.85546875" style="1" customWidth="1"/>
    <col min="6670" max="6670" width="10.140625" style="1" customWidth="1"/>
    <col min="6671" max="6671" width="9.5703125" style="1" customWidth="1"/>
    <col min="6672" max="6672" width="10.7109375" style="1" customWidth="1"/>
    <col min="6673" max="6673" width="11.7109375" style="1" customWidth="1"/>
    <col min="6674" max="6674" width="10.140625" style="1" customWidth="1"/>
    <col min="6675" max="6675" width="10.42578125" style="1" customWidth="1"/>
    <col min="6676" max="6676" width="10.85546875" style="1" customWidth="1"/>
    <col min="6677" max="6677" width="11.42578125" style="1" customWidth="1"/>
    <col min="6678" max="6678" width="12" style="1" customWidth="1"/>
    <col min="6679" max="6679" width="8.85546875" style="1" customWidth="1"/>
    <col min="6680" max="6680" width="16.28515625" style="1" customWidth="1"/>
    <col min="6681" max="6681" width="12.28515625" style="1" customWidth="1"/>
    <col min="6682" max="6914" width="8.85546875" style="1" customWidth="1"/>
    <col min="6915" max="6915" width="11.7109375" style="1" customWidth="1"/>
    <col min="6916" max="6916" width="12" style="1" customWidth="1"/>
    <col min="6917" max="6919" width="8.85546875" style="1" customWidth="1"/>
    <col min="6920" max="6920" width="12" style="1" customWidth="1"/>
    <col min="6921" max="6921" width="9.7109375" style="1" customWidth="1"/>
    <col min="6922" max="6922" width="8" style="1" customWidth="1"/>
    <col min="6923" max="6923" width="9.5703125" style="1" customWidth="1"/>
    <col min="6924" max="6924" width="9.28515625" style="1" customWidth="1"/>
    <col min="6925" max="6925" width="8.85546875" style="1" customWidth="1"/>
    <col min="6926" max="6926" width="10.140625" style="1" customWidth="1"/>
    <col min="6927" max="6927" width="9.5703125" style="1" customWidth="1"/>
    <col min="6928" max="6928" width="10.7109375" style="1" customWidth="1"/>
    <col min="6929" max="6929" width="11.7109375" style="1" customWidth="1"/>
    <col min="6930" max="6930" width="10.140625" style="1" customWidth="1"/>
    <col min="6931" max="6931" width="10.42578125" style="1" customWidth="1"/>
    <col min="6932" max="6932" width="10.85546875" style="1" customWidth="1"/>
    <col min="6933" max="6933" width="11.42578125" style="1" customWidth="1"/>
    <col min="6934" max="6934" width="12" style="1" customWidth="1"/>
    <col min="6935" max="6935" width="8.85546875" style="1" customWidth="1"/>
    <col min="6936" max="6936" width="16.28515625" style="1" customWidth="1"/>
    <col min="6937" max="6937" width="12.28515625" style="1" customWidth="1"/>
    <col min="6938" max="7170" width="8.85546875" style="1" customWidth="1"/>
    <col min="7171" max="7171" width="11.7109375" style="1" customWidth="1"/>
    <col min="7172" max="7172" width="12" style="1" customWidth="1"/>
    <col min="7173" max="7175" width="8.85546875" style="1" customWidth="1"/>
    <col min="7176" max="7176" width="12" style="1" customWidth="1"/>
    <col min="7177" max="7177" width="9.7109375" style="1" customWidth="1"/>
    <col min="7178" max="7178" width="8" style="1" customWidth="1"/>
    <col min="7179" max="7179" width="9.5703125" style="1" customWidth="1"/>
    <col min="7180" max="7180" width="9.28515625" style="1" customWidth="1"/>
    <col min="7181" max="7181" width="8.85546875" style="1" customWidth="1"/>
    <col min="7182" max="7182" width="10.140625" style="1" customWidth="1"/>
    <col min="7183" max="7183" width="9.5703125" style="1" customWidth="1"/>
    <col min="7184" max="7184" width="10.7109375" style="1" customWidth="1"/>
    <col min="7185" max="7185" width="11.7109375" style="1" customWidth="1"/>
    <col min="7186" max="7186" width="10.140625" style="1" customWidth="1"/>
    <col min="7187" max="7187" width="10.42578125" style="1" customWidth="1"/>
    <col min="7188" max="7188" width="10.85546875" style="1" customWidth="1"/>
    <col min="7189" max="7189" width="11.42578125" style="1" customWidth="1"/>
    <col min="7190" max="7190" width="12" style="1" customWidth="1"/>
    <col min="7191" max="7191" width="8.85546875" style="1" customWidth="1"/>
    <col min="7192" max="7192" width="16.28515625" style="1" customWidth="1"/>
    <col min="7193" max="7193" width="12.28515625" style="1" customWidth="1"/>
    <col min="7194" max="7426" width="8.85546875" style="1" customWidth="1"/>
    <col min="7427" max="7427" width="11.7109375" style="1" customWidth="1"/>
    <col min="7428" max="7428" width="12" style="1" customWidth="1"/>
    <col min="7429" max="7431" width="8.85546875" style="1" customWidth="1"/>
    <col min="7432" max="7432" width="12" style="1" customWidth="1"/>
    <col min="7433" max="7433" width="9.7109375" style="1" customWidth="1"/>
    <col min="7434" max="7434" width="8" style="1" customWidth="1"/>
    <col min="7435" max="7435" width="9.5703125" style="1" customWidth="1"/>
    <col min="7436" max="7436" width="9.28515625" style="1" customWidth="1"/>
    <col min="7437" max="7437" width="8.85546875" style="1" customWidth="1"/>
    <col min="7438" max="7438" width="10.140625" style="1" customWidth="1"/>
    <col min="7439" max="7439" width="9.5703125" style="1" customWidth="1"/>
    <col min="7440" max="7440" width="10.7109375" style="1" customWidth="1"/>
    <col min="7441" max="7441" width="11.7109375" style="1" customWidth="1"/>
    <col min="7442" max="7442" width="10.140625" style="1" customWidth="1"/>
    <col min="7443" max="7443" width="10.42578125" style="1" customWidth="1"/>
    <col min="7444" max="7444" width="10.85546875" style="1" customWidth="1"/>
    <col min="7445" max="7445" width="11.42578125" style="1" customWidth="1"/>
    <col min="7446" max="7446" width="12" style="1" customWidth="1"/>
    <col min="7447" max="7447" width="8.85546875" style="1" customWidth="1"/>
    <col min="7448" max="7448" width="16.28515625" style="1" customWidth="1"/>
    <col min="7449" max="7449" width="12.28515625" style="1" customWidth="1"/>
    <col min="7450" max="7682" width="8.85546875" style="1" customWidth="1"/>
    <col min="7683" max="7683" width="11.7109375" style="1" customWidth="1"/>
    <col min="7684" max="7684" width="12" style="1" customWidth="1"/>
    <col min="7685" max="7687" width="8.85546875" style="1" customWidth="1"/>
    <col min="7688" max="7688" width="12" style="1" customWidth="1"/>
    <col min="7689" max="7689" width="9.7109375" style="1" customWidth="1"/>
    <col min="7690" max="7690" width="8" style="1" customWidth="1"/>
    <col min="7691" max="7691" width="9.5703125" style="1" customWidth="1"/>
    <col min="7692" max="7692" width="9.28515625" style="1" customWidth="1"/>
    <col min="7693" max="7693" width="8.85546875" style="1" customWidth="1"/>
    <col min="7694" max="7694" width="10.140625" style="1" customWidth="1"/>
    <col min="7695" max="7695" width="9.5703125" style="1" customWidth="1"/>
    <col min="7696" max="7696" width="10.7109375" style="1" customWidth="1"/>
    <col min="7697" max="7697" width="11.7109375" style="1" customWidth="1"/>
    <col min="7698" max="7698" width="10.140625" style="1" customWidth="1"/>
    <col min="7699" max="7699" width="10.42578125" style="1" customWidth="1"/>
    <col min="7700" max="7700" width="10.85546875" style="1" customWidth="1"/>
    <col min="7701" max="7701" width="11.42578125" style="1" customWidth="1"/>
    <col min="7702" max="7702" width="12" style="1" customWidth="1"/>
    <col min="7703" max="7703" width="8.85546875" style="1" customWidth="1"/>
    <col min="7704" max="7704" width="16.28515625" style="1" customWidth="1"/>
    <col min="7705" max="7705" width="12.28515625" style="1" customWidth="1"/>
    <col min="7706" max="7938" width="8.85546875" style="1" customWidth="1"/>
    <col min="7939" max="7939" width="11.7109375" style="1" customWidth="1"/>
    <col min="7940" max="7940" width="12" style="1" customWidth="1"/>
    <col min="7941" max="7943" width="8.85546875" style="1" customWidth="1"/>
    <col min="7944" max="7944" width="12" style="1" customWidth="1"/>
    <col min="7945" max="7945" width="9.7109375" style="1" customWidth="1"/>
    <col min="7946" max="7946" width="8" style="1" customWidth="1"/>
    <col min="7947" max="7947" width="9.5703125" style="1" customWidth="1"/>
    <col min="7948" max="7948" width="9.28515625" style="1" customWidth="1"/>
    <col min="7949" max="7949" width="8.85546875" style="1" customWidth="1"/>
    <col min="7950" max="7950" width="10.140625" style="1" customWidth="1"/>
    <col min="7951" max="7951" width="9.5703125" style="1" customWidth="1"/>
    <col min="7952" max="7952" width="10.7109375" style="1" customWidth="1"/>
    <col min="7953" max="7953" width="11.7109375" style="1" customWidth="1"/>
    <col min="7954" max="7954" width="10.140625" style="1" customWidth="1"/>
    <col min="7955" max="7955" width="10.42578125" style="1" customWidth="1"/>
    <col min="7956" max="7956" width="10.85546875" style="1" customWidth="1"/>
    <col min="7957" max="7957" width="11.42578125" style="1" customWidth="1"/>
    <col min="7958" max="7958" width="12" style="1" customWidth="1"/>
    <col min="7959" max="7959" width="8.85546875" style="1" customWidth="1"/>
    <col min="7960" max="7960" width="16.28515625" style="1" customWidth="1"/>
    <col min="7961" max="7961" width="12.28515625" style="1" customWidth="1"/>
    <col min="7962" max="8194" width="8.85546875" style="1" customWidth="1"/>
    <col min="8195" max="8195" width="11.7109375" style="1" customWidth="1"/>
    <col min="8196" max="8196" width="12" style="1" customWidth="1"/>
    <col min="8197" max="8199" width="8.85546875" style="1" customWidth="1"/>
    <col min="8200" max="8200" width="12" style="1" customWidth="1"/>
    <col min="8201" max="8201" width="9.7109375" style="1" customWidth="1"/>
    <col min="8202" max="8202" width="8" style="1" customWidth="1"/>
    <col min="8203" max="8203" width="9.5703125" style="1" customWidth="1"/>
    <col min="8204" max="8204" width="9.28515625" style="1" customWidth="1"/>
    <col min="8205" max="8205" width="8.85546875" style="1" customWidth="1"/>
    <col min="8206" max="8206" width="10.140625" style="1" customWidth="1"/>
    <col min="8207" max="8207" width="9.5703125" style="1" customWidth="1"/>
    <col min="8208" max="8208" width="10.7109375" style="1" customWidth="1"/>
    <col min="8209" max="8209" width="11.7109375" style="1" customWidth="1"/>
    <col min="8210" max="8210" width="10.140625" style="1" customWidth="1"/>
    <col min="8211" max="8211" width="10.42578125" style="1" customWidth="1"/>
    <col min="8212" max="8212" width="10.85546875" style="1" customWidth="1"/>
    <col min="8213" max="8213" width="11.42578125" style="1" customWidth="1"/>
    <col min="8214" max="8214" width="12" style="1" customWidth="1"/>
    <col min="8215" max="8215" width="8.85546875" style="1" customWidth="1"/>
    <col min="8216" max="8216" width="16.28515625" style="1" customWidth="1"/>
    <col min="8217" max="8217" width="12.28515625" style="1" customWidth="1"/>
    <col min="8218" max="8450" width="8.85546875" style="1" customWidth="1"/>
    <col min="8451" max="8451" width="11.7109375" style="1" customWidth="1"/>
    <col min="8452" max="8452" width="12" style="1" customWidth="1"/>
    <col min="8453" max="8455" width="8.85546875" style="1" customWidth="1"/>
    <col min="8456" max="8456" width="12" style="1" customWidth="1"/>
    <col min="8457" max="8457" width="9.7109375" style="1" customWidth="1"/>
    <col min="8458" max="8458" width="8" style="1" customWidth="1"/>
    <col min="8459" max="8459" width="9.5703125" style="1" customWidth="1"/>
    <col min="8460" max="8460" width="9.28515625" style="1" customWidth="1"/>
    <col min="8461" max="8461" width="8.85546875" style="1" customWidth="1"/>
    <col min="8462" max="8462" width="10.140625" style="1" customWidth="1"/>
    <col min="8463" max="8463" width="9.5703125" style="1" customWidth="1"/>
    <col min="8464" max="8464" width="10.7109375" style="1" customWidth="1"/>
    <col min="8465" max="8465" width="11.7109375" style="1" customWidth="1"/>
    <col min="8466" max="8466" width="10.140625" style="1" customWidth="1"/>
    <col min="8467" max="8467" width="10.42578125" style="1" customWidth="1"/>
    <col min="8468" max="8468" width="10.85546875" style="1" customWidth="1"/>
    <col min="8469" max="8469" width="11.42578125" style="1" customWidth="1"/>
    <col min="8470" max="8470" width="12" style="1" customWidth="1"/>
    <col min="8471" max="8471" width="8.85546875" style="1" customWidth="1"/>
    <col min="8472" max="8472" width="16.28515625" style="1" customWidth="1"/>
    <col min="8473" max="8473" width="12.28515625" style="1" customWidth="1"/>
    <col min="8474" max="8706" width="8.85546875" style="1" customWidth="1"/>
    <col min="8707" max="8707" width="11.7109375" style="1" customWidth="1"/>
    <col min="8708" max="8708" width="12" style="1" customWidth="1"/>
    <col min="8709" max="8711" width="8.85546875" style="1" customWidth="1"/>
    <col min="8712" max="8712" width="12" style="1" customWidth="1"/>
    <col min="8713" max="8713" width="9.7109375" style="1" customWidth="1"/>
    <col min="8714" max="8714" width="8" style="1" customWidth="1"/>
    <col min="8715" max="8715" width="9.5703125" style="1" customWidth="1"/>
    <col min="8716" max="8716" width="9.28515625" style="1" customWidth="1"/>
    <col min="8717" max="8717" width="8.85546875" style="1" customWidth="1"/>
    <col min="8718" max="8718" width="10.140625" style="1" customWidth="1"/>
    <col min="8719" max="8719" width="9.5703125" style="1" customWidth="1"/>
    <col min="8720" max="8720" width="10.7109375" style="1" customWidth="1"/>
    <col min="8721" max="8721" width="11.7109375" style="1" customWidth="1"/>
    <col min="8722" max="8722" width="10.140625" style="1" customWidth="1"/>
    <col min="8723" max="8723" width="10.42578125" style="1" customWidth="1"/>
    <col min="8724" max="8724" width="10.85546875" style="1" customWidth="1"/>
    <col min="8725" max="8725" width="11.42578125" style="1" customWidth="1"/>
    <col min="8726" max="8726" width="12" style="1" customWidth="1"/>
    <col min="8727" max="8727" width="8.85546875" style="1" customWidth="1"/>
    <col min="8728" max="8728" width="16.28515625" style="1" customWidth="1"/>
    <col min="8729" max="8729" width="12.28515625" style="1" customWidth="1"/>
    <col min="8730" max="8962" width="8.85546875" style="1" customWidth="1"/>
    <col min="8963" max="8963" width="11.7109375" style="1" customWidth="1"/>
    <col min="8964" max="8964" width="12" style="1" customWidth="1"/>
    <col min="8965" max="8967" width="8.85546875" style="1" customWidth="1"/>
    <col min="8968" max="8968" width="12" style="1" customWidth="1"/>
    <col min="8969" max="8969" width="9.7109375" style="1" customWidth="1"/>
    <col min="8970" max="8970" width="8" style="1" customWidth="1"/>
    <col min="8971" max="8971" width="9.5703125" style="1" customWidth="1"/>
    <col min="8972" max="8972" width="9.28515625" style="1" customWidth="1"/>
    <col min="8973" max="8973" width="8.85546875" style="1" customWidth="1"/>
    <col min="8974" max="8974" width="10.140625" style="1" customWidth="1"/>
    <col min="8975" max="8975" width="9.5703125" style="1" customWidth="1"/>
    <col min="8976" max="8976" width="10.7109375" style="1" customWidth="1"/>
    <col min="8977" max="8977" width="11.7109375" style="1" customWidth="1"/>
    <col min="8978" max="8978" width="10.140625" style="1" customWidth="1"/>
    <col min="8979" max="8979" width="10.42578125" style="1" customWidth="1"/>
    <col min="8980" max="8980" width="10.85546875" style="1" customWidth="1"/>
    <col min="8981" max="8981" width="11.42578125" style="1" customWidth="1"/>
    <col min="8982" max="8982" width="12" style="1" customWidth="1"/>
    <col min="8983" max="8983" width="8.85546875" style="1" customWidth="1"/>
    <col min="8984" max="8984" width="16.28515625" style="1" customWidth="1"/>
    <col min="8985" max="8985" width="12.28515625" style="1" customWidth="1"/>
    <col min="8986" max="9218" width="8.85546875" style="1" customWidth="1"/>
    <col min="9219" max="9219" width="11.7109375" style="1" customWidth="1"/>
    <col min="9220" max="9220" width="12" style="1" customWidth="1"/>
    <col min="9221" max="9223" width="8.85546875" style="1" customWidth="1"/>
    <col min="9224" max="9224" width="12" style="1" customWidth="1"/>
    <col min="9225" max="9225" width="9.7109375" style="1" customWidth="1"/>
    <col min="9226" max="9226" width="8" style="1" customWidth="1"/>
    <col min="9227" max="9227" width="9.5703125" style="1" customWidth="1"/>
    <col min="9228" max="9228" width="9.28515625" style="1" customWidth="1"/>
    <col min="9229" max="9229" width="8.85546875" style="1" customWidth="1"/>
    <col min="9230" max="9230" width="10.140625" style="1" customWidth="1"/>
    <col min="9231" max="9231" width="9.5703125" style="1" customWidth="1"/>
    <col min="9232" max="9232" width="10.7109375" style="1" customWidth="1"/>
    <col min="9233" max="9233" width="11.7109375" style="1" customWidth="1"/>
    <col min="9234" max="9234" width="10.140625" style="1" customWidth="1"/>
    <col min="9235" max="9235" width="10.42578125" style="1" customWidth="1"/>
    <col min="9236" max="9236" width="10.85546875" style="1" customWidth="1"/>
    <col min="9237" max="9237" width="11.42578125" style="1" customWidth="1"/>
    <col min="9238" max="9238" width="12" style="1" customWidth="1"/>
    <col min="9239" max="9239" width="8.85546875" style="1" customWidth="1"/>
    <col min="9240" max="9240" width="16.28515625" style="1" customWidth="1"/>
    <col min="9241" max="9241" width="12.28515625" style="1" customWidth="1"/>
    <col min="9242" max="9474" width="8.85546875" style="1" customWidth="1"/>
    <col min="9475" max="9475" width="11.7109375" style="1" customWidth="1"/>
    <col min="9476" max="9476" width="12" style="1" customWidth="1"/>
    <col min="9477" max="9479" width="8.85546875" style="1" customWidth="1"/>
    <col min="9480" max="9480" width="12" style="1" customWidth="1"/>
    <col min="9481" max="9481" width="9.7109375" style="1" customWidth="1"/>
    <col min="9482" max="9482" width="8" style="1" customWidth="1"/>
    <col min="9483" max="9483" width="9.5703125" style="1" customWidth="1"/>
    <col min="9484" max="9484" width="9.28515625" style="1" customWidth="1"/>
    <col min="9485" max="9485" width="8.85546875" style="1" customWidth="1"/>
    <col min="9486" max="9486" width="10.140625" style="1" customWidth="1"/>
    <col min="9487" max="9487" width="9.5703125" style="1" customWidth="1"/>
    <col min="9488" max="9488" width="10.7109375" style="1" customWidth="1"/>
    <col min="9489" max="9489" width="11.7109375" style="1" customWidth="1"/>
    <col min="9490" max="9490" width="10.140625" style="1" customWidth="1"/>
    <col min="9491" max="9491" width="10.42578125" style="1" customWidth="1"/>
    <col min="9492" max="9492" width="10.85546875" style="1" customWidth="1"/>
    <col min="9493" max="9493" width="11.42578125" style="1" customWidth="1"/>
    <col min="9494" max="9494" width="12" style="1" customWidth="1"/>
    <col min="9495" max="9495" width="8.85546875" style="1" customWidth="1"/>
    <col min="9496" max="9496" width="16.28515625" style="1" customWidth="1"/>
    <col min="9497" max="9497" width="12.28515625" style="1" customWidth="1"/>
    <col min="9498" max="9730" width="8.85546875" style="1" customWidth="1"/>
    <col min="9731" max="9731" width="11.7109375" style="1" customWidth="1"/>
    <col min="9732" max="9732" width="12" style="1" customWidth="1"/>
    <col min="9733" max="9735" width="8.85546875" style="1" customWidth="1"/>
    <col min="9736" max="9736" width="12" style="1" customWidth="1"/>
    <col min="9737" max="9737" width="9.7109375" style="1" customWidth="1"/>
    <col min="9738" max="9738" width="8" style="1" customWidth="1"/>
    <col min="9739" max="9739" width="9.5703125" style="1" customWidth="1"/>
    <col min="9740" max="9740" width="9.28515625" style="1" customWidth="1"/>
    <col min="9741" max="9741" width="8.85546875" style="1" customWidth="1"/>
    <col min="9742" max="9742" width="10.140625" style="1" customWidth="1"/>
    <col min="9743" max="9743" width="9.5703125" style="1" customWidth="1"/>
    <col min="9744" max="9744" width="10.7109375" style="1" customWidth="1"/>
    <col min="9745" max="9745" width="11.7109375" style="1" customWidth="1"/>
    <col min="9746" max="9746" width="10.140625" style="1" customWidth="1"/>
    <col min="9747" max="9747" width="10.42578125" style="1" customWidth="1"/>
    <col min="9748" max="9748" width="10.85546875" style="1" customWidth="1"/>
    <col min="9749" max="9749" width="11.42578125" style="1" customWidth="1"/>
    <col min="9750" max="9750" width="12" style="1" customWidth="1"/>
    <col min="9751" max="9751" width="8.85546875" style="1" customWidth="1"/>
    <col min="9752" max="9752" width="16.28515625" style="1" customWidth="1"/>
    <col min="9753" max="9753" width="12.28515625" style="1" customWidth="1"/>
    <col min="9754" max="9986" width="8.85546875" style="1" customWidth="1"/>
    <col min="9987" max="9987" width="11.7109375" style="1" customWidth="1"/>
    <col min="9988" max="9988" width="12" style="1" customWidth="1"/>
    <col min="9989" max="9991" width="8.85546875" style="1" customWidth="1"/>
    <col min="9992" max="9992" width="12" style="1" customWidth="1"/>
    <col min="9993" max="9993" width="9.7109375" style="1" customWidth="1"/>
    <col min="9994" max="9994" width="8" style="1" customWidth="1"/>
    <col min="9995" max="9995" width="9.5703125" style="1" customWidth="1"/>
    <col min="9996" max="9996" width="9.28515625" style="1" customWidth="1"/>
    <col min="9997" max="9997" width="8.85546875" style="1" customWidth="1"/>
    <col min="9998" max="9998" width="10.140625" style="1" customWidth="1"/>
    <col min="9999" max="9999" width="9.5703125" style="1" customWidth="1"/>
    <col min="10000" max="10000" width="10.7109375" style="1" customWidth="1"/>
    <col min="10001" max="10001" width="11.7109375" style="1" customWidth="1"/>
    <col min="10002" max="10002" width="10.140625" style="1" customWidth="1"/>
    <col min="10003" max="10003" width="10.42578125" style="1" customWidth="1"/>
    <col min="10004" max="10004" width="10.85546875" style="1" customWidth="1"/>
    <col min="10005" max="10005" width="11.42578125" style="1" customWidth="1"/>
    <col min="10006" max="10006" width="12" style="1" customWidth="1"/>
    <col min="10007" max="10007" width="8.85546875" style="1" customWidth="1"/>
    <col min="10008" max="10008" width="16.28515625" style="1" customWidth="1"/>
    <col min="10009" max="10009" width="12.28515625" style="1" customWidth="1"/>
    <col min="10010" max="10242" width="8.85546875" style="1" customWidth="1"/>
    <col min="10243" max="10243" width="11.7109375" style="1" customWidth="1"/>
    <col min="10244" max="10244" width="12" style="1" customWidth="1"/>
    <col min="10245" max="10247" width="8.85546875" style="1" customWidth="1"/>
    <col min="10248" max="10248" width="12" style="1" customWidth="1"/>
    <col min="10249" max="10249" width="9.7109375" style="1" customWidth="1"/>
    <col min="10250" max="10250" width="8" style="1" customWidth="1"/>
    <col min="10251" max="10251" width="9.5703125" style="1" customWidth="1"/>
    <col min="10252" max="10252" width="9.28515625" style="1" customWidth="1"/>
    <col min="10253" max="10253" width="8.85546875" style="1" customWidth="1"/>
    <col min="10254" max="10254" width="10.140625" style="1" customWidth="1"/>
    <col min="10255" max="10255" width="9.5703125" style="1" customWidth="1"/>
    <col min="10256" max="10256" width="10.7109375" style="1" customWidth="1"/>
    <col min="10257" max="10257" width="11.7109375" style="1" customWidth="1"/>
    <col min="10258" max="10258" width="10.140625" style="1" customWidth="1"/>
    <col min="10259" max="10259" width="10.42578125" style="1" customWidth="1"/>
    <col min="10260" max="10260" width="10.85546875" style="1" customWidth="1"/>
    <col min="10261" max="10261" width="11.42578125" style="1" customWidth="1"/>
    <col min="10262" max="10262" width="12" style="1" customWidth="1"/>
    <col min="10263" max="10263" width="8.85546875" style="1" customWidth="1"/>
    <col min="10264" max="10264" width="16.28515625" style="1" customWidth="1"/>
    <col min="10265" max="10265" width="12.28515625" style="1" customWidth="1"/>
    <col min="10266" max="10498" width="8.85546875" style="1" customWidth="1"/>
    <col min="10499" max="10499" width="11.7109375" style="1" customWidth="1"/>
    <col min="10500" max="10500" width="12" style="1" customWidth="1"/>
    <col min="10501" max="10503" width="8.85546875" style="1" customWidth="1"/>
    <col min="10504" max="10504" width="12" style="1" customWidth="1"/>
    <col min="10505" max="10505" width="9.7109375" style="1" customWidth="1"/>
    <col min="10506" max="10506" width="8" style="1" customWidth="1"/>
    <col min="10507" max="10507" width="9.5703125" style="1" customWidth="1"/>
    <col min="10508" max="10508" width="9.28515625" style="1" customWidth="1"/>
    <col min="10509" max="10509" width="8.85546875" style="1" customWidth="1"/>
    <col min="10510" max="10510" width="10.140625" style="1" customWidth="1"/>
    <col min="10511" max="10511" width="9.5703125" style="1" customWidth="1"/>
    <col min="10512" max="10512" width="10.7109375" style="1" customWidth="1"/>
    <col min="10513" max="10513" width="11.7109375" style="1" customWidth="1"/>
    <col min="10514" max="10514" width="10.140625" style="1" customWidth="1"/>
    <col min="10515" max="10515" width="10.42578125" style="1" customWidth="1"/>
    <col min="10516" max="10516" width="10.85546875" style="1" customWidth="1"/>
    <col min="10517" max="10517" width="11.42578125" style="1" customWidth="1"/>
    <col min="10518" max="10518" width="12" style="1" customWidth="1"/>
    <col min="10519" max="10519" width="8.85546875" style="1" customWidth="1"/>
    <col min="10520" max="10520" width="16.28515625" style="1" customWidth="1"/>
    <col min="10521" max="10521" width="12.28515625" style="1" customWidth="1"/>
    <col min="10522" max="10754" width="8.85546875" style="1" customWidth="1"/>
    <col min="10755" max="10755" width="11.7109375" style="1" customWidth="1"/>
    <col min="10756" max="10756" width="12" style="1" customWidth="1"/>
    <col min="10757" max="10759" width="8.85546875" style="1" customWidth="1"/>
    <col min="10760" max="10760" width="12" style="1" customWidth="1"/>
    <col min="10761" max="10761" width="9.7109375" style="1" customWidth="1"/>
    <col min="10762" max="10762" width="8" style="1" customWidth="1"/>
    <col min="10763" max="10763" width="9.5703125" style="1" customWidth="1"/>
    <col min="10764" max="10764" width="9.28515625" style="1" customWidth="1"/>
    <col min="10765" max="10765" width="8.85546875" style="1" customWidth="1"/>
    <col min="10766" max="10766" width="10.140625" style="1" customWidth="1"/>
    <col min="10767" max="10767" width="9.5703125" style="1" customWidth="1"/>
    <col min="10768" max="10768" width="10.7109375" style="1" customWidth="1"/>
    <col min="10769" max="10769" width="11.7109375" style="1" customWidth="1"/>
    <col min="10770" max="10770" width="10.140625" style="1" customWidth="1"/>
    <col min="10771" max="10771" width="10.42578125" style="1" customWidth="1"/>
    <col min="10772" max="10772" width="10.85546875" style="1" customWidth="1"/>
    <col min="10773" max="10773" width="11.42578125" style="1" customWidth="1"/>
    <col min="10774" max="10774" width="12" style="1" customWidth="1"/>
    <col min="10775" max="10775" width="8.85546875" style="1" customWidth="1"/>
    <col min="10776" max="10776" width="16.28515625" style="1" customWidth="1"/>
    <col min="10777" max="10777" width="12.28515625" style="1" customWidth="1"/>
    <col min="10778" max="11010" width="8.85546875" style="1" customWidth="1"/>
    <col min="11011" max="11011" width="11.7109375" style="1" customWidth="1"/>
    <col min="11012" max="11012" width="12" style="1" customWidth="1"/>
    <col min="11013" max="11015" width="8.85546875" style="1" customWidth="1"/>
    <col min="11016" max="11016" width="12" style="1" customWidth="1"/>
    <col min="11017" max="11017" width="9.7109375" style="1" customWidth="1"/>
    <col min="11018" max="11018" width="8" style="1" customWidth="1"/>
    <col min="11019" max="11019" width="9.5703125" style="1" customWidth="1"/>
    <col min="11020" max="11020" width="9.28515625" style="1" customWidth="1"/>
    <col min="11021" max="11021" width="8.85546875" style="1" customWidth="1"/>
    <col min="11022" max="11022" width="10.140625" style="1" customWidth="1"/>
    <col min="11023" max="11023" width="9.5703125" style="1" customWidth="1"/>
    <col min="11024" max="11024" width="10.7109375" style="1" customWidth="1"/>
    <col min="11025" max="11025" width="11.7109375" style="1" customWidth="1"/>
    <col min="11026" max="11026" width="10.140625" style="1" customWidth="1"/>
    <col min="11027" max="11027" width="10.42578125" style="1" customWidth="1"/>
    <col min="11028" max="11028" width="10.85546875" style="1" customWidth="1"/>
    <col min="11029" max="11029" width="11.42578125" style="1" customWidth="1"/>
    <col min="11030" max="11030" width="12" style="1" customWidth="1"/>
    <col min="11031" max="11031" width="8.85546875" style="1" customWidth="1"/>
    <col min="11032" max="11032" width="16.28515625" style="1" customWidth="1"/>
    <col min="11033" max="11033" width="12.28515625" style="1" customWidth="1"/>
    <col min="11034" max="11266" width="8.85546875" style="1" customWidth="1"/>
    <col min="11267" max="11267" width="11.7109375" style="1" customWidth="1"/>
    <col min="11268" max="11268" width="12" style="1" customWidth="1"/>
    <col min="11269" max="11271" width="8.85546875" style="1" customWidth="1"/>
    <col min="11272" max="11272" width="12" style="1" customWidth="1"/>
    <col min="11273" max="11273" width="9.7109375" style="1" customWidth="1"/>
    <col min="11274" max="11274" width="8" style="1" customWidth="1"/>
    <col min="11275" max="11275" width="9.5703125" style="1" customWidth="1"/>
    <col min="11276" max="11276" width="9.28515625" style="1" customWidth="1"/>
    <col min="11277" max="11277" width="8.85546875" style="1" customWidth="1"/>
    <col min="11278" max="11278" width="10.140625" style="1" customWidth="1"/>
    <col min="11279" max="11279" width="9.5703125" style="1" customWidth="1"/>
    <col min="11280" max="11280" width="10.7109375" style="1" customWidth="1"/>
    <col min="11281" max="11281" width="11.7109375" style="1" customWidth="1"/>
    <col min="11282" max="11282" width="10.140625" style="1" customWidth="1"/>
    <col min="11283" max="11283" width="10.42578125" style="1" customWidth="1"/>
    <col min="11284" max="11284" width="10.85546875" style="1" customWidth="1"/>
    <col min="11285" max="11285" width="11.42578125" style="1" customWidth="1"/>
    <col min="11286" max="11286" width="12" style="1" customWidth="1"/>
    <col min="11287" max="11287" width="8.85546875" style="1" customWidth="1"/>
    <col min="11288" max="11288" width="16.28515625" style="1" customWidth="1"/>
    <col min="11289" max="11289" width="12.28515625" style="1" customWidth="1"/>
    <col min="11290" max="11522" width="8.85546875" style="1" customWidth="1"/>
    <col min="11523" max="11523" width="11.7109375" style="1" customWidth="1"/>
    <col min="11524" max="11524" width="12" style="1" customWidth="1"/>
    <col min="11525" max="11527" width="8.85546875" style="1" customWidth="1"/>
    <col min="11528" max="11528" width="12" style="1" customWidth="1"/>
    <col min="11529" max="11529" width="9.7109375" style="1" customWidth="1"/>
    <col min="11530" max="11530" width="8" style="1" customWidth="1"/>
    <col min="11531" max="11531" width="9.5703125" style="1" customWidth="1"/>
    <col min="11532" max="11532" width="9.28515625" style="1" customWidth="1"/>
    <col min="11533" max="11533" width="8.85546875" style="1" customWidth="1"/>
    <col min="11534" max="11534" width="10.140625" style="1" customWidth="1"/>
    <col min="11535" max="11535" width="9.5703125" style="1" customWidth="1"/>
    <col min="11536" max="11536" width="10.7109375" style="1" customWidth="1"/>
    <col min="11537" max="11537" width="11.7109375" style="1" customWidth="1"/>
    <col min="11538" max="11538" width="10.140625" style="1" customWidth="1"/>
    <col min="11539" max="11539" width="10.42578125" style="1" customWidth="1"/>
    <col min="11540" max="11540" width="10.85546875" style="1" customWidth="1"/>
    <col min="11541" max="11541" width="11.42578125" style="1" customWidth="1"/>
    <col min="11542" max="11542" width="12" style="1" customWidth="1"/>
    <col min="11543" max="11543" width="8.85546875" style="1" customWidth="1"/>
    <col min="11544" max="11544" width="16.28515625" style="1" customWidth="1"/>
    <col min="11545" max="11545" width="12.28515625" style="1" customWidth="1"/>
    <col min="11546" max="11778" width="8.85546875" style="1" customWidth="1"/>
    <col min="11779" max="11779" width="11.7109375" style="1" customWidth="1"/>
    <col min="11780" max="11780" width="12" style="1" customWidth="1"/>
    <col min="11781" max="11783" width="8.85546875" style="1" customWidth="1"/>
    <col min="11784" max="11784" width="12" style="1" customWidth="1"/>
    <col min="11785" max="11785" width="9.7109375" style="1" customWidth="1"/>
    <col min="11786" max="11786" width="8" style="1" customWidth="1"/>
    <col min="11787" max="11787" width="9.5703125" style="1" customWidth="1"/>
    <col min="11788" max="11788" width="9.28515625" style="1" customWidth="1"/>
    <col min="11789" max="11789" width="8.85546875" style="1" customWidth="1"/>
    <col min="11790" max="11790" width="10.140625" style="1" customWidth="1"/>
    <col min="11791" max="11791" width="9.5703125" style="1" customWidth="1"/>
    <col min="11792" max="11792" width="10.7109375" style="1" customWidth="1"/>
    <col min="11793" max="11793" width="11.7109375" style="1" customWidth="1"/>
    <col min="11794" max="11794" width="10.140625" style="1" customWidth="1"/>
    <col min="11795" max="11795" width="10.42578125" style="1" customWidth="1"/>
    <col min="11796" max="11796" width="10.85546875" style="1" customWidth="1"/>
    <col min="11797" max="11797" width="11.42578125" style="1" customWidth="1"/>
    <col min="11798" max="11798" width="12" style="1" customWidth="1"/>
    <col min="11799" max="11799" width="8.85546875" style="1" customWidth="1"/>
    <col min="11800" max="11800" width="16.28515625" style="1" customWidth="1"/>
    <col min="11801" max="11801" width="12.28515625" style="1" customWidth="1"/>
    <col min="11802" max="12034" width="8.85546875" style="1" customWidth="1"/>
    <col min="12035" max="12035" width="11.7109375" style="1" customWidth="1"/>
    <col min="12036" max="12036" width="12" style="1" customWidth="1"/>
    <col min="12037" max="12039" width="8.85546875" style="1" customWidth="1"/>
    <col min="12040" max="12040" width="12" style="1" customWidth="1"/>
    <col min="12041" max="12041" width="9.7109375" style="1" customWidth="1"/>
    <col min="12042" max="12042" width="8" style="1" customWidth="1"/>
    <col min="12043" max="12043" width="9.5703125" style="1" customWidth="1"/>
    <col min="12044" max="12044" width="9.28515625" style="1" customWidth="1"/>
    <col min="12045" max="12045" width="8.85546875" style="1" customWidth="1"/>
    <col min="12046" max="12046" width="10.140625" style="1" customWidth="1"/>
    <col min="12047" max="12047" width="9.5703125" style="1" customWidth="1"/>
    <col min="12048" max="12048" width="10.7109375" style="1" customWidth="1"/>
    <col min="12049" max="12049" width="11.7109375" style="1" customWidth="1"/>
    <col min="12050" max="12050" width="10.140625" style="1" customWidth="1"/>
    <col min="12051" max="12051" width="10.42578125" style="1" customWidth="1"/>
    <col min="12052" max="12052" width="10.85546875" style="1" customWidth="1"/>
    <col min="12053" max="12053" width="11.42578125" style="1" customWidth="1"/>
    <col min="12054" max="12054" width="12" style="1" customWidth="1"/>
    <col min="12055" max="12055" width="8.85546875" style="1" customWidth="1"/>
    <col min="12056" max="12056" width="16.28515625" style="1" customWidth="1"/>
    <col min="12057" max="12057" width="12.28515625" style="1" customWidth="1"/>
    <col min="12058" max="12290" width="8.85546875" style="1" customWidth="1"/>
    <col min="12291" max="12291" width="11.7109375" style="1" customWidth="1"/>
    <col min="12292" max="12292" width="12" style="1" customWidth="1"/>
    <col min="12293" max="12295" width="8.85546875" style="1" customWidth="1"/>
    <col min="12296" max="12296" width="12" style="1" customWidth="1"/>
    <col min="12297" max="12297" width="9.7109375" style="1" customWidth="1"/>
    <col min="12298" max="12298" width="8" style="1" customWidth="1"/>
    <col min="12299" max="12299" width="9.5703125" style="1" customWidth="1"/>
    <col min="12300" max="12300" width="9.28515625" style="1" customWidth="1"/>
    <col min="12301" max="12301" width="8.85546875" style="1" customWidth="1"/>
    <col min="12302" max="12302" width="10.140625" style="1" customWidth="1"/>
    <col min="12303" max="12303" width="9.5703125" style="1" customWidth="1"/>
    <col min="12304" max="12304" width="10.7109375" style="1" customWidth="1"/>
    <col min="12305" max="12305" width="11.7109375" style="1" customWidth="1"/>
    <col min="12306" max="12306" width="10.140625" style="1" customWidth="1"/>
    <col min="12307" max="12307" width="10.42578125" style="1" customWidth="1"/>
    <col min="12308" max="12308" width="10.85546875" style="1" customWidth="1"/>
    <col min="12309" max="12309" width="11.42578125" style="1" customWidth="1"/>
    <col min="12310" max="12310" width="12" style="1" customWidth="1"/>
    <col min="12311" max="12311" width="8.85546875" style="1" customWidth="1"/>
    <col min="12312" max="12312" width="16.28515625" style="1" customWidth="1"/>
    <col min="12313" max="12313" width="12.28515625" style="1" customWidth="1"/>
    <col min="12314" max="12546" width="8.85546875" style="1" customWidth="1"/>
    <col min="12547" max="12547" width="11.7109375" style="1" customWidth="1"/>
    <col min="12548" max="12548" width="12" style="1" customWidth="1"/>
    <col min="12549" max="12551" width="8.85546875" style="1" customWidth="1"/>
    <col min="12552" max="12552" width="12" style="1" customWidth="1"/>
    <col min="12553" max="12553" width="9.7109375" style="1" customWidth="1"/>
    <col min="12554" max="12554" width="8" style="1" customWidth="1"/>
    <col min="12555" max="12555" width="9.5703125" style="1" customWidth="1"/>
    <col min="12556" max="12556" width="9.28515625" style="1" customWidth="1"/>
    <col min="12557" max="12557" width="8.85546875" style="1" customWidth="1"/>
    <col min="12558" max="12558" width="10.140625" style="1" customWidth="1"/>
    <col min="12559" max="12559" width="9.5703125" style="1" customWidth="1"/>
    <col min="12560" max="12560" width="10.7109375" style="1" customWidth="1"/>
    <col min="12561" max="12561" width="11.7109375" style="1" customWidth="1"/>
    <col min="12562" max="12562" width="10.140625" style="1" customWidth="1"/>
    <col min="12563" max="12563" width="10.42578125" style="1" customWidth="1"/>
    <col min="12564" max="12564" width="10.85546875" style="1" customWidth="1"/>
    <col min="12565" max="12565" width="11.42578125" style="1" customWidth="1"/>
    <col min="12566" max="12566" width="12" style="1" customWidth="1"/>
    <col min="12567" max="12567" width="8.85546875" style="1" customWidth="1"/>
    <col min="12568" max="12568" width="16.28515625" style="1" customWidth="1"/>
    <col min="12569" max="12569" width="12.28515625" style="1" customWidth="1"/>
    <col min="12570" max="12802" width="8.85546875" style="1" customWidth="1"/>
    <col min="12803" max="12803" width="11.7109375" style="1" customWidth="1"/>
    <col min="12804" max="12804" width="12" style="1" customWidth="1"/>
    <col min="12805" max="12807" width="8.85546875" style="1" customWidth="1"/>
    <col min="12808" max="12808" width="12" style="1" customWidth="1"/>
    <col min="12809" max="12809" width="9.7109375" style="1" customWidth="1"/>
    <col min="12810" max="12810" width="8" style="1" customWidth="1"/>
    <col min="12811" max="12811" width="9.5703125" style="1" customWidth="1"/>
    <col min="12812" max="12812" width="9.28515625" style="1" customWidth="1"/>
    <col min="12813" max="12813" width="8.85546875" style="1" customWidth="1"/>
    <col min="12814" max="12814" width="10.140625" style="1" customWidth="1"/>
    <col min="12815" max="12815" width="9.5703125" style="1" customWidth="1"/>
    <col min="12816" max="12816" width="10.7109375" style="1" customWidth="1"/>
    <col min="12817" max="12817" width="11.7109375" style="1" customWidth="1"/>
    <col min="12818" max="12818" width="10.140625" style="1" customWidth="1"/>
    <col min="12819" max="12819" width="10.42578125" style="1" customWidth="1"/>
    <col min="12820" max="12820" width="10.85546875" style="1" customWidth="1"/>
    <col min="12821" max="12821" width="11.42578125" style="1" customWidth="1"/>
    <col min="12822" max="12822" width="12" style="1" customWidth="1"/>
    <col min="12823" max="12823" width="8.85546875" style="1" customWidth="1"/>
    <col min="12824" max="12824" width="16.28515625" style="1" customWidth="1"/>
    <col min="12825" max="12825" width="12.28515625" style="1" customWidth="1"/>
    <col min="12826" max="13058" width="8.85546875" style="1" customWidth="1"/>
    <col min="13059" max="13059" width="11.7109375" style="1" customWidth="1"/>
    <col min="13060" max="13060" width="12" style="1" customWidth="1"/>
    <col min="13061" max="13063" width="8.85546875" style="1" customWidth="1"/>
    <col min="13064" max="13064" width="12" style="1" customWidth="1"/>
    <col min="13065" max="13065" width="9.7109375" style="1" customWidth="1"/>
    <col min="13066" max="13066" width="8" style="1" customWidth="1"/>
    <col min="13067" max="13067" width="9.5703125" style="1" customWidth="1"/>
    <col min="13068" max="13068" width="9.28515625" style="1" customWidth="1"/>
    <col min="13069" max="13069" width="8.85546875" style="1" customWidth="1"/>
    <col min="13070" max="13070" width="10.140625" style="1" customWidth="1"/>
    <col min="13071" max="13071" width="9.5703125" style="1" customWidth="1"/>
    <col min="13072" max="13072" width="10.7109375" style="1" customWidth="1"/>
    <col min="13073" max="13073" width="11.7109375" style="1" customWidth="1"/>
    <col min="13074" max="13074" width="10.140625" style="1" customWidth="1"/>
    <col min="13075" max="13075" width="10.42578125" style="1" customWidth="1"/>
    <col min="13076" max="13076" width="10.85546875" style="1" customWidth="1"/>
    <col min="13077" max="13077" width="11.42578125" style="1" customWidth="1"/>
    <col min="13078" max="13078" width="12" style="1" customWidth="1"/>
    <col min="13079" max="13079" width="8.85546875" style="1" customWidth="1"/>
    <col min="13080" max="13080" width="16.28515625" style="1" customWidth="1"/>
    <col min="13081" max="13081" width="12.28515625" style="1" customWidth="1"/>
    <col min="13082" max="13314" width="8.85546875" style="1" customWidth="1"/>
    <col min="13315" max="13315" width="11.7109375" style="1" customWidth="1"/>
    <col min="13316" max="13316" width="12" style="1" customWidth="1"/>
    <col min="13317" max="13319" width="8.85546875" style="1" customWidth="1"/>
    <col min="13320" max="13320" width="12" style="1" customWidth="1"/>
    <col min="13321" max="13321" width="9.7109375" style="1" customWidth="1"/>
    <col min="13322" max="13322" width="8" style="1" customWidth="1"/>
    <col min="13323" max="13323" width="9.5703125" style="1" customWidth="1"/>
    <col min="13324" max="13324" width="9.28515625" style="1" customWidth="1"/>
    <col min="13325" max="13325" width="8.85546875" style="1" customWidth="1"/>
    <col min="13326" max="13326" width="10.140625" style="1" customWidth="1"/>
    <col min="13327" max="13327" width="9.5703125" style="1" customWidth="1"/>
    <col min="13328" max="13328" width="10.7109375" style="1" customWidth="1"/>
    <col min="13329" max="13329" width="11.7109375" style="1" customWidth="1"/>
    <col min="13330" max="13330" width="10.140625" style="1" customWidth="1"/>
    <col min="13331" max="13331" width="10.42578125" style="1" customWidth="1"/>
    <col min="13332" max="13332" width="10.85546875" style="1" customWidth="1"/>
    <col min="13333" max="13333" width="11.42578125" style="1" customWidth="1"/>
    <col min="13334" max="13334" width="12" style="1" customWidth="1"/>
    <col min="13335" max="13335" width="8.85546875" style="1" customWidth="1"/>
    <col min="13336" max="13336" width="16.28515625" style="1" customWidth="1"/>
    <col min="13337" max="13337" width="12.28515625" style="1" customWidth="1"/>
    <col min="13338" max="13570" width="8.85546875" style="1" customWidth="1"/>
    <col min="13571" max="13571" width="11.7109375" style="1" customWidth="1"/>
    <col min="13572" max="13572" width="12" style="1" customWidth="1"/>
    <col min="13573" max="13575" width="8.85546875" style="1" customWidth="1"/>
    <col min="13576" max="13576" width="12" style="1" customWidth="1"/>
    <col min="13577" max="13577" width="9.7109375" style="1" customWidth="1"/>
    <col min="13578" max="13578" width="8" style="1" customWidth="1"/>
    <col min="13579" max="13579" width="9.5703125" style="1" customWidth="1"/>
    <col min="13580" max="13580" width="9.28515625" style="1" customWidth="1"/>
    <col min="13581" max="13581" width="8.85546875" style="1" customWidth="1"/>
    <col min="13582" max="13582" width="10.140625" style="1" customWidth="1"/>
    <col min="13583" max="13583" width="9.5703125" style="1" customWidth="1"/>
    <col min="13584" max="13584" width="10.7109375" style="1" customWidth="1"/>
    <col min="13585" max="13585" width="11.7109375" style="1" customWidth="1"/>
    <col min="13586" max="13586" width="10.140625" style="1" customWidth="1"/>
    <col min="13587" max="13587" width="10.42578125" style="1" customWidth="1"/>
    <col min="13588" max="13588" width="10.85546875" style="1" customWidth="1"/>
    <col min="13589" max="13589" width="11.42578125" style="1" customWidth="1"/>
    <col min="13590" max="13590" width="12" style="1" customWidth="1"/>
    <col min="13591" max="13591" width="8.85546875" style="1" customWidth="1"/>
    <col min="13592" max="13592" width="16.28515625" style="1" customWidth="1"/>
    <col min="13593" max="13593" width="12.28515625" style="1" customWidth="1"/>
    <col min="13594" max="13826" width="8.85546875" style="1" customWidth="1"/>
    <col min="13827" max="13827" width="11.7109375" style="1" customWidth="1"/>
    <col min="13828" max="13828" width="12" style="1" customWidth="1"/>
    <col min="13829" max="13831" width="8.85546875" style="1" customWidth="1"/>
    <col min="13832" max="13832" width="12" style="1" customWidth="1"/>
    <col min="13833" max="13833" width="9.7109375" style="1" customWidth="1"/>
    <col min="13834" max="13834" width="8" style="1" customWidth="1"/>
    <col min="13835" max="13835" width="9.5703125" style="1" customWidth="1"/>
    <col min="13836" max="13836" width="9.28515625" style="1" customWidth="1"/>
    <col min="13837" max="13837" width="8.85546875" style="1" customWidth="1"/>
    <col min="13838" max="13838" width="10.140625" style="1" customWidth="1"/>
    <col min="13839" max="13839" width="9.5703125" style="1" customWidth="1"/>
    <col min="13840" max="13840" width="10.7109375" style="1" customWidth="1"/>
    <col min="13841" max="13841" width="11.7109375" style="1" customWidth="1"/>
    <col min="13842" max="13842" width="10.140625" style="1" customWidth="1"/>
    <col min="13843" max="13843" width="10.42578125" style="1" customWidth="1"/>
    <col min="13844" max="13844" width="10.85546875" style="1" customWidth="1"/>
    <col min="13845" max="13845" width="11.42578125" style="1" customWidth="1"/>
    <col min="13846" max="13846" width="12" style="1" customWidth="1"/>
    <col min="13847" max="13847" width="8.85546875" style="1" customWidth="1"/>
    <col min="13848" max="13848" width="16.28515625" style="1" customWidth="1"/>
    <col min="13849" max="13849" width="12.28515625" style="1" customWidth="1"/>
    <col min="13850" max="14082" width="8.85546875" style="1" customWidth="1"/>
    <col min="14083" max="14083" width="11.7109375" style="1" customWidth="1"/>
    <col min="14084" max="14084" width="12" style="1" customWidth="1"/>
    <col min="14085" max="14087" width="8.85546875" style="1" customWidth="1"/>
    <col min="14088" max="14088" width="12" style="1" customWidth="1"/>
    <col min="14089" max="14089" width="9.7109375" style="1" customWidth="1"/>
    <col min="14090" max="14090" width="8" style="1" customWidth="1"/>
    <col min="14091" max="14091" width="9.5703125" style="1" customWidth="1"/>
    <col min="14092" max="14092" width="9.28515625" style="1" customWidth="1"/>
    <col min="14093" max="14093" width="8.85546875" style="1" customWidth="1"/>
    <col min="14094" max="14094" width="10.140625" style="1" customWidth="1"/>
    <col min="14095" max="14095" width="9.5703125" style="1" customWidth="1"/>
    <col min="14096" max="14096" width="10.7109375" style="1" customWidth="1"/>
    <col min="14097" max="14097" width="11.7109375" style="1" customWidth="1"/>
    <col min="14098" max="14098" width="10.140625" style="1" customWidth="1"/>
    <col min="14099" max="14099" width="10.42578125" style="1" customWidth="1"/>
    <col min="14100" max="14100" width="10.85546875" style="1" customWidth="1"/>
    <col min="14101" max="14101" width="11.42578125" style="1" customWidth="1"/>
    <col min="14102" max="14102" width="12" style="1" customWidth="1"/>
    <col min="14103" max="14103" width="8.85546875" style="1" customWidth="1"/>
    <col min="14104" max="14104" width="16.28515625" style="1" customWidth="1"/>
    <col min="14105" max="14105" width="12.28515625" style="1" customWidth="1"/>
    <col min="14106" max="14338" width="8.85546875" style="1" customWidth="1"/>
    <col min="14339" max="14339" width="11.7109375" style="1" customWidth="1"/>
    <col min="14340" max="14340" width="12" style="1" customWidth="1"/>
    <col min="14341" max="14343" width="8.85546875" style="1" customWidth="1"/>
    <col min="14344" max="14344" width="12" style="1" customWidth="1"/>
    <col min="14345" max="14345" width="9.7109375" style="1" customWidth="1"/>
    <col min="14346" max="14346" width="8" style="1" customWidth="1"/>
    <col min="14347" max="14347" width="9.5703125" style="1" customWidth="1"/>
    <col min="14348" max="14348" width="9.28515625" style="1" customWidth="1"/>
    <col min="14349" max="14349" width="8.85546875" style="1" customWidth="1"/>
    <col min="14350" max="14350" width="10.140625" style="1" customWidth="1"/>
    <col min="14351" max="14351" width="9.5703125" style="1" customWidth="1"/>
    <col min="14352" max="14352" width="10.7109375" style="1" customWidth="1"/>
    <col min="14353" max="14353" width="11.7109375" style="1" customWidth="1"/>
    <col min="14354" max="14354" width="10.140625" style="1" customWidth="1"/>
    <col min="14355" max="14355" width="10.42578125" style="1" customWidth="1"/>
    <col min="14356" max="14356" width="10.85546875" style="1" customWidth="1"/>
    <col min="14357" max="14357" width="11.42578125" style="1" customWidth="1"/>
    <col min="14358" max="14358" width="12" style="1" customWidth="1"/>
    <col min="14359" max="14359" width="8.85546875" style="1" customWidth="1"/>
    <col min="14360" max="14360" width="16.28515625" style="1" customWidth="1"/>
    <col min="14361" max="14361" width="12.28515625" style="1" customWidth="1"/>
    <col min="14362" max="14594" width="8.85546875" style="1" customWidth="1"/>
    <col min="14595" max="14595" width="11.7109375" style="1" customWidth="1"/>
    <col min="14596" max="14596" width="12" style="1" customWidth="1"/>
    <col min="14597" max="14599" width="8.85546875" style="1" customWidth="1"/>
    <col min="14600" max="14600" width="12" style="1" customWidth="1"/>
    <col min="14601" max="14601" width="9.7109375" style="1" customWidth="1"/>
    <col min="14602" max="14602" width="8" style="1" customWidth="1"/>
    <col min="14603" max="14603" width="9.5703125" style="1" customWidth="1"/>
    <col min="14604" max="14604" width="9.28515625" style="1" customWidth="1"/>
    <col min="14605" max="14605" width="8.85546875" style="1" customWidth="1"/>
    <col min="14606" max="14606" width="10.140625" style="1" customWidth="1"/>
    <col min="14607" max="14607" width="9.5703125" style="1" customWidth="1"/>
    <col min="14608" max="14608" width="10.7109375" style="1" customWidth="1"/>
    <col min="14609" max="14609" width="11.7109375" style="1" customWidth="1"/>
    <col min="14610" max="14610" width="10.140625" style="1" customWidth="1"/>
    <col min="14611" max="14611" width="10.42578125" style="1" customWidth="1"/>
    <col min="14612" max="14612" width="10.85546875" style="1" customWidth="1"/>
    <col min="14613" max="14613" width="11.42578125" style="1" customWidth="1"/>
    <col min="14614" max="14614" width="12" style="1" customWidth="1"/>
    <col min="14615" max="14615" width="8.85546875" style="1" customWidth="1"/>
    <col min="14616" max="14616" width="16.28515625" style="1" customWidth="1"/>
    <col min="14617" max="14617" width="12.28515625" style="1" customWidth="1"/>
    <col min="14618" max="14850" width="8.85546875" style="1" customWidth="1"/>
    <col min="14851" max="14851" width="11.7109375" style="1" customWidth="1"/>
    <col min="14852" max="14852" width="12" style="1" customWidth="1"/>
    <col min="14853" max="14855" width="8.85546875" style="1" customWidth="1"/>
    <col min="14856" max="14856" width="12" style="1" customWidth="1"/>
    <col min="14857" max="14857" width="9.7109375" style="1" customWidth="1"/>
    <col min="14858" max="14858" width="8" style="1" customWidth="1"/>
    <col min="14859" max="14859" width="9.5703125" style="1" customWidth="1"/>
    <col min="14860" max="14860" width="9.28515625" style="1" customWidth="1"/>
    <col min="14861" max="14861" width="8.85546875" style="1" customWidth="1"/>
    <col min="14862" max="14862" width="10.140625" style="1" customWidth="1"/>
    <col min="14863" max="14863" width="9.5703125" style="1" customWidth="1"/>
    <col min="14864" max="14864" width="10.7109375" style="1" customWidth="1"/>
    <col min="14865" max="14865" width="11.7109375" style="1" customWidth="1"/>
    <col min="14866" max="14866" width="10.140625" style="1" customWidth="1"/>
    <col min="14867" max="14867" width="10.42578125" style="1" customWidth="1"/>
    <col min="14868" max="14868" width="10.85546875" style="1" customWidth="1"/>
    <col min="14869" max="14869" width="11.42578125" style="1" customWidth="1"/>
    <col min="14870" max="14870" width="12" style="1" customWidth="1"/>
    <col min="14871" max="14871" width="8.85546875" style="1" customWidth="1"/>
    <col min="14872" max="14872" width="16.28515625" style="1" customWidth="1"/>
    <col min="14873" max="14873" width="12.28515625" style="1" customWidth="1"/>
    <col min="14874" max="15106" width="8.85546875" style="1" customWidth="1"/>
    <col min="15107" max="15107" width="11.7109375" style="1" customWidth="1"/>
    <col min="15108" max="15108" width="12" style="1" customWidth="1"/>
    <col min="15109" max="15111" width="8.85546875" style="1" customWidth="1"/>
    <col min="15112" max="15112" width="12" style="1" customWidth="1"/>
    <col min="15113" max="15113" width="9.7109375" style="1" customWidth="1"/>
    <col min="15114" max="15114" width="8" style="1" customWidth="1"/>
    <col min="15115" max="15115" width="9.5703125" style="1" customWidth="1"/>
    <col min="15116" max="15116" width="9.28515625" style="1" customWidth="1"/>
    <col min="15117" max="15117" width="8.85546875" style="1" customWidth="1"/>
    <col min="15118" max="15118" width="10.140625" style="1" customWidth="1"/>
    <col min="15119" max="15119" width="9.5703125" style="1" customWidth="1"/>
    <col min="15120" max="15120" width="10.7109375" style="1" customWidth="1"/>
    <col min="15121" max="15121" width="11.7109375" style="1" customWidth="1"/>
    <col min="15122" max="15122" width="10.140625" style="1" customWidth="1"/>
    <col min="15123" max="15123" width="10.42578125" style="1" customWidth="1"/>
    <col min="15124" max="15124" width="10.85546875" style="1" customWidth="1"/>
    <col min="15125" max="15125" width="11.42578125" style="1" customWidth="1"/>
    <col min="15126" max="15126" width="12" style="1" customWidth="1"/>
    <col min="15127" max="15127" width="8.85546875" style="1" customWidth="1"/>
    <col min="15128" max="15128" width="16.28515625" style="1" customWidth="1"/>
    <col min="15129" max="15129" width="12.28515625" style="1" customWidth="1"/>
    <col min="15130" max="15362" width="8.85546875" style="1" customWidth="1"/>
    <col min="15363" max="15363" width="11.7109375" style="1" customWidth="1"/>
    <col min="15364" max="15364" width="12" style="1" customWidth="1"/>
    <col min="15365" max="15367" width="8.85546875" style="1" customWidth="1"/>
    <col min="15368" max="15368" width="12" style="1" customWidth="1"/>
    <col min="15369" max="15369" width="9.7109375" style="1" customWidth="1"/>
    <col min="15370" max="15370" width="8" style="1" customWidth="1"/>
    <col min="15371" max="15371" width="9.5703125" style="1" customWidth="1"/>
    <col min="15372" max="15372" width="9.28515625" style="1" customWidth="1"/>
    <col min="15373" max="15373" width="8.85546875" style="1" customWidth="1"/>
    <col min="15374" max="15374" width="10.140625" style="1" customWidth="1"/>
    <col min="15375" max="15375" width="9.5703125" style="1" customWidth="1"/>
    <col min="15376" max="15376" width="10.7109375" style="1" customWidth="1"/>
    <col min="15377" max="15377" width="11.7109375" style="1" customWidth="1"/>
    <col min="15378" max="15378" width="10.140625" style="1" customWidth="1"/>
    <col min="15379" max="15379" width="10.42578125" style="1" customWidth="1"/>
    <col min="15380" max="15380" width="10.85546875" style="1" customWidth="1"/>
    <col min="15381" max="15381" width="11.42578125" style="1" customWidth="1"/>
    <col min="15382" max="15382" width="12" style="1" customWidth="1"/>
    <col min="15383" max="15383" width="8.85546875" style="1" customWidth="1"/>
    <col min="15384" max="15384" width="16.28515625" style="1" customWidth="1"/>
    <col min="15385" max="15385" width="12.28515625" style="1" customWidth="1"/>
    <col min="15386" max="15618" width="8.85546875" style="1" customWidth="1"/>
    <col min="15619" max="15619" width="11.7109375" style="1" customWidth="1"/>
    <col min="15620" max="15620" width="12" style="1" customWidth="1"/>
    <col min="15621" max="15623" width="8.85546875" style="1" customWidth="1"/>
    <col min="15624" max="15624" width="12" style="1" customWidth="1"/>
    <col min="15625" max="15625" width="9.7109375" style="1" customWidth="1"/>
    <col min="15626" max="15626" width="8" style="1" customWidth="1"/>
    <col min="15627" max="15627" width="9.5703125" style="1" customWidth="1"/>
    <col min="15628" max="15628" width="9.28515625" style="1" customWidth="1"/>
    <col min="15629" max="15629" width="8.85546875" style="1" customWidth="1"/>
    <col min="15630" max="15630" width="10.140625" style="1" customWidth="1"/>
    <col min="15631" max="15631" width="9.5703125" style="1" customWidth="1"/>
    <col min="15632" max="15632" width="10.7109375" style="1" customWidth="1"/>
    <col min="15633" max="15633" width="11.7109375" style="1" customWidth="1"/>
    <col min="15634" max="15634" width="10.140625" style="1" customWidth="1"/>
    <col min="15635" max="15635" width="10.42578125" style="1" customWidth="1"/>
    <col min="15636" max="15636" width="10.85546875" style="1" customWidth="1"/>
    <col min="15637" max="15637" width="11.42578125" style="1" customWidth="1"/>
    <col min="15638" max="15638" width="12" style="1" customWidth="1"/>
    <col min="15639" max="15639" width="8.85546875" style="1" customWidth="1"/>
    <col min="15640" max="15640" width="16.28515625" style="1" customWidth="1"/>
    <col min="15641" max="15641" width="12.28515625" style="1" customWidth="1"/>
    <col min="15642" max="15874" width="8.85546875" style="1" customWidth="1"/>
    <col min="15875" max="15875" width="11.7109375" style="1" customWidth="1"/>
    <col min="15876" max="15876" width="12" style="1" customWidth="1"/>
    <col min="15877" max="15879" width="8.85546875" style="1" customWidth="1"/>
    <col min="15880" max="15880" width="12" style="1" customWidth="1"/>
    <col min="15881" max="15881" width="9.7109375" style="1" customWidth="1"/>
    <col min="15882" max="15882" width="8" style="1" customWidth="1"/>
    <col min="15883" max="15883" width="9.5703125" style="1" customWidth="1"/>
    <col min="15884" max="15884" width="9.28515625" style="1" customWidth="1"/>
    <col min="15885" max="15885" width="8.85546875" style="1" customWidth="1"/>
    <col min="15886" max="15886" width="10.140625" style="1" customWidth="1"/>
    <col min="15887" max="15887" width="9.5703125" style="1" customWidth="1"/>
    <col min="15888" max="15888" width="10.7109375" style="1" customWidth="1"/>
    <col min="15889" max="15889" width="11.7109375" style="1" customWidth="1"/>
    <col min="15890" max="15890" width="10.140625" style="1" customWidth="1"/>
    <col min="15891" max="15891" width="10.42578125" style="1" customWidth="1"/>
    <col min="15892" max="15892" width="10.85546875" style="1" customWidth="1"/>
    <col min="15893" max="15893" width="11.42578125" style="1" customWidth="1"/>
    <col min="15894" max="15894" width="12" style="1" customWidth="1"/>
    <col min="15895" max="15895" width="8.85546875" style="1" customWidth="1"/>
    <col min="15896" max="15896" width="16.28515625" style="1" customWidth="1"/>
    <col min="15897" max="15897" width="12.28515625" style="1" customWidth="1"/>
    <col min="15898" max="16130" width="8.85546875" style="1" customWidth="1"/>
    <col min="16131" max="16131" width="11.7109375" style="1" customWidth="1"/>
    <col min="16132" max="16132" width="12" style="1" customWidth="1"/>
    <col min="16133" max="16135" width="8.85546875" style="1" customWidth="1"/>
    <col min="16136" max="16136" width="12" style="1" customWidth="1"/>
    <col min="16137" max="16137" width="9.7109375" style="1" customWidth="1"/>
    <col min="16138" max="16138" width="8" style="1" customWidth="1"/>
    <col min="16139" max="16139" width="9.5703125" style="1" customWidth="1"/>
    <col min="16140" max="16140" width="9.28515625" style="1" customWidth="1"/>
    <col min="16141" max="16141" width="8.85546875" style="1" customWidth="1"/>
    <col min="16142" max="16142" width="10.140625" style="1" customWidth="1"/>
    <col min="16143" max="16143" width="9.5703125" style="1" customWidth="1"/>
    <col min="16144" max="16144" width="10.7109375" style="1" customWidth="1"/>
    <col min="16145" max="16145" width="11.7109375" style="1" customWidth="1"/>
    <col min="16146" max="16146" width="10.140625" style="1" customWidth="1"/>
    <col min="16147" max="16147" width="10.42578125" style="1" customWidth="1"/>
    <col min="16148" max="16148" width="10.85546875" style="1" customWidth="1"/>
    <col min="16149" max="16149" width="11.42578125" style="1" customWidth="1"/>
    <col min="16150" max="16150" width="12" style="1" customWidth="1"/>
    <col min="16151" max="16151" width="8.85546875" style="1" customWidth="1"/>
    <col min="16152" max="16152" width="16.28515625" style="1" customWidth="1"/>
    <col min="16153" max="16153" width="12.28515625" style="1" customWidth="1"/>
    <col min="16154" max="16384" width="8.85546875" style="1" customWidth="1"/>
  </cols>
  <sheetData>
    <row r="1" spans="1:32" ht="18.75" x14ac:dyDescent="0.3">
      <c r="A1" s="45"/>
      <c r="B1" s="138" t="s">
        <v>55</v>
      </c>
      <c r="C1" s="93"/>
      <c r="D1" s="45"/>
      <c r="F1" s="193" t="s">
        <v>29</v>
      </c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5"/>
    </row>
    <row r="2" spans="1:32" ht="18.75" x14ac:dyDescent="0.3">
      <c r="A2" s="45"/>
      <c r="B2" s="139" t="s">
        <v>56</v>
      </c>
      <c r="C2" s="92"/>
      <c r="D2" s="45"/>
      <c r="F2" s="196" t="s">
        <v>30</v>
      </c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8"/>
    </row>
    <row r="3" spans="1:32" ht="20.25" x14ac:dyDescent="0.2">
      <c r="F3" s="199" t="s">
        <v>57</v>
      </c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1"/>
    </row>
    <row r="4" spans="1:32" ht="17.25" customHeight="1" x14ac:dyDescent="0.2">
      <c r="F4" s="169" t="s">
        <v>32</v>
      </c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80"/>
    </row>
    <row r="5" spans="1:32" x14ac:dyDescent="0.2">
      <c r="F5" s="216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8"/>
    </row>
    <row r="6" spans="1:32" ht="6.75" customHeight="1" x14ac:dyDescent="0.2"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301"/>
      <c r="W6" s="211"/>
      <c r="X6" s="211"/>
      <c r="Y6" s="211"/>
      <c r="Z6" s="301"/>
      <c r="AA6" s="301"/>
      <c r="AB6" s="301"/>
      <c r="AC6" s="301"/>
      <c r="AD6" s="301"/>
      <c r="AE6" s="301"/>
    </row>
    <row r="7" spans="1:32" ht="12.75" customHeight="1" x14ac:dyDescent="0.2">
      <c r="F7" s="213" t="s">
        <v>33</v>
      </c>
      <c r="G7" s="214"/>
      <c r="H7" s="214"/>
      <c r="I7" s="214"/>
      <c r="J7" s="214"/>
      <c r="K7" s="214"/>
      <c r="L7" s="215"/>
      <c r="M7" s="213" t="s">
        <v>34</v>
      </c>
      <c r="N7" s="214"/>
      <c r="O7" s="215"/>
      <c r="P7" s="213" t="s">
        <v>23</v>
      </c>
      <c r="Q7" s="214"/>
      <c r="R7" s="214"/>
      <c r="S7" s="285"/>
      <c r="T7" s="223"/>
      <c r="U7" s="213" t="s">
        <v>35</v>
      </c>
      <c r="V7" s="223"/>
      <c r="W7" s="166" t="s">
        <v>36</v>
      </c>
      <c r="X7" s="167"/>
      <c r="Y7" s="168"/>
      <c r="Z7" s="166" t="s">
        <v>37</v>
      </c>
      <c r="AA7" s="167"/>
      <c r="AB7" s="168"/>
      <c r="AC7" s="166" t="s">
        <v>58</v>
      </c>
      <c r="AD7" s="167"/>
      <c r="AE7" s="168"/>
      <c r="AF7" s="3"/>
    </row>
    <row r="8" spans="1:32" ht="12.75" customHeight="1" x14ac:dyDescent="0.2">
      <c r="A8" s="275" t="s">
        <v>59</v>
      </c>
      <c r="B8" s="276"/>
      <c r="C8" s="118" t="s">
        <v>121</v>
      </c>
      <c r="D8" s="119"/>
      <c r="E8" s="120"/>
      <c r="F8" s="160">
        <f>Dados!B6</f>
        <v>0</v>
      </c>
      <c r="G8" s="161"/>
      <c r="H8" s="161"/>
      <c r="I8" s="161"/>
      <c r="J8" s="161"/>
      <c r="K8" s="161"/>
      <c r="L8" s="162"/>
      <c r="M8" s="173">
        <f>Dados!B7</f>
        <v>0</v>
      </c>
      <c r="N8" s="174"/>
      <c r="O8" s="175"/>
      <c r="P8" s="169">
        <f>Dados!B8</f>
        <v>0</v>
      </c>
      <c r="Q8" s="179"/>
      <c r="R8" s="179"/>
      <c r="S8" s="277"/>
      <c r="T8" s="170"/>
      <c r="U8" s="169" t="str">
        <f>Dados!B9</f>
        <v>Nº da OSF</v>
      </c>
      <c r="V8" s="170"/>
      <c r="W8" s="169" t="str">
        <f>Dados!B10</f>
        <v>Período da OSF</v>
      </c>
      <c r="X8" s="179"/>
      <c r="Y8" s="180"/>
      <c r="Z8" s="169">
        <f>Dados!B11</f>
        <v>0</v>
      </c>
      <c r="AA8" s="179"/>
      <c r="AB8" s="180"/>
      <c r="AC8" s="279" t="str">
        <f ca="1">TEXT(A9,"0")&amp;" - "&amp;B9</f>
        <v xml:space="preserve"> - </v>
      </c>
      <c r="AD8" s="280"/>
      <c r="AE8" s="281"/>
      <c r="AF8" s="4"/>
    </row>
    <row r="9" spans="1:32" ht="12.75" customHeight="1" x14ac:dyDescent="0.25">
      <c r="A9" s="90" t="str">
        <f ca="1">IF(A13&lt;&gt;"",VLOOKUP(TEXT(A13,"Geral"),OFFSET(Contas_Saldos!$A$2,0,0,Dados!$B$1,4),3,FALSE),"")</f>
        <v/>
      </c>
      <c r="B9" s="76" t="str">
        <f ca="1">IF(A9&lt;&gt;"",VLOOKUP(TEXT(A9,"Geral"),OFFSET(BalancoJ100!C2,0,0,Dados!$B$3,4),4,FALSE),"")</f>
        <v/>
      </c>
      <c r="C9" s="121" t="str">
        <f ca="1">IF(A9&lt;&gt;"",VLOOKUP(TEXT(A9,"Geral"),OFFSET(BalancoJ100!C2,0,0,Dados!$B$3,5),5,FALSE),"")</f>
        <v/>
      </c>
      <c r="D9" s="76" t="str">
        <f ca="1">IF(A9&lt;&gt;"",VLOOKUP(TEXT(A9,"Geral"),OFFSET(BalancoJ100!C2,0,0,Dados!$B$3,6),6,FALSE),"")</f>
        <v/>
      </c>
      <c r="F9" s="163"/>
      <c r="G9" s="164"/>
      <c r="H9" s="164"/>
      <c r="I9" s="164"/>
      <c r="J9" s="164"/>
      <c r="K9" s="164"/>
      <c r="L9" s="165"/>
      <c r="M9" s="176"/>
      <c r="N9" s="177"/>
      <c r="O9" s="178"/>
      <c r="P9" s="171"/>
      <c r="Q9" s="278"/>
      <c r="R9" s="278"/>
      <c r="S9" s="278"/>
      <c r="T9" s="172"/>
      <c r="U9" s="171"/>
      <c r="V9" s="172"/>
      <c r="W9" s="181"/>
      <c r="X9" s="182"/>
      <c r="Y9" s="183"/>
      <c r="Z9" s="181"/>
      <c r="AA9" s="182"/>
      <c r="AB9" s="183"/>
      <c r="AC9" s="282"/>
      <c r="AD9" s="283"/>
      <c r="AE9" s="284"/>
      <c r="AF9" s="4"/>
    </row>
    <row r="10" spans="1:32" ht="21.75" customHeight="1" x14ac:dyDescent="0.25">
      <c r="A10" s="140" t="s">
        <v>131</v>
      </c>
      <c r="F10" s="5"/>
      <c r="G10" s="5"/>
      <c r="H10" s="5"/>
      <c r="I10" s="5"/>
      <c r="J10" s="5"/>
      <c r="K10" s="5"/>
      <c r="L10" s="5"/>
      <c r="M10" s="6"/>
      <c r="N10" s="6"/>
      <c r="O10" s="6"/>
      <c r="P10" s="7"/>
      <c r="Q10" s="7"/>
      <c r="R10" s="7"/>
      <c r="S10" s="7"/>
      <c r="T10" s="7"/>
      <c r="U10" s="7"/>
      <c r="V10" s="7"/>
      <c r="W10" s="8"/>
      <c r="X10" s="8"/>
      <c r="Y10" s="8"/>
      <c r="Z10" s="8"/>
      <c r="AA10" s="8"/>
      <c r="AB10" s="8"/>
      <c r="AC10" s="8"/>
      <c r="AD10" s="8"/>
      <c r="AE10" s="4"/>
      <c r="AF10" s="4"/>
    </row>
    <row r="11" spans="1:32" ht="19.5" customHeight="1" x14ac:dyDescent="0.2">
      <c r="F11" s="190" t="s">
        <v>60</v>
      </c>
      <c r="G11" s="211"/>
      <c r="H11" s="211"/>
      <c r="I11" s="211"/>
      <c r="J11" s="211"/>
      <c r="K11" s="211"/>
      <c r="L11" s="211"/>
      <c r="M11" s="288"/>
      <c r="N11" s="295" t="s">
        <v>61</v>
      </c>
      <c r="O11" s="296"/>
      <c r="P11" s="297"/>
      <c r="Q11" s="10"/>
      <c r="R11" s="286" t="s">
        <v>62</v>
      </c>
      <c r="S11" s="299" t="s">
        <v>63</v>
      </c>
      <c r="T11" s="211"/>
      <c r="U11" s="211"/>
      <c r="V11" s="211"/>
      <c r="W11" s="288"/>
      <c r="X11" s="299" t="s">
        <v>64</v>
      </c>
      <c r="Y11" s="211"/>
      <c r="Z11" s="211"/>
      <c r="AA11" s="211"/>
      <c r="AB11" s="288"/>
      <c r="AC11" s="295" t="s">
        <v>65</v>
      </c>
      <c r="AD11" s="300"/>
      <c r="AE11" s="77"/>
      <c r="AF11" s="286" t="s">
        <v>62</v>
      </c>
    </row>
    <row r="12" spans="1:32" ht="36" customHeight="1" x14ac:dyDescent="0.25">
      <c r="A12" s="140" t="s">
        <v>132</v>
      </c>
      <c r="F12" s="190" t="s">
        <v>66</v>
      </c>
      <c r="G12" s="211"/>
      <c r="H12" s="190" t="s">
        <v>67</v>
      </c>
      <c r="I12" s="211"/>
      <c r="J12" s="211"/>
      <c r="K12" s="211"/>
      <c r="L12" s="211"/>
      <c r="M12" s="288"/>
      <c r="N12" s="289" t="s">
        <v>68</v>
      </c>
      <c r="O12" s="217"/>
      <c r="P12" s="218"/>
      <c r="Q12" s="11" t="s">
        <v>69</v>
      </c>
      <c r="R12" s="298"/>
      <c r="S12" s="290" t="s">
        <v>70</v>
      </c>
      <c r="T12" s="291"/>
      <c r="U12" s="290" t="s">
        <v>71</v>
      </c>
      <c r="V12" s="292"/>
      <c r="W12" s="291"/>
      <c r="X12" s="290" t="s">
        <v>72</v>
      </c>
      <c r="Y12" s="291"/>
      <c r="Z12" s="290" t="s">
        <v>73</v>
      </c>
      <c r="AA12" s="292"/>
      <c r="AB12" s="291"/>
      <c r="AC12" s="293" t="s">
        <v>74</v>
      </c>
      <c r="AD12" s="294"/>
      <c r="AE12" s="83" t="s">
        <v>69</v>
      </c>
      <c r="AF12" s="287"/>
    </row>
    <row r="13" spans="1:32" ht="18" customHeight="1" x14ac:dyDescent="0.25">
      <c r="A13" s="91"/>
      <c r="B13" s="54" t="str">
        <f ca="1">IF(A13&lt;&gt;"",VLOOKUP(TEXT(A13,"Geral"),OFFSET(Contas_Saldos!$A$2,0,0,Dados!$B$1,4),2,FALSE),"")</f>
        <v/>
      </c>
      <c r="C13" s="55" t="str">
        <f ca="1">IF(A13&lt;&gt;"",VLOOKUP(TEXT(A13,"Geral"),OFFSET(Contas_Saldos!$A$2,0,0,Dados!$B$1,4),4,FALSE),"")</f>
        <v/>
      </c>
      <c r="D13" s="55" t="str">
        <f ca="1">IF(A13&lt;&gt;"",VLOOKUP(TEXT(A13,"Geral"),OFFSET(Contas_Saldos!$A$2,0,0,Dados!$B$1,5),5,FALSE),"")</f>
        <v/>
      </c>
      <c r="F13" s="422" t="str">
        <f>IF(A13&lt;&gt;"",A13,"")</f>
        <v/>
      </c>
      <c r="G13" s="423"/>
      <c r="H13" s="424" t="str">
        <f ca="1">IF(B13&lt;&gt;"",B13,"")</f>
        <v/>
      </c>
      <c r="I13" s="425"/>
      <c r="J13" s="425" t="str">
        <f>IF(E13&lt;&gt;"",E13,"")</f>
        <v/>
      </c>
      <c r="K13" s="425"/>
      <c r="L13" s="425" t="str">
        <f>IF(AH13&lt;&gt;"",AH13,"")</f>
        <v/>
      </c>
      <c r="M13" s="426"/>
      <c r="N13" s="321" t="str">
        <f ca="1">IF(C13&lt;&gt;0,C13,"")</f>
        <v/>
      </c>
      <c r="O13" s="322"/>
      <c r="P13" s="322" t="str">
        <f>IF(AL13&lt;&gt;"",AL13,"")</f>
        <v/>
      </c>
      <c r="Q13" s="80" t="str">
        <f ca="1">IF(D13&lt;&gt;0,D13,"")</f>
        <v/>
      </c>
      <c r="R13" s="78">
        <f t="shared" ref="R13:R16" ca="1" si="0">IF(N13="",0,IF(Q13="D",-N13,N13))</f>
        <v>0</v>
      </c>
      <c r="S13" s="323"/>
      <c r="T13" s="324" t="str">
        <f t="shared" ref="T13:T16" si="1">IF(AO13&lt;&gt;"",AO13,"")</f>
        <v/>
      </c>
      <c r="U13" s="303"/>
      <c r="V13" s="303"/>
      <c r="W13" s="304"/>
      <c r="X13" s="323"/>
      <c r="Y13" s="324"/>
      <c r="Z13" s="302"/>
      <c r="AA13" s="303"/>
      <c r="AB13" s="304"/>
      <c r="AC13" s="305">
        <f ca="1">ABS(AF13)</f>
        <v>0</v>
      </c>
      <c r="AD13" s="306"/>
      <c r="AE13" s="84" t="str">
        <f ca="1">IF(AF13=0,"",IF(AF13&gt;0,"C","D"))</f>
        <v/>
      </c>
      <c r="AF13" s="87">
        <f ca="1">R13-U13+Z13</f>
        <v>0</v>
      </c>
    </row>
    <row r="14" spans="1:32" ht="18" customHeight="1" x14ac:dyDescent="0.25">
      <c r="A14" s="91"/>
      <c r="B14" s="114" t="str">
        <f ca="1">IF(A14&lt;&gt;"",VLOOKUP(TEXT(A14,"Geral"),OFFSET(Contas_Saldos!$A$2,0,0,Dados!$B$1,4),2,FALSE),"")</f>
        <v/>
      </c>
      <c r="C14" s="112" t="str">
        <f ca="1">IF(A14&lt;&gt;"",VLOOKUP(TEXT(A14,"Geral"),OFFSET(Contas_Saldos!$A$2,0,0,Dados!$B$1,4),4,FALSE),"")</f>
        <v/>
      </c>
      <c r="D14" s="112" t="str">
        <f ca="1">IF(A14&lt;&gt;"",VLOOKUP(TEXT(A14,"Geral"),OFFSET(Contas_Saldos!$A$2,0,0,Dados!$B$1,5),5,FALSE),"")</f>
        <v/>
      </c>
      <c r="F14" s="422" t="str">
        <f>IF(A14&lt;&gt;"",A14,"")</f>
        <v/>
      </c>
      <c r="G14" s="423"/>
      <c r="H14" s="424" t="str">
        <f ca="1">IF(B14&lt;&gt;"",B14,"")</f>
        <v/>
      </c>
      <c r="I14" s="425"/>
      <c r="J14" s="425" t="str">
        <f>IF(E14&lt;&gt;"",E14,"")</f>
        <v/>
      </c>
      <c r="K14" s="425"/>
      <c r="L14" s="425" t="str">
        <f>IF(AH14&lt;&gt;"",AH14,"")</f>
        <v/>
      </c>
      <c r="M14" s="426"/>
      <c r="N14" s="312" t="str">
        <f ca="1">IF(C14&lt;&gt;"",C14,"")</f>
        <v/>
      </c>
      <c r="O14" s="313"/>
      <c r="P14" s="313" t="str">
        <f>IF(AL14&lt;&gt;"",AL14,"")</f>
        <v/>
      </c>
      <c r="Q14" s="81" t="str">
        <f t="shared" ref="Q14:Q16" ca="1" si="2">IF(D14&lt;&gt;0,D14,"")</f>
        <v/>
      </c>
      <c r="R14" s="79">
        <f t="shared" ca="1" si="0"/>
        <v>0</v>
      </c>
      <c r="S14" s="314"/>
      <c r="T14" s="315" t="str">
        <f t="shared" si="1"/>
        <v/>
      </c>
      <c r="U14" s="316"/>
      <c r="V14" s="316"/>
      <c r="W14" s="317"/>
      <c r="X14" s="314"/>
      <c r="Y14" s="315"/>
      <c r="Z14" s="318"/>
      <c r="AA14" s="316"/>
      <c r="AB14" s="317"/>
      <c r="AC14" s="319">
        <f t="shared" ref="AC14:AC33" ca="1" si="3">ABS(AF14)</f>
        <v>0</v>
      </c>
      <c r="AD14" s="320"/>
      <c r="AE14" s="85" t="str">
        <f t="shared" ref="AE14:AE33" ca="1" si="4">IF(AF14=0,"",IF(AF14&gt;0,"C","D"))</f>
        <v/>
      </c>
      <c r="AF14" s="88">
        <f t="shared" ref="AF14:AF33" ca="1" si="5">R14-U14+Z14</f>
        <v>0</v>
      </c>
    </row>
    <row r="15" spans="1:32" ht="18" customHeight="1" x14ac:dyDescent="0.25">
      <c r="A15" s="91"/>
      <c r="B15" s="114" t="str">
        <f ca="1">IF(A15&lt;&gt;"",VLOOKUP(TEXT(A15,"Geral"),OFFSET(Contas_Saldos!$A$2,0,0,Dados!$B$1,4),2,FALSE),"")</f>
        <v/>
      </c>
      <c r="C15" s="112" t="str">
        <f ca="1">IF(A15&lt;&gt;"",VLOOKUP(TEXT(A15,"Geral"),OFFSET(Contas_Saldos!$A$2,0,0,Dados!$B$1,4),4,FALSE),"")</f>
        <v/>
      </c>
      <c r="D15" s="112" t="str">
        <f ca="1">IF(A15&lt;&gt;"",VLOOKUP(TEXT(A15,"Geral"),OFFSET(Contas_Saldos!$A$2,0,0,Dados!$B$1,5),5,FALSE),"")</f>
        <v/>
      </c>
      <c r="F15" s="422" t="str">
        <f>IF(A15&lt;&gt;"",A15,"")</f>
        <v/>
      </c>
      <c r="G15" s="423"/>
      <c r="H15" s="424" t="str">
        <f ca="1">IF(B15&lt;&gt;"",B15,"")</f>
        <v/>
      </c>
      <c r="I15" s="425"/>
      <c r="J15" s="425" t="str">
        <f>IF(E15&lt;&gt;"",E15,"")</f>
        <v/>
      </c>
      <c r="K15" s="425"/>
      <c r="L15" s="425" t="str">
        <f>IF(AH15&lt;&gt;"",AH15,"")</f>
        <v/>
      </c>
      <c r="M15" s="426"/>
      <c r="N15" s="312" t="str">
        <f ca="1">IF(C15&lt;&gt;"",C15,"")</f>
        <v/>
      </c>
      <c r="O15" s="313"/>
      <c r="P15" s="313" t="str">
        <f>IF(AL15&lt;&gt;"",AL15,"")</f>
        <v/>
      </c>
      <c r="Q15" s="81" t="str">
        <f t="shared" ca="1" si="2"/>
        <v/>
      </c>
      <c r="R15" s="79">
        <f t="shared" ca="1" si="0"/>
        <v>0</v>
      </c>
      <c r="S15" s="314"/>
      <c r="T15" s="315" t="str">
        <f t="shared" si="1"/>
        <v/>
      </c>
      <c r="U15" s="316"/>
      <c r="V15" s="316"/>
      <c r="W15" s="317"/>
      <c r="X15" s="314"/>
      <c r="Y15" s="315"/>
      <c r="Z15" s="318"/>
      <c r="AA15" s="316"/>
      <c r="AB15" s="317"/>
      <c r="AC15" s="319">
        <f t="shared" ca="1" si="3"/>
        <v>0</v>
      </c>
      <c r="AD15" s="320"/>
      <c r="AE15" s="85" t="str">
        <f t="shared" ca="1" si="4"/>
        <v/>
      </c>
      <c r="AF15" s="88">
        <f t="shared" ca="1" si="5"/>
        <v>0</v>
      </c>
    </row>
    <row r="16" spans="1:32" ht="18" customHeight="1" x14ac:dyDescent="0.25">
      <c r="A16" s="91"/>
      <c r="B16" s="114" t="str">
        <f ca="1">IF(A16&lt;&gt;"",VLOOKUP(TEXT(A16,"Geral"),OFFSET(Contas_Saldos!$A$2,0,0,Dados!$B$1,4),2,FALSE),"")</f>
        <v/>
      </c>
      <c r="C16" s="112" t="str">
        <f ca="1">IF(A16&lt;&gt;"",VLOOKUP(TEXT(A16,"Geral"),OFFSET(Contas_Saldos!$A$2,0,0,Dados!$B$1,4),4,FALSE),"")</f>
        <v/>
      </c>
      <c r="D16" s="112" t="str">
        <f ca="1">IF(A16&lt;&gt;"",VLOOKUP(TEXT(A16,"Geral"),OFFSET(Contas_Saldos!$A$2,0,0,Dados!$B$1,5),5,FALSE),"")</f>
        <v/>
      </c>
      <c r="F16" s="422" t="str">
        <f>IF(A16&lt;&gt;"",A16,"")</f>
        <v/>
      </c>
      <c r="G16" s="423"/>
      <c r="H16" s="424" t="str">
        <f ca="1">IF(B16&lt;&gt;"",B16,"")</f>
        <v/>
      </c>
      <c r="I16" s="425"/>
      <c r="J16" s="425" t="str">
        <f>IF(E16&lt;&gt;"",E16,"")</f>
        <v/>
      </c>
      <c r="K16" s="425"/>
      <c r="L16" s="425" t="str">
        <f>IF(AH16&lt;&gt;"",AH16,"")</f>
        <v/>
      </c>
      <c r="M16" s="426"/>
      <c r="N16" s="312" t="str">
        <f ca="1">IF(C16&lt;&gt;"",C16,"")</f>
        <v/>
      </c>
      <c r="O16" s="313"/>
      <c r="P16" s="313" t="str">
        <f>IF(AL16&lt;&gt;"",AL16,"")</f>
        <v/>
      </c>
      <c r="Q16" s="81" t="str">
        <f t="shared" ca="1" si="2"/>
        <v/>
      </c>
      <c r="R16" s="79">
        <f t="shared" ca="1" si="0"/>
        <v>0</v>
      </c>
      <c r="S16" s="314"/>
      <c r="T16" s="315" t="str">
        <f t="shared" si="1"/>
        <v/>
      </c>
      <c r="U16" s="316"/>
      <c r="V16" s="316"/>
      <c r="W16" s="317"/>
      <c r="X16" s="314"/>
      <c r="Y16" s="315"/>
      <c r="Z16" s="318"/>
      <c r="AA16" s="316"/>
      <c r="AB16" s="317"/>
      <c r="AC16" s="319">
        <f t="shared" ca="1" si="3"/>
        <v>0</v>
      </c>
      <c r="AD16" s="320"/>
      <c r="AE16" s="85" t="str">
        <f t="shared" ca="1" si="4"/>
        <v/>
      </c>
      <c r="AF16" s="88">
        <f t="shared" ca="1" si="5"/>
        <v>0</v>
      </c>
    </row>
    <row r="17" spans="1:32" ht="18" customHeight="1" x14ac:dyDescent="0.25">
      <c r="A17" s="91"/>
      <c r="B17" s="114" t="str">
        <f ca="1">IF(A17&lt;&gt;"",VLOOKUP(TEXT(A17,"Geral"),OFFSET(Contas_Saldos!$A$2,0,0,Dados!$B$1,4),2,FALSE),"")</f>
        <v/>
      </c>
      <c r="C17" s="112" t="str">
        <f ca="1">IF(A17&lt;&gt;"",VLOOKUP(TEXT(A17,"Geral"),OFFSET(Contas_Saldos!$A$2,0,0,Dados!$B$1,4),4,FALSE),"")</f>
        <v/>
      </c>
      <c r="D17" s="112" t="str">
        <f ca="1">IF(A17&lt;&gt;"",VLOOKUP(TEXT(A17,"Geral"),OFFSET(Contas_Saldos!$A$2,0,0,Dados!$B$1,5),5,FALSE),"")</f>
        <v/>
      </c>
      <c r="F17" s="422" t="str">
        <f t="shared" ref="F17:F33" si="6">IF(A17&lt;&gt;"",A17,"")</f>
        <v/>
      </c>
      <c r="G17" s="423"/>
      <c r="H17" s="424" t="str">
        <f t="shared" ref="H17:H33" ca="1" si="7">IF(B17&lt;&gt;"",B17,"")</f>
        <v/>
      </c>
      <c r="I17" s="425"/>
      <c r="J17" s="425" t="str">
        <f t="shared" ref="J17:J33" si="8">IF(E17&lt;&gt;"",E17,"")</f>
        <v/>
      </c>
      <c r="K17" s="425"/>
      <c r="L17" s="425" t="str">
        <f t="shared" ref="L17:L33" si="9">IF(AH17&lt;&gt;"",AH17,"")</f>
        <v/>
      </c>
      <c r="M17" s="426"/>
      <c r="N17" s="312" t="str">
        <f t="shared" ref="N17:N33" ca="1" si="10">IF(C17&lt;&gt;"",C17,"")</f>
        <v/>
      </c>
      <c r="O17" s="313"/>
      <c r="P17" s="313" t="str">
        <f t="shared" ref="P17:P33" si="11">IF(AL17&lt;&gt;"",AL17,"")</f>
        <v/>
      </c>
      <c r="Q17" s="81" t="str">
        <f t="shared" ref="Q17:Q33" ca="1" si="12">IF(D17&lt;&gt;0,D17,"")</f>
        <v/>
      </c>
      <c r="R17" s="79">
        <f ca="1">IF(N17="",0,IF(Q17="D",-N17,N17))</f>
        <v>0</v>
      </c>
      <c r="S17" s="314"/>
      <c r="T17" s="315"/>
      <c r="U17" s="316"/>
      <c r="V17" s="316"/>
      <c r="W17" s="317"/>
      <c r="X17" s="314"/>
      <c r="Y17" s="315"/>
      <c r="Z17" s="318"/>
      <c r="AA17" s="316"/>
      <c r="AB17" s="317"/>
      <c r="AC17" s="319">
        <f t="shared" ca="1" si="3"/>
        <v>0</v>
      </c>
      <c r="AD17" s="320"/>
      <c r="AE17" s="85" t="str">
        <f t="shared" ca="1" si="4"/>
        <v/>
      </c>
      <c r="AF17" s="88">
        <f t="shared" ca="1" si="5"/>
        <v>0</v>
      </c>
    </row>
    <row r="18" spans="1:32" ht="18" customHeight="1" x14ac:dyDescent="0.25">
      <c r="A18" s="91"/>
      <c r="B18" s="114" t="str">
        <f ca="1">IF(A18&lt;&gt;"",VLOOKUP(TEXT(A18,"Geral"),OFFSET(Contas_Saldos!$A$2,0,0,Dados!$B$1,4),2,FALSE),"")</f>
        <v/>
      </c>
      <c r="C18" s="112" t="str">
        <f ca="1">IF(A18&lt;&gt;"",VLOOKUP(TEXT(A18,"Geral"),OFFSET(Contas_Saldos!$A$2,0,0,Dados!$B$1,4),4,FALSE),"")</f>
        <v/>
      </c>
      <c r="D18" s="112" t="str">
        <f ca="1">IF(A18&lt;&gt;"",VLOOKUP(TEXT(A18,"Geral"),OFFSET(Contas_Saldos!$A$2,0,0,Dados!$B$1,5),5,FALSE),"")</f>
        <v/>
      </c>
      <c r="F18" s="422" t="str">
        <f t="shared" si="6"/>
        <v/>
      </c>
      <c r="G18" s="423"/>
      <c r="H18" s="424" t="str">
        <f t="shared" ca="1" si="7"/>
        <v/>
      </c>
      <c r="I18" s="425"/>
      <c r="J18" s="425" t="str">
        <f t="shared" si="8"/>
        <v/>
      </c>
      <c r="K18" s="425"/>
      <c r="L18" s="425" t="str">
        <f t="shared" si="9"/>
        <v/>
      </c>
      <c r="M18" s="426"/>
      <c r="N18" s="312" t="str">
        <f t="shared" ca="1" si="10"/>
        <v/>
      </c>
      <c r="O18" s="313"/>
      <c r="P18" s="313" t="str">
        <f t="shared" si="11"/>
        <v/>
      </c>
      <c r="Q18" s="81" t="str">
        <f t="shared" ca="1" si="12"/>
        <v/>
      </c>
      <c r="R18" s="79">
        <f t="shared" ref="R18:R33" ca="1" si="13">IF(N18="",0,IF(Q18="D",-N18,N18))</f>
        <v>0</v>
      </c>
      <c r="S18" s="314"/>
      <c r="T18" s="315"/>
      <c r="U18" s="316"/>
      <c r="V18" s="316"/>
      <c r="W18" s="317"/>
      <c r="X18" s="314"/>
      <c r="Y18" s="315"/>
      <c r="Z18" s="318"/>
      <c r="AA18" s="316"/>
      <c r="AB18" s="317"/>
      <c r="AC18" s="319">
        <f t="shared" ca="1" si="3"/>
        <v>0</v>
      </c>
      <c r="AD18" s="320"/>
      <c r="AE18" s="85" t="str">
        <f t="shared" ca="1" si="4"/>
        <v/>
      </c>
      <c r="AF18" s="88">
        <f t="shared" ca="1" si="5"/>
        <v>0</v>
      </c>
    </row>
    <row r="19" spans="1:32" ht="18" customHeight="1" x14ac:dyDescent="0.25">
      <c r="A19" s="91"/>
      <c r="B19" s="114" t="str">
        <f ca="1">IF(A19&lt;&gt;"",VLOOKUP(TEXT(A19,"Geral"),OFFSET(Contas_Saldos!$A$2,0,0,Dados!$B$1,4),2,FALSE),"")</f>
        <v/>
      </c>
      <c r="C19" s="112" t="str">
        <f ca="1">IF(A19&lt;&gt;"",VLOOKUP(TEXT(A19,"Geral"),OFFSET(Contas_Saldos!$A$2,0,0,Dados!$B$1,4),4,FALSE),"")</f>
        <v/>
      </c>
      <c r="D19" s="112" t="str">
        <f ca="1">IF(A19&lt;&gt;"",VLOOKUP(TEXT(A19,"Geral"),OFFSET(Contas_Saldos!$A$2,0,0,Dados!$B$1,5),5,FALSE),"")</f>
        <v/>
      </c>
      <c r="F19" s="422" t="str">
        <f t="shared" si="6"/>
        <v/>
      </c>
      <c r="G19" s="423"/>
      <c r="H19" s="424" t="str">
        <f t="shared" ca="1" si="7"/>
        <v/>
      </c>
      <c r="I19" s="425"/>
      <c r="J19" s="425" t="str">
        <f t="shared" si="8"/>
        <v/>
      </c>
      <c r="K19" s="425"/>
      <c r="L19" s="425" t="str">
        <f t="shared" si="9"/>
        <v/>
      </c>
      <c r="M19" s="426"/>
      <c r="N19" s="312" t="str">
        <f t="shared" ca="1" si="10"/>
        <v/>
      </c>
      <c r="O19" s="313"/>
      <c r="P19" s="313" t="str">
        <f t="shared" si="11"/>
        <v/>
      </c>
      <c r="Q19" s="81" t="str">
        <f t="shared" ca="1" si="12"/>
        <v/>
      </c>
      <c r="R19" s="79">
        <f t="shared" ca="1" si="13"/>
        <v>0</v>
      </c>
      <c r="S19" s="314"/>
      <c r="T19" s="315"/>
      <c r="U19" s="316"/>
      <c r="V19" s="316"/>
      <c r="W19" s="317"/>
      <c r="X19" s="314"/>
      <c r="Y19" s="315"/>
      <c r="Z19" s="318"/>
      <c r="AA19" s="316"/>
      <c r="AB19" s="317"/>
      <c r="AC19" s="319">
        <f t="shared" ca="1" si="3"/>
        <v>0</v>
      </c>
      <c r="AD19" s="320"/>
      <c r="AE19" s="85" t="str">
        <f t="shared" ca="1" si="4"/>
        <v/>
      </c>
      <c r="AF19" s="88">
        <f t="shared" ca="1" si="5"/>
        <v>0</v>
      </c>
    </row>
    <row r="20" spans="1:32" ht="18" customHeight="1" x14ac:dyDescent="0.25">
      <c r="A20" s="91"/>
      <c r="B20" s="114" t="str">
        <f ca="1">IF(A20&lt;&gt;"",VLOOKUP(TEXT(A20,"Geral"),OFFSET(Contas_Saldos!$A$2,0,0,Dados!$B$1,4),2,FALSE),"")</f>
        <v/>
      </c>
      <c r="C20" s="112" t="str">
        <f ca="1">IF(A20&lt;&gt;"",VLOOKUP(TEXT(A20,"Geral"),OFFSET(Contas_Saldos!$A$2,0,0,Dados!$B$1,4),4,FALSE),"")</f>
        <v/>
      </c>
      <c r="D20" s="112" t="str">
        <f ca="1">IF(A20&lt;&gt;"",VLOOKUP(TEXT(A20,"Geral"),OFFSET(Contas_Saldos!$A$2,0,0,Dados!$B$1,5),5,FALSE),"")</f>
        <v/>
      </c>
      <c r="F20" s="422" t="str">
        <f t="shared" si="6"/>
        <v/>
      </c>
      <c r="G20" s="423"/>
      <c r="H20" s="424" t="str">
        <f t="shared" ca="1" si="7"/>
        <v/>
      </c>
      <c r="I20" s="425"/>
      <c r="J20" s="425" t="str">
        <f t="shared" si="8"/>
        <v/>
      </c>
      <c r="K20" s="425"/>
      <c r="L20" s="425" t="str">
        <f t="shared" si="9"/>
        <v/>
      </c>
      <c r="M20" s="426"/>
      <c r="N20" s="312" t="str">
        <f t="shared" ca="1" si="10"/>
        <v/>
      </c>
      <c r="O20" s="313"/>
      <c r="P20" s="313" t="str">
        <f t="shared" si="11"/>
        <v/>
      </c>
      <c r="Q20" s="81" t="str">
        <f t="shared" ca="1" si="12"/>
        <v/>
      </c>
      <c r="R20" s="79">
        <f t="shared" ca="1" si="13"/>
        <v>0</v>
      </c>
      <c r="S20" s="314"/>
      <c r="T20" s="315"/>
      <c r="U20" s="316"/>
      <c r="V20" s="316"/>
      <c r="W20" s="317"/>
      <c r="X20" s="314"/>
      <c r="Y20" s="315"/>
      <c r="Z20" s="318"/>
      <c r="AA20" s="316"/>
      <c r="AB20" s="317"/>
      <c r="AC20" s="319">
        <f t="shared" ca="1" si="3"/>
        <v>0</v>
      </c>
      <c r="AD20" s="320"/>
      <c r="AE20" s="85" t="str">
        <f t="shared" ca="1" si="4"/>
        <v/>
      </c>
      <c r="AF20" s="88">
        <f t="shared" ca="1" si="5"/>
        <v>0</v>
      </c>
    </row>
    <row r="21" spans="1:32" ht="18" x14ac:dyDescent="0.25">
      <c r="A21" s="91"/>
      <c r="B21" s="114" t="str">
        <f ca="1">IF(A21&lt;&gt;"",VLOOKUP(TEXT(A21,"Geral"),OFFSET(Contas_Saldos!$A$2,0,0,Dados!$B$1,4),2,FALSE),"")</f>
        <v/>
      </c>
      <c r="C21" s="112" t="str">
        <f ca="1">IF(A21&lt;&gt;"",VLOOKUP(TEXT(A21,"Geral"),OFFSET(Contas_Saldos!$A$2,0,0,Dados!$B$1,4),4,FALSE),"")</f>
        <v/>
      </c>
      <c r="D21" s="112" t="str">
        <f ca="1">IF(A21&lt;&gt;"",VLOOKUP(TEXT(A21,"Geral"),OFFSET(Contas_Saldos!$A$2,0,0,Dados!$B$1,5),5,FALSE),"")</f>
        <v/>
      </c>
      <c r="F21" s="422" t="str">
        <f t="shared" si="6"/>
        <v/>
      </c>
      <c r="G21" s="423"/>
      <c r="H21" s="424" t="str">
        <f t="shared" ca="1" si="7"/>
        <v/>
      </c>
      <c r="I21" s="425"/>
      <c r="J21" s="425" t="str">
        <f t="shared" si="8"/>
        <v/>
      </c>
      <c r="K21" s="425"/>
      <c r="L21" s="425" t="str">
        <f t="shared" si="9"/>
        <v/>
      </c>
      <c r="M21" s="426"/>
      <c r="N21" s="312" t="str">
        <f t="shared" ca="1" si="10"/>
        <v/>
      </c>
      <c r="O21" s="313"/>
      <c r="P21" s="313" t="str">
        <f t="shared" si="11"/>
        <v/>
      </c>
      <c r="Q21" s="81" t="str">
        <f t="shared" ca="1" si="12"/>
        <v/>
      </c>
      <c r="R21" s="79">
        <f t="shared" ca="1" si="13"/>
        <v>0</v>
      </c>
      <c r="S21" s="314"/>
      <c r="T21" s="315"/>
      <c r="U21" s="316"/>
      <c r="V21" s="316"/>
      <c r="W21" s="317"/>
      <c r="X21" s="314"/>
      <c r="Y21" s="315"/>
      <c r="Z21" s="318"/>
      <c r="AA21" s="316"/>
      <c r="AB21" s="317"/>
      <c r="AC21" s="319">
        <f t="shared" ca="1" si="3"/>
        <v>0</v>
      </c>
      <c r="AD21" s="320"/>
      <c r="AE21" s="85" t="str">
        <f t="shared" ca="1" si="4"/>
        <v/>
      </c>
      <c r="AF21" s="88">
        <f t="shared" ca="1" si="5"/>
        <v>0</v>
      </c>
    </row>
    <row r="22" spans="1:32" ht="18" x14ac:dyDescent="0.25">
      <c r="A22" s="91"/>
      <c r="B22" s="114" t="str">
        <f ca="1">IF(A22&lt;&gt;"",VLOOKUP(TEXT(A22,"Geral"),OFFSET(Contas_Saldos!$A$2,0,0,Dados!$B$1,4),2,FALSE),"")</f>
        <v/>
      </c>
      <c r="C22" s="112" t="str">
        <f ca="1">IF(A22&lt;&gt;"",VLOOKUP(TEXT(A22,"Geral"),OFFSET(Contas_Saldos!$A$2,0,0,Dados!$B$1,4),4,FALSE),"")</f>
        <v/>
      </c>
      <c r="D22" s="112" t="str">
        <f ca="1">IF(A22&lt;&gt;"",VLOOKUP(TEXT(A22,"Geral"),OFFSET(Contas_Saldos!$A$2,0,0,Dados!$B$1,5),5,FALSE),"")</f>
        <v/>
      </c>
      <c r="F22" s="422" t="str">
        <f t="shared" si="6"/>
        <v/>
      </c>
      <c r="G22" s="423"/>
      <c r="H22" s="424" t="str">
        <f t="shared" ca="1" si="7"/>
        <v/>
      </c>
      <c r="I22" s="425"/>
      <c r="J22" s="425" t="str">
        <f t="shared" si="8"/>
        <v/>
      </c>
      <c r="K22" s="425"/>
      <c r="L22" s="425" t="str">
        <f t="shared" si="9"/>
        <v/>
      </c>
      <c r="M22" s="426"/>
      <c r="N22" s="312" t="str">
        <f t="shared" ca="1" si="10"/>
        <v/>
      </c>
      <c r="O22" s="313"/>
      <c r="P22" s="313" t="str">
        <f t="shared" si="11"/>
        <v/>
      </c>
      <c r="Q22" s="81" t="str">
        <f t="shared" ca="1" si="12"/>
        <v/>
      </c>
      <c r="R22" s="79">
        <f t="shared" ca="1" si="13"/>
        <v>0</v>
      </c>
      <c r="S22" s="314"/>
      <c r="T22" s="315"/>
      <c r="U22" s="316"/>
      <c r="V22" s="316"/>
      <c r="W22" s="317"/>
      <c r="X22" s="314"/>
      <c r="Y22" s="315"/>
      <c r="Z22" s="318"/>
      <c r="AA22" s="316"/>
      <c r="AB22" s="317"/>
      <c r="AC22" s="319">
        <f t="shared" ca="1" si="3"/>
        <v>0</v>
      </c>
      <c r="AD22" s="320"/>
      <c r="AE22" s="85" t="str">
        <f t="shared" ca="1" si="4"/>
        <v/>
      </c>
      <c r="AF22" s="88">
        <f t="shared" ca="1" si="5"/>
        <v>0</v>
      </c>
    </row>
    <row r="23" spans="1:32" ht="18" x14ac:dyDescent="0.25">
      <c r="A23" s="91"/>
      <c r="B23" s="114" t="str">
        <f ca="1">IF(A23&lt;&gt;"",VLOOKUP(TEXT(A23,"Geral"),OFFSET(Contas_Saldos!$A$2,0,0,Dados!$B$1,4),2,FALSE),"")</f>
        <v/>
      </c>
      <c r="C23" s="112" t="str">
        <f ca="1">IF(A23&lt;&gt;"",VLOOKUP(TEXT(A23,"Geral"),OFFSET(Contas_Saldos!$A$2,0,0,Dados!$B$1,4),4,FALSE),"")</f>
        <v/>
      </c>
      <c r="D23" s="112" t="str">
        <f ca="1">IF(A23&lt;&gt;"",VLOOKUP(TEXT(A23,"Geral"),OFFSET(Contas_Saldos!$A$2,0,0,Dados!$B$1,5),5,FALSE),"")</f>
        <v/>
      </c>
      <c r="F23" s="422" t="str">
        <f t="shared" si="6"/>
        <v/>
      </c>
      <c r="G23" s="423"/>
      <c r="H23" s="424" t="str">
        <f t="shared" ca="1" si="7"/>
        <v/>
      </c>
      <c r="I23" s="425"/>
      <c r="J23" s="425" t="str">
        <f t="shared" si="8"/>
        <v/>
      </c>
      <c r="K23" s="425"/>
      <c r="L23" s="425" t="str">
        <f t="shared" si="9"/>
        <v/>
      </c>
      <c r="M23" s="426"/>
      <c r="N23" s="312" t="str">
        <f t="shared" ca="1" si="10"/>
        <v/>
      </c>
      <c r="O23" s="313"/>
      <c r="P23" s="313" t="str">
        <f t="shared" si="11"/>
        <v/>
      </c>
      <c r="Q23" s="81" t="str">
        <f t="shared" ca="1" si="12"/>
        <v/>
      </c>
      <c r="R23" s="79">
        <f t="shared" ca="1" si="13"/>
        <v>0</v>
      </c>
      <c r="S23" s="314"/>
      <c r="T23" s="315"/>
      <c r="U23" s="316"/>
      <c r="V23" s="316"/>
      <c r="W23" s="317"/>
      <c r="X23" s="314"/>
      <c r="Y23" s="315"/>
      <c r="Z23" s="318"/>
      <c r="AA23" s="316"/>
      <c r="AB23" s="317"/>
      <c r="AC23" s="319">
        <f t="shared" ca="1" si="3"/>
        <v>0</v>
      </c>
      <c r="AD23" s="320"/>
      <c r="AE23" s="85" t="str">
        <f t="shared" ca="1" si="4"/>
        <v/>
      </c>
      <c r="AF23" s="88">
        <f t="shared" ca="1" si="5"/>
        <v>0</v>
      </c>
    </row>
    <row r="24" spans="1:32" ht="18" x14ac:dyDescent="0.25">
      <c r="A24" s="91"/>
      <c r="B24" s="114" t="str">
        <f ca="1">IF(A24&lt;&gt;"",VLOOKUP(TEXT(A24,"Geral"),OFFSET(Contas_Saldos!$A$2,0,0,Dados!$B$1,4),2,FALSE),"")</f>
        <v/>
      </c>
      <c r="C24" s="112" t="str">
        <f ca="1">IF(A24&lt;&gt;"",VLOOKUP(TEXT(A24,"Geral"),OFFSET(Contas_Saldos!$A$2,0,0,Dados!$B$1,4),4,FALSE),"")</f>
        <v/>
      </c>
      <c r="D24" s="112" t="str">
        <f ca="1">IF(A24&lt;&gt;"",VLOOKUP(TEXT(A24,"Geral"),OFFSET(Contas_Saldos!$A$2,0,0,Dados!$B$1,5),5,FALSE),"")</f>
        <v/>
      </c>
      <c r="F24" s="422" t="str">
        <f t="shared" si="6"/>
        <v/>
      </c>
      <c r="G24" s="423"/>
      <c r="H24" s="424" t="str">
        <f t="shared" ca="1" si="7"/>
        <v/>
      </c>
      <c r="I24" s="425"/>
      <c r="J24" s="425" t="str">
        <f t="shared" si="8"/>
        <v/>
      </c>
      <c r="K24" s="425"/>
      <c r="L24" s="425" t="str">
        <f t="shared" si="9"/>
        <v/>
      </c>
      <c r="M24" s="426"/>
      <c r="N24" s="312" t="str">
        <f t="shared" ca="1" si="10"/>
        <v/>
      </c>
      <c r="O24" s="313"/>
      <c r="P24" s="313" t="str">
        <f t="shared" si="11"/>
        <v/>
      </c>
      <c r="Q24" s="81" t="str">
        <f t="shared" ca="1" si="12"/>
        <v/>
      </c>
      <c r="R24" s="79">
        <f t="shared" ca="1" si="13"/>
        <v>0</v>
      </c>
      <c r="S24" s="314"/>
      <c r="T24" s="315"/>
      <c r="U24" s="316"/>
      <c r="V24" s="316"/>
      <c r="W24" s="317"/>
      <c r="X24" s="314"/>
      <c r="Y24" s="315"/>
      <c r="Z24" s="318"/>
      <c r="AA24" s="316"/>
      <c r="AB24" s="317"/>
      <c r="AC24" s="319">
        <f t="shared" ca="1" si="3"/>
        <v>0</v>
      </c>
      <c r="AD24" s="320"/>
      <c r="AE24" s="85" t="str">
        <f t="shared" ca="1" si="4"/>
        <v/>
      </c>
      <c r="AF24" s="88">
        <f t="shared" ca="1" si="5"/>
        <v>0</v>
      </c>
    </row>
    <row r="25" spans="1:32" ht="18" x14ac:dyDescent="0.25">
      <c r="A25" s="91"/>
      <c r="B25" s="114" t="str">
        <f ca="1">IF(A25&lt;&gt;"",VLOOKUP(TEXT(A25,"Geral"),OFFSET(Contas_Saldos!$A$2,0,0,Dados!$B$1,4),2,FALSE),"")</f>
        <v/>
      </c>
      <c r="C25" s="112" t="str">
        <f ca="1">IF(A25&lt;&gt;"",VLOOKUP(TEXT(A25,"Geral"),OFFSET(Contas_Saldos!$A$2,0,0,Dados!$B$1,4),4,FALSE),"")</f>
        <v/>
      </c>
      <c r="D25" s="112" t="str">
        <f ca="1">IF(A25&lt;&gt;"",VLOOKUP(TEXT(A25,"Geral"),OFFSET(Contas_Saldos!$A$2,0,0,Dados!$B$1,5),5,FALSE),"")</f>
        <v/>
      </c>
      <c r="F25" s="422" t="str">
        <f t="shared" si="6"/>
        <v/>
      </c>
      <c r="G25" s="423"/>
      <c r="H25" s="424" t="str">
        <f t="shared" ca="1" si="7"/>
        <v/>
      </c>
      <c r="I25" s="425"/>
      <c r="J25" s="425" t="str">
        <f t="shared" si="8"/>
        <v/>
      </c>
      <c r="K25" s="425"/>
      <c r="L25" s="425" t="str">
        <f t="shared" si="9"/>
        <v/>
      </c>
      <c r="M25" s="426"/>
      <c r="N25" s="312" t="str">
        <f t="shared" ca="1" si="10"/>
        <v/>
      </c>
      <c r="O25" s="313"/>
      <c r="P25" s="313" t="str">
        <f t="shared" si="11"/>
        <v/>
      </c>
      <c r="Q25" s="81" t="str">
        <f t="shared" ca="1" si="12"/>
        <v/>
      </c>
      <c r="R25" s="79">
        <f t="shared" ca="1" si="13"/>
        <v>0</v>
      </c>
      <c r="S25" s="314"/>
      <c r="T25" s="315"/>
      <c r="U25" s="316"/>
      <c r="V25" s="316"/>
      <c r="W25" s="317"/>
      <c r="X25" s="314"/>
      <c r="Y25" s="315"/>
      <c r="Z25" s="318"/>
      <c r="AA25" s="316"/>
      <c r="AB25" s="317"/>
      <c r="AC25" s="319">
        <f t="shared" ca="1" si="3"/>
        <v>0</v>
      </c>
      <c r="AD25" s="320"/>
      <c r="AE25" s="85" t="str">
        <f t="shared" ca="1" si="4"/>
        <v/>
      </c>
      <c r="AF25" s="88">
        <f t="shared" ca="1" si="5"/>
        <v>0</v>
      </c>
    </row>
    <row r="26" spans="1:32" ht="18" x14ac:dyDescent="0.25">
      <c r="A26" s="91"/>
      <c r="B26" s="114" t="str">
        <f ca="1">IF(A26&lt;&gt;"",VLOOKUP(TEXT(A26,"Geral"),OFFSET(Contas_Saldos!$A$2,0,0,Dados!$B$1,4),2,FALSE),"")</f>
        <v/>
      </c>
      <c r="C26" s="112" t="str">
        <f ca="1">IF(A26&lt;&gt;"",VLOOKUP(TEXT(A26,"Geral"),OFFSET(Contas_Saldos!$A$2,0,0,Dados!$B$1,4),4,FALSE),"")</f>
        <v/>
      </c>
      <c r="D26" s="112" t="str">
        <f ca="1">IF(A26&lt;&gt;"",VLOOKUP(TEXT(A26,"Geral"),OFFSET(Contas_Saldos!$A$2,0,0,Dados!$B$1,5),5,FALSE),"")</f>
        <v/>
      </c>
      <c r="F26" s="422" t="str">
        <f t="shared" si="6"/>
        <v/>
      </c>
      <c r="G26" s="423"/>
      <c r="H26" s="424" t="str">
        <f t="shared" ca="1" si="7"/>
        <v/>
      </c>
      <c r="I26" s="425"/>
      <c r="J26" s="425" t="str">
        <f t="shared" si="8"/>
        <v/>
      </c>
      <c r="K26" s="425"/>
      <c r="L26" s="425" t="str">
        <f t="shared" si="9"/>
        <v/>
      </c>
      <c r="M26" s="426"/>
      <c r="N26" s="312" t="str">
        <f t="shared" ca="1" si="10"/>
        <v/>
      </c>
      <c r="O26" s="313"/>
      <c r="P26" s="313" t="str">
        <f t="shared" si="11"/>
        <v/>
      </c>
      <c r="Q26" s="81" t="str">
        <f t="shared" ca="1" si="12"/>
        <v/>
      </c>
      <c r="R26" s="79">
        <f t="shared" ca="1" si="13"/>
        <v>0</v>
      </c>
      <c r="S26" s="314"/>
      <c r="T26" s="315"/>
      <c r="U26" s="316"/>
      <c r="V26" s="316"/>
      <c r="W26" s="317"/>
      <c r="X26" s="314"/>
      <c r="Y26" s="315"/>
      <c r="Z26" s="318"/>
      <c r="AA26" s="316"/>
      <c r="AB26" s="317"/>
      <c r="AC26" s="319">
        <f t="shared" ca="1" si="3"/>
        <v>0</v>
      </c>
      <c r="AD26" s="320"/>
      <c r="AE26" s="85" t="str">
        <f t="shared" ca="1" si="4"/>
        <v/>
      </c>
      <c r="AF26" s="88">
        <f t="shared" ca="1" si="5"/>
        <v>0</v>
      </c>
    </row>
    <row r="27" spans="1:32" ht="18" x14ac:dyDescent="0.25">
      <c r="A27" s="91"/>
      <c r="B27" s="114" t="str">
        <f ca="1">IF(A27&lt;&gt;"",VLOOKUP(TEXT(A27,"Geral"),OFFSET(Contas_Saldos!$A$2,0,0,Dados!$B$1,4),2,FALSE),"")</f>
        <v/>
      </c>
      <c r="C27" s="112" t="str">
        <f ca="1">IF(A27&lt;&gt;"",VLOOKUP(TEXT(A27,"Geral"),OFFSET(Contas_Saldos!$A$2,0,0,Dados!$B$1,4),4,FALSE),"")</f>
        <v/>
      </c>
      <c r="D27" s="112" t="str">
        <f ca="1">IF(A27&lt;&gt;"",VLOOKUP(TEXT(A27,"Geral"),OFFSET(Contas_Saldos!$A$2,0,0,Dados!$B$1,5),5,FALSE),"")</f>
        <v/>
      </c>
      <c r="F27" s="422" t="str">
        <f t="shared" si="6"/>
        <v/>
      </c>
      <c r="G27" s="423"/>
      <c r="H27" s="424" t="str">
        <f t="shared" ca="1" si="7"/>
        <v/>
      </c>
      <c r="I27" s="425"/>
      <c r="J27" s="425" t="str">
        <f t="shared" si="8"/>
        <v/>
      </c>
      <c r="K27" s="425"/>
      <c r="L27" s="425" t="str">
        <f t="shared" si="9"/>
        <v/>
      </c>
      <c r="M27" s="426"/>
      <c r="N27" s="312" t="str">
        <f t="shared" ca="1" si="10"/>
        <v/>
      </c>
      <c r="O27" s="313"/>
      <c r="P27" s="313" t="str">
        <f t="shared" si="11"/>
        <v/>
      </c>
      <c r="Q27" s="81" t="str">
        <f t="shared" ca="1" si="12"/>
        <v/>
      </c>
      <c r="R27" s="79">
        <f t="shared" ca="1" si="13"/>
        <v>0</v>
      </c>
      <c r="S27" s="314"/>
      <c r="T27" s="315"/>
      <c r="U27" s="316"/>
      <c r="V27" s="316"/>
      <c r="W27" s="317"/>
      <c r="X27" s="314"/>
      <c r="Y27" s="315"/>
      <c r="Z27" s="318"/>
      <c r="AA27" s="316"/>
      <c r="AB27" s="317"/>
      <c r="AC27" s="319">
        <f t="shared" ca="1" si="3"/>
        <v>0</v>
      </c>
      <c r="AD27" s="320"/>
      <c r="AE27" s="85" t="str">
        <f t="shared" ca="1" si="4"/>
        <v/>
      </c>
      <c r="AF27" s="88">
        <f t="shared" ca="1" si="5"/>
        <v>0</v>
      </c>
    </row>
    <row r="28" spans="1:32" ht="18" x14ac:dyDescent="0.25">
      <c r="A28" s="91"/>
      <c r="B28" s="114" t="str">
        <f ca="1">IF(A28&lt;&gt;"",VLOOKUP(TEXT(A28,"Geral"),OFFSET(Contas_Saldos!$A$2,0,0,Dados!$B$1,4),2,FALSE),"")</f>
        <v/>
      </c>
      <c r="C28" s="112" t="str">
        <f ca="1">IF(A28&lt;&gt;"",VLOOKUP(TEXT(A28,"Geral"),OFFSET(Contas_Saldos!$A$2,0,0,Dados!$B$1,4),4,FALSE),"")</f>
        <v/>
      </c>
      <c r="D28" s="112" t="str">
        <f ca="1">IF(A28&lt;&gt;"",VLOOKUP(TEXT(A28,"Geral"),OFFSET(Contas_Saldos!$A$2,0,0,Dados!$B$1,5),5,FALSE),"")</f>
        <v/>
      </c>
      <c r="F28" s="422" t="str">
        <f t="shared" si="6"/>
        <v/>
      </c>
      <c r="G28" s="423"/>
      <c r="H28" s="424" t="str">
        <f t="shared" ca="1" si="7"/>
        <v/>
      </c>
      <c r="I28" s="425"/>
      <c r="J28" s="425" t="str">
        <f t="shared" si="8"/>
        <v/>
      </c>
      <c r="K28" s="425"/>
      <c r="L28" s="425" t="str">
        <f t="shared" si="9"/>
        <v/>
      </c>
      <c r="M28" s="426"/>
      <c r="N28" s="312" t="str">
        <f t="shared" ca="1" si="10"/>
        <v/>
      </c>
      <c r="O28" s="313"/>
      <c r="P28" s="313" t="str">
        <f t="shared" si="11"/>
        <v/>
      </c>
      <c r="Q28" s="81" t="str">
        <f t="shared" ca="1" si="12"/>
        <v/>
      </c>
      <c r="R28" s="79">
        <f t="shared" ca="1" si="13"/>
        <v>0</v>
      </c>
      <c r="S28" s="314"/>
      <c r="T28" s="315"/>
      <c r="U28" s="316"/>
      <c r="V28" s="316"/>
      <c r="W28" s="317"/>
      <c r="X28" s="314"/>
      <c r="Y28" s="315"/>
      <c r="Z28" s="318"/>
      <c r="AA28" s="316"/>
      <c r="AB28" s="317"/>
      <c r="AC28" s="319">
        <f t="shared" ca="1" si="3"/>
        <v>0</v>
      </c>
      <c r="AD28" s="320"/>
      <c r="AE28" s="85" t="str">
        <f t="shared" ca="1" si="4"/>
        <v/>
      </c>
      <c r="AF28" s="88">
        <f t="shared" ca="1" si="5"/>
        <v>0</v>
      </c>
    </row>
    <row r="29" spans="1:32" ht="18" x14ac:dyDescent="0.25">
      <c r="A29" s="91"/>
      <c r="B29" s="114" t="str">
        <f ca="1">IF(A29&lt;&gt;"",VLOOKUP(TEXT(A29,"Geral"),OFFSET(Contas_Saldos!$A$2,0,0,Dados!$B$1,4),2,FALSE),"")</f>
        <v/>
      </c>
      <c r="C29" s="112" t="str">
        <f ca="1">IF(A29&lt;&gt;"",VLOOKUP(TEXT(A29,"Geral"),OFFSET(Contas_Saldos!$A$2,0,0,Dados!$B$1,4),4,FALSE),"")</f>
        <v/>
      </c>
      <c r="D29" s="112" t="str">
        <f ca="1">IF(A29&lt;&gt;"",VLOOKUP(TEXT(A29,"Geral"),OFFSET(Contas_Saldos!$A$2,0,0,Dados!$B$1,5),5,FALSE),"")</f>
        <v/>
      </c>
      <c r="F29" s="422" t="str">
        <f t="shared" si="6"/>
        <v/>
      </c>
      <c r="G29" s="423"/>
      <c r="H29" s="424" t="str">
        <f t="shared" ca="1" si="7"/>
        <v/>
      </c>
      <c r="I29" s="425"/>
      <c r="J29" s="425" t="str">
        <f t="shared" si="8"/>
        <v/>
      </c>
      <c r="K29" s="425"/>
      <c r="L29" s="425" t="str">
        <f t="shared" si="9"/>
        <v/>
      </c>
      <c r="M29" s="426"/>
      <c r="N29" s="312" t="str">
        <f t="shared" ca="1" si="10"/>
        <v/>
      </c>
      <c r="O29" s="313"/>
      <c r="P29" s="313" t="str">
        <f t="shared" si="11"/>
        <v/>
      </c>
      <c r="Q29" s="81" t="str">
        <f t="shared" ca="1" si="12"/>
        <v/>
      </c>
      <c r="R29" s="79">
        <f t="shared" ca="1" si="13"/>
        <v>0</v>
      </c>
      <c r="S29" s="314"/>
      <c r="T29" s="315"/>
      <c r="U29" s="316"/>
      <c r="V29" s="316"/>
      <c r="W29" s="317"/>
      <c r="X29" s="314"/>
      <c r="Y29" s="315"/>
      <c r="Z29" s="318"/>
      <c r="AA29" s="316"/>
      <c r="AB29" s="317"/>
      <c r="AC29" s="319">
        <f t="shared" ca="1" si="3"/>
        <v>0</v>
      </c>
      <c r="AD29" s="320"/>
      <c r="AE29" s="85" t="str">
        <f t="shared" ca="1" si="4"/>
        <v/>
      </c>
      <c r="AF29" s="88">
        <f t="shared" ca="1" si="5"/>
        <v>0</v>
      </c>
    </row>
    <row r="30" spans="1:32" ht="18" x14ac:dyDescent="0.25">
      <c r="A30" s="91"/>
      <c r="B30" s="114" t="str">
        <f ca="1">IF(A30&lt;&gt;"",VLOOKUP(TEXT(A30,"Geral"),OFFSET(Contas_Saldos!$A$2,0,0,Dados!$B$1,4),2,FALSE),"")</f>
        <v/>
      </c>
      <c r="C30" s="112" t="str">
        <f ca="1">IF(A30&lt;&gt;"",VLOOKUP(TEXT(A30,"Geral"),OFFSET(Contas_Saldos!$A$2,0,0,Dados!$B$1,4),4,FALSE),"")</f>
        <v/>
      </c>
      <c r="D30" s="112" t="str">
        <f ca="1">IF(A30&lt;&gt;"",VLOOKUP(TEXT(A30,"Geral"),OFFSET(Contas_Saldos!$A$2,0,0,Dados!$B$1,5),5,FALSE),"")</f>
        <v/>
      </c>
      <c r="F30" s="422" t="str">
        <f t="shared" si="6"/>
        <v/>
      </c>
      <c r="G30" s="423"/>
      <c r="H30" s="424" t="str">
        <f t="shared" ca="1" si="7"/>
        <v/>
      </c>
      <c r="I30" s="425"/>
      <c r="J30" s="425" t="str">
        <f t="shared" si="8"/>
        <v/>
      </c>
      <c r="K30" s="425"/>
      <c r="L30" s="425" t="str">
        <f t="shared" si="9"/>
        <v/>
      </c>
      <c r="M30" s="426"/>
      <c r="N30" s="312" t="str">
        <f t="shared" ca="1" si="10"/>
        <v/>
      </c>
      <c r="O30" s="313"/>
      <c r="P30" s="313" t="str">
        <f t="shared" si="11"/>
        <v/>
      </c>
      <c r="Q30" s="81" t="str">
        <f t="shared" ca="1" si="12"/>
        <v/>
      </c>
      <c r="R30" s="79">
        <f t="shared" ca="1" si="13"/>
        <v>0</v>
      </c>
      <c r="S30" s="314"/>
      <c r="T30" s="315"/>
      <c r="U30" s="316"/>
      <c r="V30" s="316"/>
      <c r="W30" s="317"/>
      <c r="X30" s="314"/>
      <c r="Y30" s="315"/>
      <c r="Z30" s="318"/>
      <c r="AA30" s="316"/>
      <c r="AB30" s="317"/>
      <c r="AC30" s="319">
        <f t="shared" ca="1" si="3"/>
        <v>0</v>
      </c>
      <c r="AD30" s="320"/>
      <c r="AE30" s="85" t="str">
        <f t="shared" ca="1" si="4"/>
        <v/>
      </c>
      <c r="AF30" s="88">
        <f t="shared" ca="1" si="5"/>
        <v>0</v>
      </c>
    </row>
    <row r="31" spans="1:32" ht="20.25" customHeight="1" x14ac:dyDescent="0.25">
      <c r="A31" s="91"/>
      <c r="B31" s="114" t="str">
        <f ca="1">IF(A31&lt;&gt;"",VLOOKUP(TEXT(A31,"Geral"),OFFSET(Contas_Saldos!$A$2,0,0,Dados!$B$1,4),2,FALSE),"")</f>
        <v/>
      </c>
      <c r="C31" s="112" t="str">
        <f ca="1">IF(A31&lt;&gt;"",VLOOKUP(TEXT(A31,"Geral"),OFFSET(Contas_Saldos!$A$2,0,0,Dados!$B$1,4),4,FALSE),"")</f>
        <v/>
      </c>
      <c r="D31" s="112" t="str">
        <f ca="1">IF(A31&lt;&gt;"",VLOOKUP(TEXT(A31,"Geral"),OFFSET(Contas_Saldos!$A$2,0,0,Dados!$B$1,5),5,FALSE),"")</f>
        <v/>
      </c>
      <c r="F31" s="422" t="str">
        <f t="shared" si="6"/>
        <v/>
      </c>
      <c r="G31" s="423"/>
      <c r="H31" s="424" t="str">
        <f t="shared" ca="1" si="7"/>
        <v/>
      </c>
      <c r="I31" s="425"/>
      <c r="J31" s="425" t="str">
        <f t="shared" si="8"/>
        <v/>
      </c>
      <c r="K31" s="425"/>
      <c r="L31" s="425" t="str">
        <f t="shared" si="9"/>
        <v/>
      </c>
      <c r="M31" s="426"/>
      <c r="N31" s="312" t="str">
        <f t="shared" ca="1" si="10"/>
        <v/>
      </c>
      <c r="O31" s="313"/>
      <c r="P31" s="313" t="str">
        <f t="shared" si="11"/>
        <v/>
      </c>
      <c r="Q31" s="81" t="str">
        <f t="shared" ca="1" si="12"/>
        <v/>
      </c>
      <c r="R31" s="79">
        <f t="shared" ca="1" si="13"/>
        <v>0</v>
      </c>
      <c r="S31" s="314"/>
      <c r="T31" s="315"/>
      <c r="U31" s="316"/>
      <c r="V31" s="316"/>
      <c r="W31" s="317"/>
      <c r="X31" s="314"/>
      <c r="Y31" s="315"/>
      <c r="Z31" s="318"/>
      <c r="AA31" s="316"/>
      <c r="AB31" s="317"/>
      <c r="AC31" s="319">
        <f t="shared" ca="1" si="3"/>
        <v>0</v>
      </c>
      <c r="AD31" s="320"/>
      <c r="AE31" s="85" t="str">
        <f t="shared" ca="1" si="4"/>
        <v/>
      </c>
      <c r="AF31" s="88">
        <f t="shared" ca="1" si="5"/>
        <v>0</v>
      </c>
    </row>
    <row r="32" spans="1:32" ht="21" customHeight="1" x14ac:dyDescent="0.25">
      <c r="A32" s="91"/>
      <c r="B32" s="114" t="str">
        <f ca="1">IF(A32&lt;&gt;"",VLOOKUP(TEXT(A32,"Geral"),OFFSET(Contas_Saldos!$A$2,0,0,Dados!$B$1,4),2,FALSE),"")</f>
        <v/>
      </c>
      <c r="C32" s="112" t="str">
        <f ca="1">IF(A32&lt;&gt;"",VLOOKUP(TEXT(A32,"Geral"),OFFSET(Contas_Saldos!$A$2,0,0,Dados!$B$1,4),4,FALSE),"")</f>
        <v/>
      </c>
      <c r="D32" s="112" t="str">
        <f ca="1">IF(A32&lt;&gt;"",VLOOKUP(TEXT(A32,"Geral"),OFFSET(Contas_Saldos!$A$2,0,0,Dados!$B$1,5),5,FALSE),"")</f>
        <v/>
      </c>
      <c r="F32" s="422" t="str">
        <f t="shared" si="6"/>
        <v/>
      </c>
      <c r="G32" s="423"/>
      <c r="H32" s="424" t="str">
        <f t="shared" ca="1" si="7"/>
        <v/>
      </c>
      <c r="I32" s="425"/>
      <c r="J32" s="425" t="str">
        <f t="shared" si="8"/>
        <v/>
      </c>
      <c r="K32" s="425"/>
      <c r="L32" s="425" t="str">
        <f t="shared" si="9"/>
        <v/>
      </c>
      <c r="M32" s="426"/>
      <c r="N32" s="312" t="str">
        <f t="shared" ca="1" si="10"/>
        <v/>
      </c>
      <c r="O32" s="313"/>
      <c r="P32" s="313" t="str">
        <f t="shared" si="11"/>
        <v/>
      </c>
      <c r="Q32" s="81" t="str">
        <f t="shared" ca="1" si="12"/>
        <v/>
      </c>
      <c r="R32" s="79">
        <f t="shared" ca="1" si="13"/>
        <v>0</v>
      </c>
      <c r="S32" s="314"/>
      <c r="T32" s="315"/>
      <c r="U32" s="316"/>
      <c r="V32" s="316"/>
      <c r="W32" s="317"/>
      <c r="X32" s="314"/>
      <c r="Y32" s="315"/>
      <c r="Z32" s="318"/>
      <c r="AA32" s="316"/>
      <c r="AB32" s="317"/>
      <c r="AC32" s="319">
        <f t="shared" ca="1" si="3"/>
        <v>0</v>
      </c>
      <c r="AD32" s="320"/>
      <c r="AE32" s="85" t="str">
        <f t="shared" ca="1" si="4"/>
        <v/>
      </c>
      <c r="AF32" s="88">
        <f t="shared" ca="1" si="5"/>
        <v>0</v>
      </c>
    </row>
    <row r="33" spans="1:32" ht="18" x14ac:dyDescent="0.25">
      <c r="A33" s="91"/>
      <c r="B33" s="114" t="str">
        <f ca="1">IF(A33&lt;&gt;"",VLOOKUP(TEXT(A33,"Geral"),OFFSET(Contas_Saldos!$A$2,0,0,Dados!$B$1,4),2,FALSE),"")</f>
        <v/>
      </c>
      <c r="C33" s="112" t="str">
        <f ca="1">IF(A33&lt;&gt;"",VLOOKUP(TEXT(A33,"Geral"),OFFSET(Contas_Saldos!$A$2,0,0,Dados!$B$1,4),4,FALSE),"")</f>
        <v/>
      </c>
      <c r="D33" s="112" t="str">
        <f ca="1">IF(A33&lt;&gt;"",VLOOKUP(TEXT(A33,"Geral"),OFFSET(Contas_Saldos!$A$2,0,0,Dados!$B$1,5),5,FALSE),"")</f>
        <v/>
      </c>
      <c r="F33" s="422" t="str">
        <f t="shared" si="6"/>
        <v/>
      </c>
      <c r="G33" s="423"/>
      <c r="H33" s="424" t="str">
        <f t="shared" ca="1" si="7"/>
        <v/>
      </c>
      <c r="I33" s="425"/>
      <c r="J33" s="425" t="str">
        <f t="shared" si="8"/>
        <v/>
      </c>
      <c r="K33" s="425"/>
      <c r="L33" s="425" t="str">
        <f t="shared" si="9"/>
        <v/>
      </c>
      <c r="M33" s="426"/>
      <c r="N33" s="312" t="str">
        <f t="shared" ca="1" si="10"/>
        <v/>
      </c>
      <c r="O33" s="313"/>
      <c r="P33" s="313" t="str">
        <f t="shared" si="11"/>
        <v/>
      </c>
      <c r="Q33" s="81" t="str">
        <f t="shared" ca="1" si="12"/>
        <v/>
      </c>
      <c r="R33" s="79">
        <f t="shared" ca="1" si="13"/>
        <v>0</v>
      </c>
      <c r="S33" s="334"/>
      <c r="T33" s="335"/>
      <c r="U33" s="328"/>
      <c r="V33" s="328"/>
      <c r="W33" s="329"/>
      <c r="X33" s="334"/>
      <c r="Y33" s="335"/>
      <c r="Z33" s="327"/>
      <c r="AA33" s="328"/>
      <c r="AB33" s="329"/>
      <c r="AC33" s="330">
        <f t="shared" ca="1" si="3"/>
        <v>0</v>
      </c>
      <c r="AD33" s="331"/>
      <c r="AE33" s="86" t="str">
        <f t="shared" ca="1" si="4"/>
        <v/>
      </c>
      <c r="AF33" s="89">
        <f t="shared" ca="1" si="5"/>
        <v>0</v>
      </c>
    </row>
    <row r="34" spans="1:32" ht="18" x14ac:dyDescent="0.25">
      <c r="F34" s="332"/>
      <c r="G34" s="333"/>
      <c r="H34" s="350" t="s">
        <v>75</v>
      </c>
      <c r="I34" s="351"/>
      <c r="J34" s="351"/>
      <c r="K34" s="351"/>
      <c r="L34" s="351"/>
      <c r="M34" s="352"/>
      <c r="N34" s="353">
        <f ca="1">ABS(SUM(R13:R33))</f>
        <v>0</v>
      </c>
      <c r="O34" s="354"/>
      <c r="P34" s="355"/>
      <c r="Q34" s="82" t="str">
        <f ca="1">IF(SUM(R13:R33)&gt;0,"C","D")</f>
        <v>D</v>
      </c>
      <c r="R34" s="60"/>
      <c r="S34" s="356"/>
      <c r="T34" s="357"/>
      <c r="U34" s="353">
        <f>SUM(U13:W33)</f>
        <v>0</v>
      </c>
      <c r="V34" s="354"/>
      <c r="W34" s="355"/>
      <c r="X34" s="358"/>
      <c r="Y34" s="359"/>
      <c r="Z34" s="353">
        <f>SUM(Z13:AB33)</f>
        <v>0</v>
      </c>
      <c r="AA34" s="354"/>
      <c r="AB34" s="355"/>
      <c r="AC34" s="360">
        <f ca="1">ABS(SUM(AF13:AF33))</f>
        <v>0</v>
      </c>
      <c r="AD34" s="361"/>
      <c r="AE34" s="82" t="str">
        <f ca="1">IF(SUM(AF13:AF33)&gt;0,"C","D")</f>
        <v>D</v>
      </c>
    </row>
    <row r="35" spans="1:32" ht="11.25" customHeight="1" x14ac:dyDescent="0.2">
      <c r="F35" s="365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66"/>
      <c r="Z35" s="366"/>
      <c r="AA35" s="366"/>
      <c r="AB35" s="366"/>
      <c r="AC35" s="366"/>
      <c r="AD35" s="366"/>
      <c r="AE35" s="366"/>
    </row>
    <row r="36" spans="1:32" ht="18.75" customHeight="1" x14ac:dyDescent="0.3">
      <c r="A36" s="44" t="s">
        <v>76</v>
      </c>
      <c r="B36" s="45"/>
      <c r="C36" s="45"/>
      <c r="D36" s="45"/>
      <c r="F36" s="367" t="s">
        <v>77</v>
      </c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368"/>
      <c r="X36" s="368"/>
      <c r="Y36" s="368"/>
      <c r="Z36" s="368"/>
      <c r="AA36" s="368"/>
      <c r="AB36" s="368"/>
      <c r="AC36" s="368"/>
      <c r="AD36" s="368"/>
      <c r="AE36" s="369"/>
    </row>
    <row r="37" spans="1:32" ht="18" customHeight="1" x14ac:dyDescent="0.3">
      <c r="A37" s="44" t="s">
        <v>78</v>
      </c>
      <c r="B37" s="45"/>
      <c r="C37" s="45"/>
      <c r="D37" s="45"/>
      <c r="F37" s="370" t="s">
        <v>79</v>
      </c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371"/>
      <c r="V37" s="371"/>
      <c r="W37" s="371"/>
      <c r="X37" s="371"/>
      <c r="Y37" s="371"/>
      <c r="Z37" s="371"/>
      <c r="AA37" s="371"/>
      <c r="AB37" s="371"/>
      <c r="AC37" s="371"/>
      <c r="AD37" s="371"/>
      <c r="AE37" s="372"/>
    </row>
    <row r="38" spans="1:32" ht="16.5" customHeight="1" x14ac:dyDescent="0.3">
      <c r="A38" s="44" t="s">
        <v>80</v>
      </c>
      <c r="B38" s="45"/>
      <c r="C38" s="45"/>
      <c r="D38" s="45"/>
      <c r="F38" s="370" t="s">
        <v>81</v>
      </c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1"/>
      <c r="AD38" s="371"/>
      <c r="AE38" s="372"/>
    </row>
    <row r="39" spans="1:32" ht="18.75" customHeight="1" x14ac:dyDescent="0.2">
      <c r="F39" s="362" t="s">
        <v>82</v>
      </c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  <c r="AA39" s="363"/>
      <c r="AB39" s="363"/>
      <c r="AC39" s="363"/>
      <c r="AD39" s="363"/>
      <c r="AE39" s="364"/>
    </row>
    <row r="40" spans="1:32" ht="12" customHeight="1" x14ac:dyDescent="0.2">
      <c r="F40" s="348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349"/>
      <c r="AB40" s="349"/>
      <c r="AC40" s="349"/>
      <c r="AD40" s="349"/>
      <c r="AE40" s="349"/>
    </row>
    <row r="41" spans="1:32" x14ac:dyDescent="0.2">
      <c r="F41" s="247" t="s">
        <v>52</v>
      </c>
      <c r="G41" s="248"/>
      <c r="H41" s="248"/>
      <c r="I41" s="248"/>
      <c r="J41" s="248"/>
      <c r="K41" s="248"/>
      <c r="L41" s="248"/>
      <c r="M41" s="248"/>
      <c r="N41" s="249"/>
      <c r="O41" s="213" t="s">
        <v>53</v>
      </c>
      <c r="P41" s="214"/>
      <c r="Q41" s="214"/>
      <c r="R41" s="214"/>
      <c r="S41" s="214"/>
      <c r="T41" s="214"/>
      <c r="U41" s="214"/>
      <c r="V41" s="214"/>
      <c r="W41" s="215"/>
      <c r="X41" s="213" t="s">
        <v>54</v>
      </c>
      <c r="Y41" s="214"/>
      <c r="Z41" s="214"/>
      <c r="AA41" s="214"/>
      <c r="AB41" s="214"/>
      <c r="AC41" s="214"/>
      <c r="AD41" s="214"/>
      <c r="AE41" s="215"/>
    </row>
    <row r="42" spans="1:32" x14ac:dyDescent="0.2">
      <c r="F42" s="336"/>
      <c r="G42" s="337"/>
      <c r="H42" s="337"/>
      <c r="I42" s="337"/>
      <c r="J42" s="337"/>
      <c r="K42" s="337"/>
      <c r="L42" s="337"/>
      <c r="M42" s="337"/>
      <c r="N42" s="338"/>
      <c r="O42" s="336"/>
      <c r="P42" s="337"/>
      <c r="Q42" s="337"/>
      <c r="R42" s="337"/>
      <c r="S42" s="337"/>
      <c r="T42" s="337"/>
      <c r="U42" s="337"/>
      <c r="V42" s="337"/>
      <c r="W42" s="337"/>
      <c r="X42" s="343"/>
      <c r="Y42" s="344"/>
      <c r="Z42" s="344"/>
      <c r="AA42" s="344"/>
      <c r="AB42" s="344"/>
      <c r="AC42" s="344"/>
      <c r="AD42" s="344"/>
      <c r="AE42" s="345"/>
    </row>
    <row r="43" spans="1:32" x14ac:dyDescent="0.2">
      <c r="F43" s="339"/>
      <c r="G43" s="337"/>
      <c r="H43" s="337"/>
      <c r="I43" s="337"/>
      <c r="J43" s="337"/>
      <c r="K43" s="337"/>
      <c r="L43" s="337"/>
      <c r="M43" s="337"/>
      <c r="N43" s="338"/>
      <c r="O43" s="339"/>
      <c r="P43" s="337"/>
      <c r="Q43" s="337"/>
      <c r="R43" s="337"/>
      <c r="S43" s="337"/>
      <c r="T43" s="337"/>
      <c r="U43" s="337"/>
      <c r="V43" s="337"/>
      <c r="W43" s="337"/>
      <c r="X43" s="343"/>
      <c r="Y43" s="344"/>
      <c r="Z43" s="344"/>
      <c r="AA43" s="344"/>
      <c r="AB43" s="344"/>
      <c r="AC43" s="344"/>
      <c r="AD43" s="344"/>
      <c r="AE43" s="345"/>
    </row>
    <row r="44" spans="1:32" x14ac:dyDescent="0.2">
      <c r="F44" s="340"/>
      <c r="G44" s="341"/>
      <c r="H44" s="341"/>
      <c r="I44" s="341"/>
      <c r="J44" s="341"/>
      <c r="K44" s="341"/>
      <c r="L44" s="341"/>
      <c r="M44" s="341"/>
      <c r="N44" s="342"/>
      <c r="O44" s="340"/>
      <c r="P44" s="341"/>
      <c r="Q44" s="341"/>
      <c r="R44" s="341"/>
      <c r="S44" s="341"/>
      <c r="T44" s="341"/>
      <c r="U44" s="341"/>
      <c r="V44" s="341"/>
      <c r="W44" s="341"/>
      <c r="X44" s="289"/>
      <c r="Y44" s="346"/>
      <c r="Z44" s="346"/>
      <c r="AA44" s="346"/>
      <c r="AB44" s="346"/>
      <c r="AC44" s="346"/>
      <c r="AD44" s="346"/>
      <c r="AE44" s="347"/>
    </row>
  </sheetData>
  <sheetProtection formatCells="0" formatColumns="0" formatRows="0" insertRows="0"/>
  <mergeCells count="224">
    <mergeCell ref="F31:G31"/>
    <mergeCell ref="H31:M31"/>
    <mergeCell ref="F40:AE40"/>
    <mergeCell ref="F35:AE35"/>
    <mergeCell ref="F36:AE36"/>
    <mergeCell ref="F37:AE37"/>
    <mergeCell ref="F38:AE38"/>
    <mergeCell ref="F39:AE39"/>
    <mergeCell ref="Z13:AB13"/>
    <mergeCell ref="F14:G14"/>
    <mergeCell ref="H14:M14"/>
    <mergeCell ref="N14:P14"/>
    <mergeCell ref="S14:T14"/>
    <mergeCell ref="U14:W14"/>
    <mergeCell ref="X14:Y14"/>
    <mergeCell ref="Z14:AB14"/>
    <mergeCell ref="F34:G34"/>
    <mergeCell ref="H34:M34"/>
    <mergeCell ref="N34:P34"/>
    <mergeCell ref="S34:T34"/>
    <mergeCell ref="U34:W34"/>
    <mergeCell ref="X34:Y34"/>
    <mergeCell ref="Z34:AB34"/>
    <mergeCell ref="F33:G33"/>
    <mergeCell ref="A8:B8"/>
    <mergeCell ref="R11:R12"/>
    <mergeCell ref="AF11:AF12"/>
    <mergeCell ref="AC11:AD11"/>
    <mergeCell ref="AC12:AD12"/>
    <mergeCell ref="N11:P11"/>
    <mergeCell ref="S11:W11"/>
    <mergeCell ref="X11:AB11"/>
    <mergeCell ref="F12:G12"/>
    <mergeCell ref="H12:M12"/>
    <mergeCell ref="N12:P12"/>
    <mergeCell ref="S12:T12"/>
    <mergeCell ref="U12:W12"/>
    <mergeCell ref="X12:Y12"/>
    <mergeCell ref="Z12:AB12"/>
    <mergeCell ref="F11:M11"/>
    <mergeCell ref="F41:N41"/>
    <mergeCell ref="O41:W41"/>
    <mergeCell ref="X41:AE41"/>
    <mergeCell ref="F42:N44"/>
    <mergeCell ref="O42:W44"/>
    <mergeCell ref="X42:AE44"/>
    <mergeCell ref="AC13:AD13"/>
    <mergeCell ref="AC14:AD14"/>
    <mergeCell ref="AC15:AD15"/>
    <mergeCell ref="AC16:AD16"/>
    <mergeCell ref="F13:G13"/>
    <mergeCell ref="H13:M13"/>
    <mergeCell ref="N13:P13"/>
    <mergeCell ref="S13:T13"/>
    <mergeCell ref="U13:W13"/>
    <mergeCell ref="X13:Y13"/>
    <mergeCell ref="Z31:AB31"/>
    <mergeCell ref="F32:G32"/>
    <mergeCell ref="H32:M32"/>
    <mergeCell ref="N32:P32"/>
    <mergeCell ref="S32:T32"/>
    <mergeCell ref="U32:W32"/>
    <mergeCell ref="X32:Y32"/>
    <mergeCell ref="Z32:AB32"/>
    <mergeCell ref="H33:M33"/>
    <mergeCell ref="N33:P33"/>
    <mergeCell ref="S33:T33"/>
    <mergeCell ref="U33:W33"/>
    <mergeCell ref="X33:Y33"/>
    <mergeCell ref="AC33:AD33"/>
    <mergeCell ref="AC34:AD34"/>
    <mergeCell ref="N31:P31"/>
    <mergeCell ref="S31:T31"/>
    <mergeCell ref="U31:W31"/>
    <mergeCell ref="X31:Y31"/>
    <mergeCell ref="AC31:AD31"/>
    <mergeCell ref="AC32:AD32"/>
    <mergeCell ref="Z33:AB33"/>
    <mergeCell ref="U27:W27"/>
    <mergeCell ref="X30:Y30"/>
    <mergeCell ref="Z30:AB30"/>
    <mergeCell ref="F29:G29"/>
    <mergeCell ref="H29:M29"/>
    <mergeCell ref="N29:P29"/>
    <mergeCell ref="S29:T29"/>
    <mergeCell ref="U29:W29"/>
    <mergeCell ref="X29:Y29"/>
    <mergeCell ref="F30:G30"/>
    <mergeCell ref="H30:M30"/>
    <mergeCell ref="N30:P30"/>
    <mergeCell ref="S30:T30"/>
    <mergeCell ref="U30:W30"/>
    <mergeCell ref="F28:G28"/>
    <mergeCell ref="H28:M28"/>
    <mergeCell ref="N28:P28"/>
    <mergeCell ref="S28:T28"/>
    <mergeCell ref="U28:W28"/>
    <mergeCell ref="F27:G27"/>
    <mergeCell ref="H27:M27"/>
    <mergeCell ref="N27:P27"/>
    <mergeCell ref="S27:T27"/>
    <mergeCell ref="AC29:AD29"/>
    <mergeCell ref="AC25:AD25"/>
    <mergeCell ref="AC26:AD26"/>
    <mergeCell ref="AC30:AD30"/>
    <mergeCell ref="Z27:AB27"/>
    <mergeCell ref="AC27:AD27"/>
    <mergeCell ref="AC28:AD28"/>
    <mergeCell ref="Z29:AB29"/>
    <mergeCell ref="X27:Y27"/>
    <mergeCell ref="X26:Y26"/>
    <mergeCell ref="Z26:AB26"/>
    <mergeCell ref="X28:Y28"/>
    <mergeCell ref="Z28:AB28"/>
    <mergeCell ref="F25:G25"/>
    <mergeCell ref="H25:M25"/>
    <mergeCell ref="N25:P25"/>
    <mergeCell ref="S25:T25"/>
    <mergeCell ref="U25:W25"/>
    <mergeCell ref="X25:Y25"/>
    <mergeCell ref="F26:G26"/>
    <mergeCell ref="H26:M26"/>
    <mergeCell ref="N26:P26"/>
    <mergeCell ref="S26:T26"/>
    <mergeCell ref="U26:W26"/>
    <mergeCell ref="X24:Y24"/>
    <mergeCell ref="Z24:AB24"/>
    <mergeCell ref="F23:G23"/>
    <mergeCell ref="H23:M23"/>
    <mergeCell ref="N23:P23"/>
    <mergeCell ref="S23:T23"/>
    <mergeCell ref="U23:W23"/>
    <mergeCell ref="X23:Y23"/>
    <mergeCell ref="F24:G24"/>
    <mergeCell ref="H24:M24"/>
    <mergeCell ref="N24:P24"/>
    <mergeCell ref="S24:T24"/>
    <mergeCell ref="U24:W24"/>
    <mergeCell ref="X22:Y22"/>
    <mergeCell ref="Z22:AB22"/>
    <mergeCell ref="F21:G21"/>
    <mergeCell ref="H21:M21"/>
    <mergeCell ref="N21:P21"/>
    <mergeCell ref="S21:T21"/>
    <mergeCell ref="U21:W21"/>
    <mergeCell ref="X21:Y21"/>
    <mergeCell ref="F22:G22"/>
    <mergeCell ref="H22:M22"/>
    <mergeCell ref="N22:P22"/>
    <mergeCell ref="S22:T22"/>
    <mergeCell ref="U22:W22"/>
    <mergeCell ref="AC19:AD19"/>
    <mergeCell ref="AC20:AD20"/>
    <mergeCell ref="AC23:AD23"/>
    <mergeCell ref="AC24:AD24"/>
    <mergeCell ref="Z25:AB25"/>
    <mergeCell ref="Z21:AB21"/>
    <mergeCell ref="Z23:AB23"/>
    <mergeCell ref="AC21:AD21"/>
    <mergeCell ref="AC22:AD22"/>
    <mergeCell ref="Z19:AB19"/>
    <mergeCell ref="X20:Y20"/>
    <mergeCell ref="Z20:AB20"/>
    <mergeCell ref="F19:G19"/>
    <mergeCell ref="H19:M19"/>
    <mergeCell ref="N19:P19"/>
    <mergeCell ref="S19:T19"/>
    <mergeCell ref="U19:W19"/>
    <mergeCell ref="X19:Y19"/>
    <mergeCell ref="F20:G20"/>
    <mergeCell ref="H20:M20"/>
    <mergeCell ref="N20:P20"/>
    <mergeCell ref="S20:T20"/>
    <mergeCell ref="U20:W20"/>
    <mergeCell ref="N18:P18"/>
    <mergeCell ref="S18:T18"/>
    <mergeCell ref="U18:W18"/>
    <mergeCell ref="X18:Y18"/>
    <mergeCell ref="Z18:AB18"/>
    <mergeCell ref="F17:G17"/>
    <mergeCell ref="H17:M17"/>
    <mergeCell ref="N17:P17"/>
    <mergeCell ref="S17:T17"/>
    <mergeCell ref="U17:W17"/>
    <mergeCell ref="X17:Y17"/>
    <mergeCell ref="F1:AE1"/>
    <mergeCell ref="F2:AE2"/>
    <mergeCell ref="F3:AE3"/>
    <mergeCell ref="F4:AE4"/>
    <mergeCell ref="F5:AE5"/>
    <mergeCell ref="AC17:AD17"/>
    <mergeCell ref="AC18:AD18"/>
    <mergeCell ref="Z15:AB15"/>
    <mergeCell ref="F16:G16"/>
    <mergeCell ref="H16:M16"/>
    <mergeCell ref="N16:P16"/>
    <mergeCell ref="S16:T16"/>
    <mergeCell ref="U16:W16"/>
    <mergeCell ref="X16:Y16"/>
    <mergeCell ref="Z16:AB16"/>
    <mergeCell ref="F15:G15"/>
    <mergeCell ref="H15:M15"/>
    <mergeCell ref="N15:P15"/>
    <mergeCell ref="S15:T15"/>
    <mergeCell ref="U15:W15"/>
    <mergeCell ref="X15:Y15"/>
    <mergeCell ref="Z17:AB17"/>
    <mergeCell ref="F18:G18"/>
    <mergeCell ref="H18:M18"/>
    <mergeCell ref="F6:AE6"/>
    <mergeCell ref="AC7:AE7"/>
    <mergeCell ref="F8:L9"/>
    <mergeCell ref="M8:O9"/>
    <mergeCell ref="P8:T9"/>
    <mergeCell ref="U8:V9"/>
    <mergeCell ref="W8:Y9"/>
    <mergeCell ref="Z8:AB9"/>
    <mergeCell ref="AC8:AE9"/>
    <mergeCell ref="F7:L7"/>
    <mergeCell ref="M7:O7"/>
    <mergeCell ref="P7:T7"/>
    <mergeCell ref="U7:V7"/>
    <mergeCell ref="W7:Y7"/>
    <mergeCell ref="Z7:AB7"/>
  </mergeCells>
  <pageMargins left="0.78740157480314965" right="0.78740157480314965" top="0.98425196850393704" bottom="0.98425196850393704" header="0.51181102362204722" footer="0.51181102362204722"/>
  <pageSetup paperSize="9" scale="5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9</vt:i4>
      </vt:variant>
    </vt:vector>
  </HeadingPairs>
  <TitlesOfParts>
    <vt:vector size="19" baseType="lpstr">
      <vt:lpstr>Contas_Saldos</vt:lpstr>
      <vt:lpstr>Saldo_Ctas_Res</vt:lpstr>
      <vt:lpstr>BalancoJ100</vt:lpstr>
      <vt:lpstr>DREJ150</vt:lpstr>
      <vt:lpstr>Dados</vt:lpstr>
      <vt:lpstr>FIA</vt:lpstr>
      <vt:lpstr>DISPONIVEL</vt:lpstr>
      <vt:lpstr>DRE</vt:lpstr>
      <vt:lpstr>PL</vt:lpstr>
      <vt:lpstr>BTAI</vt:lpstr>
      <vt:lpstr>BTAI!Area_de_impressao</vt:lpstr>
      <vt:lpstr>DISPONIVEL!Area_de_impressao</vt:lpstr>
      <vt:lpstr>DRE!Area_de_impressao</vt:lpstr>
      <vt:lpstr>FIA!Area_de_impressao</vt:lpstr>
      <vt:lpstr>PL!Area_de_impressao</vt:lpstr>
      <vt:lpstr>BalancoJ100!Titulos_de_impressao</vt:lpstr>
      <vt:lpstr>Contas_Saldos!Titulos_de_impressao</vt:lpstr>
      <vt:lpstr>DREJ150!Titulos_de_impressao</vt:lpstr>
      <vt:lpstr>Saldo_Ctas_Res!Titulos_de_impressao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2012-10-01T20:34:32Z</dcterms:modified>
</cp:coreProperties>
</file>