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<sst xmlns="http://schemas.openxmlformats.org/spreadsheetml/2006/main" count="40" uniqueCount="32">
  <si>
    <t>ARIZONA</t>
  </si>
  <si>
    <t>to graph</t>
  </si>
  <si>
    <t>year</t>
  </si>
  <si>
    <t>total-deaths</t>
  </si>
  <si>
    <t>prior-report</t>
  </si>
  <si>
    <t>percent_prior-report</t>
  </si>
  <si>
    <t>no-prior-history</t>
  </si>
  <si>
    <t>open-case</t>
  </si>
  <si>
    <t>percent-open-case</t>
  </si>
  <si>
    <t>no-prior-reports</t>
  </si>
  <si>
    <t>%case-open</t>
  </si>
  <si>
    <t>%prior-case-closed</t>
  </si>
  <si>
    <t>%no-prior-history</t>
  </si>
  <si>
    <t>%any-involvement</t>
  </si>
  <si>
    <t>median%</t>
  </si>
  <si>
    <t>average%</t>
  </si>
  <si>
    <t>TEXAS</t>
  </si>
  <si>
    <t>March to March, annual report DFPS</t>
  </si>
  <si>
    <t>prior-closed-report</t>
  </si>
  <si>
    <t>open-stage</t>
  </si>
  <si>
    <t>no-prior-report</t>
  </si>
  <si>
    <t>noprior-history%</t>
  </si>
  <si>
    <t>%prior-involvement</t>
  </si>
  <si>
    <t>* To better understand fatalities, it is important to identify if families had prior involvement with DFPS. DFPS defines prior CPS history broadly – if the deceased child or a designated perpetrator in the fatality had been in a CPI investigation or received CPS services before the child's death. Under this definition, it counts as prior CPS history even if the last contact with CPS was several years before the death or was unrelated to the circumstances of the fatality</t>
  </si>
  <si>
    <t>COLORADO</t>
  </si>
  <si>
    <t>total-death-confirmed</t>
  </si>
  <si>
    <t>prior-investigation</t>
  </si>
  <si>
    <t>no-prior-investigation</t>
  </si>
  <si>
    <t>open-cases</t>
  </si>
  <si>
    <t>%any-prior-history</t>
  </si>
  <si>
    <t>mean%</t>
  </si>
  <si>
    <t>*in all fatal incidents substantiated for abuse or neglect the child, child’s family, and/or alleged perpetrator had prior involvement with the child welfare system; ranging in intensity from one referral not accepted for assessment to involvement that included case services.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</si>
</sst>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b/>
      <color rgb="FF38761D"/>
      <name val="Arial"/>
      <scheme val="minor"/>
    </font>
    <font>
      <color rgb="FF38761D"/>
      <name val="Arial"/>
      <scheme val="minor"/>
    </font>
    <font>
      <b/>
      <color theme="1"/>
      <name val="Arial"/>
    </font>
    <font>
      <b/>
      <color rgb="FF0B5394"/>
      <name val="Arial"/>
      <scheme val="minor"/>
    </font>
    <font>
      <color rgb="FF0B5394"/>
      <name val="Arial"/>
      <scheme val="minor"/>
    </font>
    <font>
      <color theme="1"/>
      <name val="Arial"/>
    </font>
    <font>
      <color theme="1"/>
      <name val="Arial"/>
      <scheme val="minor"/>
    </font>
    <font>
      <color rgb="FFCC0000"/>
      <name val="Arial"/>
      <scheme val="minor"/>
    </font>
    <font>
      <b/>
      <color rgb="FF1C4587"/>
      <name val="Arial"/>
      <scheme val="minor"/>
    </font>
    <font>
      <color rgb="FF1C4587"/>
      <name val="Arial"/>
      <scheme val="minor"/>
    </font>
    <font>
      <b/>
      <color rgb="FF1155CC"/>
      <name val="Arial"/>
      <scheme val="minor"/>
    </font>
    <font>
      <b/>
      <color rgb="FF7F6000"/>
      <name val="Arial"/>
      <scheme val="minor"/>
    </font>
    <font>
      <color rgb="FF000000"/>
      <name val="Arial"/>
      <scheme val="minor"/>
    </font>
  </fonts>
  <fills count="7">
    <fill>
      <patternFill patternType="none"/>
    </fill>
    <fill>
      <patternFill patternType="lightGray"/>
    </fill>
    <fill>
      <patternFill patternType="solid">
        <fgColor rgb="FFBF9000"/>
        <bgColor rgb="FFBF9000"/>
      </patternFill>
    </fill>
    <fill>
      <patternFill patternType="solid">
        <fgColor rgb="FFD9EAD3"/>
        <bgColor rgb="FFD9EAD3"/>
      </patternFill>
    </fill>
    <fill>
      <patternFill patternType="solid">
        <fgColor rgb="FFB6D7A8"/>
        <bgColor rgb="FFB6D7A8"/>
      </patternFill>
    </fill>
    <fill>
      <patternFill patternType="solid">
        <fgColor rgb="FFB45F06"/>
        <bgColor rgb="FFB45F06"/>
      </patternFill>
    </fill>
    <fill>
      <patternFill patternType="solid">
        <fgColor rgb="FF93C47D"/>
        <bgColor rgb="FF93C47D"/>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1" fillId="0" fontId="2" numFmtId="0" xfId="0" applyAlignment="1" applyBorder="1" applyFont="1">
      <alignment readingOrder="0"/>
    </xf>
    <xf borderId="0" fillId="0" fontId="3" numFmtId="0" xfId="0" applyFont="1"/>
    <xf borderId="2" fillId="0" fontId="4" numFmtId="0" xfId="0" applyAlignment="1" applyBorder="1" applyFont="1">
      <alignment vertical="bottom"/>
    </xf>
    <xf borderId="3" fillId="0" fontId="4" numFmtId="0" xfId="0" applyAlignment="1" applyBorder="1" applyFont="1">
      <alignment vertical="bottom"/>
    </xf>
    <xf borderId="3" fillId="0" fontId="4" numFmtId="0" xfId="0" applyAlignment="1" applyBorder="1" applyFont="1">
      <alignment readingOrder="0" vertical="bottom"/>
    </xf>
    <xf borderId="4" fillId="0" fontId="1" numFmtId="4" xfId="0" applyAlignment="1" applyBorder="1" applyFont="1" applyNumberFormat="1">
      <alignment readingOrder="0"/>
    </xf>
    <xf borderId="1" fillId="3" fontId="5" numFmtId="0" xfId="0" applyAlignment="1" applyBorder="1" applyFill="1" applyFont="1">
      <alignment readingOrder="0"/>
    </xf>
    <xf borderId="0" fillId="0" fontId="6" numFmtId="0" xfId="0" applyFont="1"/>
    <xf borderId="5" fillId="0" fontId="7" numFmtId="0" xfId="0" applyAlignment="1" applyBorder="1" applyFont="1">
      <alignment horizontal="right" vertical="bottom"/>
    </xf>
    <xf borderId="0" fillId="0" fontId="7" numFmtId="0" xfId="0" applyAlignment="1" applyFont="1">
      <alignment horizontal="right" vertical="bottom"/>
    </xf>
    <xf borderId="0" fillId="0" fontId="7" numFmtId="4" xfId="0" applyAlignment="1" applyFont="1" applyNumberFormat="1">
      <alignment horizontal="right" vertical="bottom"/>
    </xf>
    <xf borderId="0" fillId="0" fontId="7" numFmtId="0" xfId="0" applyAlignment="1" applyFont="1">
      <alignment horizontal="right" vertical="bottom"/>
    </xf>
    <xf borderId="6" fillId="0" fontId="8" numFmtId="0" xfId="0" applyBorder="1" applyFont="1"/>
    <xf borderId="1" fillId="3" fontId="6" numFmtId="4" xfId="0" applyBorder="1" applyFont="1" applyNumberFormat="1"/>
    <xf borderId="1" fillId="3" fontId="5" numFmtId="4" xfId="0" applyBorder="1" applyFont="1" applyNumberFormat="1"/>
    <xf borderId="1" fillId="4" fontId="8" numFmtId="0" xfId="0" applyAlignment="1" applyBorder="1" applyFill="1" applyFont="1">
      <alignment readingOrder="0"/>
    </xf>
    <xf borderId="1" fillId="4" fontId="8" numFmtId="4" xfId="0" applyBorder="1" applyFont="1" applyNumberFormat="1"/>
    <xf borderId="7" fillId="0" fontId="7" numFmtId="0" xfId="0" applyAlignment="1" applyBorder="1" applyFont="1">
      <alignment horizontal="right" vertical="bottom"/>
    </xf>
    <xf borderId="8" fillId="0" fontId="7" numFmtId="0" xfId="0" applyAlignment="1" applyBorder="1" applyFont="1">
      <alignment horizontal="right" vertical="bottom"/>
    </xf>
    <xf borderId="8" fillId="0" fontId="7" numFmtId="4" xfId="0" applyAlignment="1" applyBorder="1" applyFont="1" applyNumberFormat="1">
      <alignment horizontal="right" vertical="bottom"/>
    </xf>
    <xf borderId="8" fillId="0" fontId="7" numFmtId="0" xfId="0" applyAlignment="1" applyBorder="1" applyFont="1">
      <alignment horizontal="right" vertical="bottom"/>
    </xf>
    <xf borderId="9" fillId="0" fontId="8" numFmtId="0" xfId="0" applyBorder="1" applyFont="1"/>
    <xf borderId="0" fillId="0" fontId="9" numFmtId="0" xfId="0" applyAlignment="1" applyFont="1">
      <alignment readingOrder="0"/>
    </xf>
    <xf borderId="0" fillId="0" fontId="9" numFmtId="0" xfId="0" applyFont="1"/>
    <xf borderId="0" fillId="0" fontId="4" numFmtId="0" xfId="0" applyAlignment="1" applyFont="1">
      <alignment vertical="bottom"/>
    </xf>
    <xf borderId="0" fillId="0" fontId="1" numFmtId="0" xfId="0" applyAlignment="1" applyFont="1">
      <alignment readingOrder="0"/>
    </xf>
    <xf borderId="0" fillId="0" fontId="8" numFmtId="0" xfId="0" applyAlignment="1" applyFont="1">
      <alignment readingOrder="0"/>
    </xf>
    <xf borderId="0" fillId="0" fontId="8" numFmtId="4" xfId="0" applyFont="1" applyNumberFormat="1"/>
    <xf borderId="0" fillId="5" fontId="1" numFmtId="0" xfId="0" applyAlignment="1" applyFill="1" applyFont="1">
      <alignment readingOrder="0"/>
    </xf>
    <xf borderId="0" fillId="0" fontId="2" numFmtId="0" xfId="0" applyAlignment="1" applyFont="1">
      <alignment readingOrder="0"/>
    </xf>
    <xf borderId="0" fillId="0" fontId="2" numFmtId="0" xfId="0" applyFont="1"/>
    <xf borderId="1" fillId="0" fontId="4" numFmtId="0" xfId="0" applyAlignment="1" applyBorder="1" applyFont="1">
      <alignment vertical="bottom"/>
    </xf>
    <xf borderId="1" fillId="0" fontId="4" numFmtId="0" xfId="0" applyAlignment="1" applyBorder="1" applyFont="1">
      <alignment readingOrder="0" vertical="bottom"/>
    </xf>
    <xf borderId="1" fillId="3" fontId="10" numFmtId="0" xfId="0" applyAlignment="1" applyBorder="1" applyFont="1">
      <alignment readingOrder="0"/>
    </xf>
    <xf borderId="0" fillId="0" fontId="10" numFmtId="0" xfId="0" applyFont="1"/>
    <xf borderId="0" fillId="0" fontId="11" numFmtId="0" xfId="0" applyFont="1"/>
    <xf borderId="0" fillId="0" fontId="12" numFmtId="0" xfId="0" applyAlignment="1" applyFont="1">
      <alignment readingOrder="0"/>
    </xf>
    <xf borderId="0" fillId="0" fontId="13" numFmtId="0" xfId="0" applyAlignment="1" applyFont="1">
      <alignment readingOrder="0"/>
    </xf>
    <xf borderId="6" fillId="0" fontId="8" numFmtId="0" xfId="0" applyAlignment="1" applyBorder="1" applyFont="1">
      <alignment readingOrder="0"/>
    </xf>
    <xf borderId="10" fillId="0" fontId="8" numFmtId="0" xfId="0" applyBorder="1" applyFont="1"/>
    <xf borderId="1" fillId="3" fontId="11" numFmtId="0" xfId="0" applyBorder="1" applyFont="1"/>
    <xf borderId="0" fillId="0" fontId="11" numFmtId="0" xfId="0" applyFont="1"/>
    <xf borderId="0" fillId="0" fontId="12" numFmtId="0" xfId="0" applyFont="1"/>
    <xf borderId="1" fillId="3" fontId="10" numFmtId="0" xfId="0" applyBorder="1" applyFont="1"/>
    <xf borderId="0" fillId="0" fontId="13" numFmtId="0" xfId="0" applyFont="1"/>
    <xf borderId="1" fillId="6" fontId="14" numFmtId="0" xfId="0" applyAlignment="1" applyBorder="1" applyFill="1" applyFont="1">
      <alignment readingOrder="0"/>
    </xf>
    <xf borderId="1" fillId="6" fontId="14" numFmtId="0" xfId="0" applyBorder="1" applyFont="1"/>
    <xf borderId="7" fillId="0" fontId="8" numFmtId="0" xfId="0" applyAlignment="1" applyBorder="1" applyFont="1">
      <alignment readingOrder="0"/>
    </xf>
    <xf borderId="8" fillId="0" fontId="8" numFmtId="0" xfId="0" applyAlignment="1" applyBorder="1" applyFont="1">
      <alignment readingOrder="0"/>
    </xf>
    <xf borderId="9" fillId="0" fontId="8" numFmtId="0" xfId="0" applyAlignment="1" applyBorder="1" applyFont="1">
      <alignment readingOrder="0"/>
    </xf>
    <xf borderId="11" fillId="0" fontId="8" numFmtId="0" xfId="0" applyBorder="1" applyFont="1"/>
    <xf borderId="1" fillId="0" fontId="1" numFmtId="0" xfId="0" applyAlignment="1" applyBorder="1" applyFont="1">
      <alignment readingOrder="0"/>
    </xf>
    <xf borderId="1" fillId="0" fontId="1" numFmtId="0" xfId="0" applyAlignment="1" applyBorder="1" applyFont="1">
      <alignment readingOrder="0"/>
    </xf>
    <xf borderId="0" fillId="0" fontId="8" numFmtId="0" xfId="0" applyFont="1"/>
    <xf borderId="0" fillId="0" fontId="8" numFmtId="0" xfId="0" applyAlignment="1" applyFont="1">
      <alignment readingOrder="0"/>
    </xf>
    <xf borderId="0" fillId="0" fontId="8" numFmtId="0" xfId="0" applyFont="1"/>
    <xf borderId="6" fillId="0" fontId="8" numFmtId="0" xfId="0" applyBorder="1" applyFont="1"/>
    <xf borderId="6" fillId="0" fontId="8" numFmtId="0" xfId="0" applyAlignment="1" applyBorder="1" applyFont="1">
      <alignment readingOrder="0"/>
    </xf>
    <xf borderId="1" fillId="3" fontId="11" numFmtId="0" xfId="0" applyBorder="1" applyFont="1"/>
    <xf borderId="1" fillId="6" fontId="8" numFmtId="0" xfId="0" applyAlignment="1" applyBorder="1" applyFont="1">
      <alignment readingOrder="0"/>
    </xf>
    <xf borderId="1" fillId="6" fontId="8" numFmtId="0" xfId="0" applyBorder="1" applyFont="1"/>
    <xf borderId="8" fillId="0" fontId="8" numFmtId="0" xfId="0" applyAlignment="1" applyBorder="1" applyFont="1">
      <alignment readingOrder="0"/>
    </xf>
    <xf borderId="8" fillId="0" fontId="8" numFmtId="0" xfId="0" applyBorder="1" applyFont="1"/>
    <xf borderId="9" fillId="0"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2" width="17.88"/>
    <col customWidth="1" min="3" max="3" width="18.25"/>
    <col customWidth="1" min="4" max="4" width="17.13"/>
    <col customWidth="1" min="5" max="5" width="17.63"/>
    <col customWidth="1" min="6" max="6" width="14.25"/>
    <col customWidth="1" min="7" max="7" width="15.88"/>
    <col customWidth="1" min="8" max="8" width="14.0"/>
    <col customWidth="1" min="9" max="9" width="18.13"/>
    <col customWidth="1" min="10" max="10" width="16.13"/>
    <col customWidth="1" min="11" max="11" width="16.0"/>
    <col customWidth="1" min="13" max="13" width="18.38"/>
    <col customWidth="1" min="14" max="14" width="12.13"/>
    <col customWidth="1" min="16" max="16" width="15.75"/>
  </cols>
  <sheetData>
    <row r="1">
      <c r="A1" s="1" t="s">
        <v>0</v>
      </c>
      <c r="H1" s="2"/>
      <c r="I1" s="3" t="s">
        <v>1</v>
      </c>
      <c r="J1" s="4"/>
      <c r="K1" s="4"/>
    </row>
    <row r="2">
      <c r="A2" s="5" t="s">
        <v>2</v>
      </c>
      <c r="B2" s="6" t="s">
        <v>3</v>
      </c>
      <c r="C2" s="6" t="s">
        <v>4</v>
      </c>
      <c r="D2" s="7" t="s">
        <v>5</v>
      </c>
      <c r="E2" s="6" t="s">
        <v>6</v>
      </c>
      <c r="F2" s="6" t="s">
        <v>7</v>
      </c>
      <c r="G2" s="6" t="s">
        <v>8</v>
      </c>
      <c r="H2" s="8" t="s">
        <v>9</v>
      </c>
      <c r="I2" s="9" t="s">
        <v>10</v>
      </c>
      <c r="J2" s="9" t="s">
        <v>11</v>
      </c>
      <c r="K2" s="9" t="s">
        <v>12</v>
      </c>
      <c r="L2" s="10"/>
      <c r="M2" s="9" t="s">
        <v>13</v>
      </c>
    </row>
    <row r="3">
      <c r="A3" s="11">
        <v>2010.0</v>
      </c>
      <c r="B3" s="12">
        <v>70.0</v>
      </c>
      <c r="C3" s="12">
        <v>18.0</v>
      </c>
      <c r="D3" s="13">
        <f t="shared" ref="D3:D13" si="1">C3*100/B3</f>
        <v>25.71428571</v>
      </c>
      <c r="E3" s="13">
        <f t="shared" ref="E3:E13" si="2">100-D3</f>
        <v>74.28571429</v>
      </c>
      <c r="F3" s="14">
        <v>5.0</v>
      </c>
      <c r="G3" s="13">
        <f t="shared" ref="G3:G13" si="3">F3*100/B3</f>
        <v>7.142857143</v>
      </c>
      <c r="H3" s="15">
        <f t="shared" ref="H3:H13" si="4">B3-C3</f>
        <v>52</v>
      </c>
      <c r="I3" s="16">
        <f t="shared" ref="I3:I13" si="5">round(G3,0)</f>
        <v>7</v>
      </c>
      <c r="J3" s="16">
        <f t="shared" ref="J3:J13" si="6">100-(K3+I3)</f>
        <v>19</v>
      </c>
      <c r="K3" s="16">
        <f t="shared" ref="K3:K13" si="7">round(E3:E13,0)</f>
        <v>74</v>
      </c>
      <c r="L3" s="10"/>
      <c r="M3" s="17">
        <f t="shared" ref="M3:M13" si="8">I3+J3</f>
        <v>26</v>
      </c>
    </row>
    <row r="4">
      <c r="A4" s="11">
        <v>2011.0</v>
      </c>
      <c r="B4" s="12">
        <v>71.0</v>
      </c>
      <c r="C4" s="12">
        <v>34.0</v>
      </c>
      <c r="D4" s="13">
        <f t="shared" si="1"/>
        <v>47.88732394</v>
      </c>
      <c r="E4" s="13">
        <f t="shared" si="2"/>
        <v>52.11267606</v>
      </c>
      <c r="F4" s="14">
        <v>15.0</v>
      </c>
      <c r="G4" s="13">
        <f t="shared" si="3"/>
        <v>21.12676056</v>
      </c>
      <c r="H4" s="15">
        <f t="shared" si="4"/>
        <v>37</v>
      </c>
      <c r="I4" s="16">
        <f t="shared" si="5"/>
        <v>21</v>
      </c>
      <c r="J4" s="16">
        <f t="shared" si="6"/>
        <v>27</v>
      </c>
      <c r="K4" s="16">
        <f t="shared" si="7"/>
        <v>52</v>
      </c>
      <c r="L4" s="10"/>
      <c r="M4" s="17">
        <f t="shared" si="8"/>
        <v>48</v>
      </c>
    </row>
    <row r="5">
      <c r="A5" s="11">
        <v>2012.0</v>
      </c>
      <c r="B5" s="12">
        <v>70.0</v>
      </c>
      <c r="C5" s="12">
        <v>33.0</v>
      </c>
      <c r="D5" s="13">
        <f t="shared" si="1"/>
        <v>47.14285714</v>
      </c>
      <c r="E5" s="13">
        <f t="shared" si="2"/>
        <v>52.85714286</v>
      </c>
      <c r="F5" s="14">
        <v>11.0</v>
      </c>
      <c r="G5" s="13">
        <f t="shared" si="3"/>
        <v>15.71428571</v>
      </c>
      <c r="H5" s="15">
        <f t="shared" si="4"/>
        <v>37</v>
      </c>
      <c r="I5" s="16">
        <f t="shared" si="5"/>
        <v>16</v>
      </c>
      <c r="J5" s="16">
        <f t="shared" si="6"/>
        <v>31</v>
      </c>
      <c r="K5" s="16">
        <f t="shared" si="7"/>
        <v>53</v>
      </c>
      <c r="L5" s="10"/>
      <c r="M5" s="17">
        <f t="shared" si="8"/>
        <v>47</v>
      </c>
    </row>
    <row r="6">
      <c r="A6" s="11">
        <v>2013.0</v>
      </c>
      <c r="B6" s="12">
        <v>92.0</v>
      </c>
      <c r="C6" s="12">
        <v>49.0</v>
      </c>
      <c r="D6" s="13">
        <f t="shared" si="1"/>
        <v>53.26086957</v>
      </c>
      <c r="E6" s="13">
        <f t="shared" si="2"/>
        <v>46.73913043</v>
      </c>
      <c r="F6" s="14">
        <v>21.0</v>
      </c>
      <c r="G6" s="13">
        <f t="shared" si="3"/>
        <v>22.82608696</v>
      </c>
      <c r="H6" s="15">
        <f t="shared" si="4"/>
        <v>43</v>
      </c>
      <c r="I6" s="16">
        <f t="shared" si="5"/>
        <v>23</v>
      </c>
      <c r="J6" s="16">
        <f t="shared" si="6"/>
        <v>30</v>
      </c>
      <c r="K6" s="16">
        <f t="shared" si="7"/>
        <v>47</v>
      </c>
      <c r="L6" s="10"/>
      <c r="M6" s="17">
        <f t="shared" si="8"/>
        <v>53</v>
      </c>
    </row>
    <row r="7">
      <c r="A7" s="11">
        <v>2014.0</v>
      </c>
      <c r="B7" s="12">
        <v>75.0</v>
      </c>
      <c r="C7" s="12">
        <v>36.0</v>
      </c>
      <c r="D7" s="13">
        <f t="shared" si="1"/>
        <v>48</v>
      </c>
      <c r="E7" s="13">
        <f t="shared" si="2"/>
        <v>52</v>
      </c>
      <c r="F7" s="14">
        <v>11.0</v>
      </c>
      <c r="G7" s="13">
        <f t="shared" si="3"/>
        <v>14.66666667</v>
      </c>
      <c r="H7" s="15">
        <f t="shared" si="4"/>
        <v>39</v>
      </c>
      <c r="I7" s="16">
        <f t="shared" si="5"/>
        <v>15</v>
      </c>
      <c r="J7" s="16">
        <f t="shared" si="6"/>
        <v>33</v>
      </c>
      <c r="K7" s="16">
        <f t="shared" si="7"/>
        <v>52</v>
      </c>
      <c r="L7" s="10"/>
      <c r="M7" s="17">
        <f t="shared" si="8"/>
        <v>48</v>
      </c>
    </row>
    <row r="8">
      <c r="A8" s="11">
        <v>2015.0</v>
      </c>
      <c r="B8" s="12">
        <v>87.0</v>
      </c>
      <c r="C8" s="12">
        <v>53.0</v>
      </c>
      <c r="D8" s="13">
        <f t="shared" si="1"/>
        <v>60.91954023</v>
      </c>
      <c r="E8" s="13">
        <f t="shared" si="2"/>
        <v>39.08045977</v>
      </c>
      <c r="F8" s="14">
        <v>17.0</v>
      </c>
      <c r="G8" s="13">
        <f t="shared" si="3"/>
        <v>19.54022989</v>
      </c>
      <c r="H8" s="15">
        <f t="shared" si="4"/>
        <v>34</v>
      </c>
      <c r="I8" s="16">
        <f t="shared" si="5"/>
        <v>20</v>
      </c>
      <c r="J8" s="16">
        <f t="shared" si="6"/>
        <v>41</v>
      </c>
      <c r="K8" s="16">
        <f t="shared" si="7"/>
        <v>39</v>
      </c>
      <c r="L8" s="10"/>
      <c r="M8" s="17">
        <f t="shared" si="8"/>
        <v>61</v>
      </c>
    </row>
    <row r="9">
      <c r="A9" s="11">
        <v>2016.0</v>
      </c>
      <c r="B9" s="12">
        <v>82.0</v>
      </c>
      <c r="C9" s="12">
        <v>51.0</v>
      </c>
      <c r="D9" s="13">
        <f t="shared" si="1"/>
        <v>62.19512195</v>
      </c>
      <c r="E9" s="13">
        <f t="shared" si="2"/>
        <v>37.80487805</v>
      </c>
      <c r="F9" s="14">
        <v>11.0</v>
      </c>
      <c r="G9" s="13">
        <f t="shared" si="3"/>
        <v>13.41463415</v>
      </c>
      <c r="H9" s="15">
        <f t="shared" si="4"/>
        <v>31</v>
      </c>
      <c r="I9" s="16">
        <f t="shared" si="5"/>
        <v>13</v>
      </c>
      <c r="J9" s="16">
        <f t="shared" si="6"/>
        <v>49</v>
      </c>
      <c r="K9" s="16">
        <f t="shared" si="7"/>
        <v>38</v>
      </c>
      <c r="L9" s="10"/>
      <c r="M9" s="17">
        <f t="shared" si="8"/>
        <v>62</v>
      </c>
    </row>
    <row r="10">
      <c r="A10" s="11">
        <v>2017.0</v>
      </c>
      <c r="B10" s="12">
        <v>79.0</v>
      </c>
      <c r="C10" s="12">
        <v>44.0</v>
      </c>
      <c r="D10" s="13">
        <f t="shared" si="1"/>
        <v>55.69620253</v>
      </c>
      <c r="E10" s="13">
        <f t="shared" si="2"/>
        <v>44.30379747</v>
      </c>
      <c r="F10" s="14">
        <v>15.0</v>
      </c>
      <c r="G10" s="13">
        <f t="shared" si="3"/>
        <v>18.98734177</v>
      </c>
      <c r="H10" s="15">
        <f t="shared" si="4"/>
        <v>35</v>
      </c>
      <c r="I10" s="16">
        <f t="shared" si="5"/>
        <v>19</v>
      </c>
      <c r="J10" s="16">
        <f t="shared" si="6"/>
        <v>37</v>
      </c>
      <c r="K10" s="16">
        <f t="shared" si="7"/>
        <v>44</v>
      </c>
      <c r="L10" s="10"/>
      <c r="M10" s="17">
        <f t="shared" si="8"/>
        <v>56</v>
      </c>
    </row>
    <row r="11">
      <c r="A11" s="11">
        <v>2018.0</v>
      </c>
      <c r="B11" s="12">
        <v>75.0</v>
      </c>
      <c r="C11" s="12">
        <v>39.0</v>
      </c>
      <c r="D11" s="13">
        <f t="shared" si="1"/>
        <v>52</v>
      </c>
      <c r="E11" s="13">
        <f t="shared" si="2"/>
        <v>48</v>
      </c>
      <c r="F11" s="14">
        <v>8.0</v>
      </c>
      <c r="G11" s="13">
        <f t="shared" si="3"/>
        <v>10.66666667</v>
      </c>
      <c r="H11" s="15">
        <f t="shared" si="4"/>
        <v>36</v>
      </c>
      <c r="I11" s="16">
        <f t="shared" si="5"/>
        <v>11</v>
      </c>
      <c r="J11" s="16">
        <f t="shared" si="6"/>
        <v>41</v>
      </c>
      <c r="K11" s="16">
        <f t="shared" si="7"/>
        <v>48</v>
      </c>
      <c r="L11" s="10"/>
      <c r="M11" s="17">
        <f t="shared" si="8"/>
        <v>52</v>
      </c>
    </row>
    <row r="12">
      <c r="A12" s="11">
        <v>2019.0</v>
      </c>
      <c r="B12" s="12">
        <v>100.0</v>
      </c>
      <c r="C12" s="12">
        <v>66.0</v>
      </c>
      <c r="D12" s="13">
        <f t="shared" si="1"/>
        <v>66</v>
      </c>
      <c r="E12" s="13">
        <f t="shared" si="2"/>
        <v>34</v>
      </c>
      <c r="F12" s="14">
        <v>16.0</v>
      </c>
      <c r="G12" s="13">
        <f t="shared" si="3"/>
        <v>16</v>
      </c>
      <c r="H12" s="15">
        <f t="shared" si="4"/>
        <v>34</v>
      </c>
      <c r="I12" s="16">
        <f t="shared" si="5"/>
        <v>16</v>
      </c>
      <c r="J12" s="16">
        <f t="shared" si="6"/>
        <v>50</v>
      </c>
      <c r="K12" s="16">
        <f t="shared" si="7"/>
        <v>34</v>
      </c>
      <c r="L12" s="10"/>
      <c r="M12" s="17">
        <f t="shared" si="8"/>
        <v>66</v>
      </c>
      <c r="N12" s="18" t="s">
        <v>14</v>
      </c>
      <c r="O12" s="19">
        <f>median(M3:M13)</f>
        <v>53</v>
      </c>
    </row>
    <row r="13">
      <c r="A13" s="20">
        <v>2020.0</v>
      </c>
      <c r="B13" s="21">
        <v>95.0</v>
      </c>
      <c r="C13" s="21">
        <v>66.0</v>
      </c>
      <c r="D13" s="22">
        <f t="shared" si="1"/>
        <v>69.47368421</v>
      </c>
      <c r="E13" s="22">
        <f t="shared" si="2"/>
        <v>30.52631579</v>
      </c>
      <c r="F13" s="23">
        <v>16.0</v>
      </c>
      <c r="G13" s="22">
        <f t="shared" si="3"/>
        <v>16.84210526</v>
      </c>
      <c r="H13" s="24">
        <f t="shared" si="4"/>
        <v>29</v>
      </c>
      <c r="I13" s="16">
        <f t="shared" si="5"/>
        <v>17</v>
      </c>
      <c r="J13" s="16">
        <f t="shared" si="6"/>
        <v>52</v>
      </c>
      <c r="K13" s="16">
        <f t="shared" si="7"/>
        <v>31</v>
      </c>
      <c r="L13" s="10"/>
      <c r="M13" s="17">
        <f t="shared" si="8"/>
        <v>69</v>
      </c>
      <c r="N13" s="18" t="s">
        <v>15</v>
      </c>
      <c r="O13" s="19">
        <f>average(M3:M13)</f>
        <v>53.45454545</v>
      </c>
    </row>
    <row r="14">
      <c r="H14" s="25"/>
    </row>
    <row r="15">
      <c r="H15" s="26"/>
    </row>
    <row r="16">
      <c r="H16" s="26"/>
    </row>
    <row r="17">
      <c r="A17" s="27"/>
      <c r="B17" s="27"/>
      <c r="C17" s="2"/>
      <c r="D17" s="28"/>
      <c r="H17" s="26"/>
      <c r="J17" s="29"/>
    </row>
    <row r="18">
      <c r="A18" s="12"/>
      <c r="B18" s="13"/>
      <c r="C18" s="30"/>
      <c r="D18" s="30"/>
      <c r="H18" s="26"/>
    </row>
    <row r="19">
      <c r="A19" s="12"/>
      <c r="B19" s="13"/>
      <c r="C19" s="30"/>
      <c r="D19" s="30"/>
      <c r="H19" s="26"/>
    </row>
    <row r="20">
      <c r="A20" s="12"/>
      <c r="B20" s="13"/>
      <c r="C20" s="30"/>
      <c r="D20" s="30"/>
      <c r="H20" s="26"/>
    </row>
    <row r="21">
      <c r="A21" s="12"/>
      <c r="B21" s="13"/>
      <c r="C21" s="30"/>
      <c r="D21" s="30"/>
      <c r="H21" s="26"/>
    </row>
    <row r="22">
      <c r="A22" s="12"/>
      <c r="B22" s="13"/>
      <c r="C22" s="30"/>
      <c r="D22" s="30"/>
      <c r="H22" s="26"/>
    </row>
    <row r="23">
      <c r="A23" s="12"/>
      <c r="B23" s="13"/>
      <c r="C23" s="30"/>
      <c r="D23" s="30"/>
      <c r="H23" s="26"/>
    </row>
    <row r="24">
      <c r="A24" s="12"/>
      <c r="B24" s="13"/>
      <c r="C24" s="30"/>
      <c r="D24" s="30"/>
      <c r="H24" s="26"/>
    </row>
    <row r="25">
      <c r="A25" s="12"/>
      <c r="B25" s="13"/>
      <c r="C25" s="30"/>
      <c r="D25" s="30"/>
      <c r="H25" s="26"/>
    </row>
    <row r="26">
      <c r="A26" s="12"/>
      <c r="B26" s="13"/>
      <c r="C26" s="30"/>
      <c r="D26" s="30"/>
      <c r="H26" s="26"/>
    </row>
    <row r="27">
      <c r="A27" s="12"/>
      <c r="B27" s="13"/>
      <c r="C27" s="30"/>
      <c r="D27" s="30"/>
    </row>
    <row r="28">
      <c r="A28" s="12"/>
      <c r="B28" s="13"/>
      <c r="C28" s="30"/>
      <c r="D28" s="30"/>
    </row>
    <row r="32">
      <c r="A32" s="31" t="s">
        <v>16</v>
      </c>
      <c r="B32" s="29" t="s">
        <v>17</v>
      </c>
      <c r="N32" s="32"/>
      <c r="O32" s="33"/>
      <c r="P32" s="33"/>
    </row>
    <row r="33">
      <c r="A33" s="34" t="s">
        <v>2</v>
      </c>
      <c r="B33" s="34" t="s">
        <v>3</v>
      </c>
      <c r="C33" s="35" t="s">
        <v>18</v>
      </c>
      <c r="D33" s="35" t="s">
        <v>19</v>
      </c>
      <c r="E33" s="35" t="s">
        <v>20</v>
      </c>
      <c r="F33" s="27"/>
      <c r="G33" s="36" t="s">
        <v>21</v>
      </c>
      <c r="H33" s="36" t="s">
        <v>10</v>
      </c>
      <c r="I33" s="36" t="s">
        <v>22</v>
      </c>
      <c r="J33" s="37"/>
      <c r="K33" s="38"/>
      <c r="L33" s="39"/>
      <c r="M33" s="36" t="s">
        <v>13</v>
      </c>
      <c r="N33" s="33"/>
      <c r="O33" s="33"/>
      <c r="P33" s="32"/>
      <c r="Q33" s="40"/>
    </row>
    <row r="34">
      <c r="A34" s="11">
        <v>2010.0</v>
      </c>
      <c r="B34" s="29">
        <v>252.0</v>
      </c>
      <c r="C34" s="29">
        <v>96.0</v>
      </c>
      <c r="D34" s="41">
        <v>25.0</v>
      </c>
      <c r="E34" s="42">
        <v>131.0</v>
      </c>
      <c r="G34" s="43">
        <v>52.0</v>
      </c>
      <c r="H34" s="43">
        <v>10.0</v>
      </c>
      <c r="I34" s="43">
        <v>38.0</v>
      </c>
      <c r="J34" s="44"/>
      <c r="K34" s="44"/>
      <c r="L34" s="45"/>
      <c r="M34" s="46">
        <v>48.0</v>
      </c>
      <c r="N34" s="4"/>
      <c r="O34" s="4"/>
      <c r="P34" s="4"/>
      <c r="Q34" s="47"/>
    </row>
    <row r="35">
      <c r="A35" s="11">
        <v>2011.0</v>
      </c>
      <c r="B35" s="29">
        <v>231.0</v>
      </c>
      <c r="C35" s="29">
        <v>84.0</v>
      </c>
      <c r="D35" s="41">
        <v>26.0</v>
      </c>
      <c r="E35" s="42">
        <v>121.0</v>
      </c>
      <c r="G35" s="43">
        <v>52.0</v>
      </c>
      <c r="H35" s="43">
        <v>11.0</v>
      </c>
      <c r="I35" s="43">
        <v>37.0</v>
      </c>
      <c r="J35" s="44"/>
      <c r="K35" s="44"/>
      <c r="L35" s="45"/>
      <c r="M35" s="46">
        <v>48.0</v>
      </c>
      <c r="N35" s="4"/>
      <c r="O35" s="4"/>
      <c r="P35" s="4"/>
      <c r="Q35" s="47"/>
    </row>
    <row r="36">
      <c r="A36" s="11">
        <v>2012.0</v>
      </c>
      <c r="B36" s="29">
        <v>212.0</v>
      </c>
      <c r="C36" s="29">
        <v>76.0</v>
      </c>
      <c r="D36" s="41">
        <v>29.0</v>
      </c>
      <c r="E36" s="42">
        <v>107.0</v>
      </c>
      <c r="G36" s="43">
        <v>50.0</v>
      </c>
      <c r="H36" s="43">
        <v>14.0</v>
      </c>
      <c r="I36" s="43">
        <v>36.0</v>
      </c>
      <c r="J36" s="44"/>
      <c r="K36" s="44"/>
      <c r="L36" s="45"/>
      <c r="M36" s="46">
        <v>50.0</v>
      </c>
      <c r="N36" s="4"/>
      <c r="O36" s="4"/>
      <c r="P36" s="4"/>
      <c r="Q36" s="47"/>
    </row>
    <row r="37">
      <c r="A37" s="11">
        <v>2013.0</v>
      </c>
      <c r="B37" s="29">
        <v>156.0</v>
      </c>
      <c r="C37" s="29">
        <v>42.0</v>
      </c>
      <c r="D37" s="41">
        <v>30.0</v>
      </c>
      <c r="E37" s="42">
        <v>84.0</v>
      </c>
      <c r="G37" s="43">
        <v>54.0</v>
      </c>
      <c r="H37" s="43">
        <v>19.0</v>
      </c>
      <c r="I37" s="43">
        <v>27.0</v>
      </c>
      <c r="J37" s="44"/>
      <c r="K37" s="44"/>
      <c r="L37" s="45"/>
      <c r="M37" s="46">
        <v>46.0</v>
      </c>
      <c r="N37" s="4"/>
      <c r="O37" s="4"/>
      <c r="P37" s="4"/>
      <c r="Q37" s="47"/>
    </row>
    <row r="38">
      <c r="A38" s="11">
        <v>2014.0</v>
      </c>
      <c r="B38" s="29">
        <v>151.0</v>
      </c>
      <c r="C38" s="29">
        <v>56.0</v>
      </c>
      <c r="D38" s="41">
        <v>20.0</v>
      </c>
      <c r="E38" s="42">
        <v>75.0</v>
      </c>
      <c r="G38" s="43">
        <v>50.0</v>
      </c>
      <c r="H38" s="43">
        <v>13.0</v>
      </c>
      <c r="I38" s="43">
        <v>37.0</v>
      </c>
      <c r="J38" s="44"/>
      <c r="K38" s="44"/>
      <c r="L38" s="45"/>
      <c r="M38" s="46">
        <v>50.0</v>
      </c>
      <c r="N38" s="4"/>
      <c r="O38" s="4"/>
      <c r="P38" s="4"/>
      <c r="Q38" s="47"/>
    </row>
    <row r="39">
      <c r="A39" s="11">
        <v>2015.0</v>
      </c>
      <c r="B39" s="29">
        <v>171.0</v>
      </c>
      <c r="C39" s="29">
        <v>80.0</v>
      </c>
      <c r="D39" s="41">
        <v>33.0</v>
      </c>
      <c r="E39" s="42">
        <v>58.0</v>
      </c>
      <c r="G39" s="43">
        <v>34.0</v>
      </c>
      <c r="H39" s="43">
        <v>19.0</v>
      </c>
      <c r="I39" s="43">
        <v>47.0</v>
      </c>
      <c r="J39" s="44"/>
      <c r="K39" s="44"/>
      <c r="L39" s="45"/>
      <c r="M39" s="46">
        <v>66.0</v>
      </c>
      <c r="N39" s="4"/>
      <c r="O39" s="4"/>
      <c r="P39" s="4"/>
      <c r="Q39" s="47"/>
    </row>
    <row r="40">
      <c r="A40" s="11">
        <v>2016.0</v>
      </c>
      <c r="B40" s="29">
        <v>222.0</v>
      </c>
      <c r="C40" s="29">
        <v>76.0</v>
      </c>
      <c r="D40" s="41">
        <v>34.0</v>
      </c>
      <c r="E40" s="42">
        <v>112.0</v>
      </c>
      <c r="G40" s="43">
        <v>50.0</v>
      </c>
      <c r="H40" s="43">
        <v>15.0</v>
      </c>
      <c r="I40" s="43">
        <v>35.0</v>
      </c>
      <c r="J40" s="44"/>
      <c r="K40" s="44"/>
      <c r="L40" s="45"/>
      <c r="M40" s="46">
        <v>50.0</v>
      </c>
      <c r="N40" s="4"/>
      <c r="O40" s="4"/>
      <c r="P40" s="4"/>
      <c r="Q40" s="47"/>
    </row>
    <row r="41">
      <c r="A41" s="11">
        <v>2017.0</v>
      </c>
      <c r="B41" s="29">
        <v>172.0</v>
      </c>
      <c r="C41" s="29">
        <v>84.0</v>
      </c>
      <c r="D41" s="41">
        <v>20.0</v>
      </c>
      <c r="E41" s="42">
        <v>68.0</v>
      </c>
      <c r="G41" s="43">
        <v>40.0</v>
      </c>
      <c r="H41" s="43">
        <v>12.0</v>
      </c>
      <c r="I41" s="43">
        <v>48.0</v>
      </c>
      <c r="J41" s="44"/>
      <c r="K41" s="44"/>
      <c r="L41" s="45"/>
      <c r="M41" s="46">
        <v>60.0</v>
      </c>
      <c r="N41" s="4"/>
      <c r="O41" s="4"/>
      <c r="P41" s="4"/>
      <c r="Q41" s="47"/>
    </row>
    <row r="42">
      <c r="A42" s="11">
        <v>2018.0</v>
      </c>
      <c r="B42" s="29">
        <v>211.0</v>
      </c>
      <c r="C42" s="29">
        <v>72.0</v>
      </c>
      <c r="D42" s="41">
        <v>24.0</v>
      </c>
      <c r="E42" s="42">
        <v>115.0</v>
      </c>
      <c r="G42" s="43">
        <v>55.0</v>
      </c>
      <c r="H42" s="43">
        <v>11.0</v>
      </c>
      <c r="I42" s="43">
        <v>34.0</v>
      </c>
      <c r="J42" s="44"/>
      <c r="K42" s="44"/>
      <c r="L42" s="45"/>
      <c r="M42" s="46">
        <v>45.0</v>
      </c>
      <c r="N42" s="4"/>
      <c r="O42" s="4"/>
      <c r="P42" s="4"/>
      <c r="Q42" s="47"/>
    </row>
    <row r="43">
      <c r="A43" s="11">
        <v>2019.0</v>
      </c>
      <c r="B43" s="29">
        <v>232.0</v>
      </c>
      <c r="C43" s="29">
        <v>83.0</v>
      </c>
      <c r="D43" s="41">
        <v>21.0</v>
      </c>
      <c r="E43" s="42">
        <v>128.0</v>
      </c>
      <c r="G43" s="43">
        <v>55.0</v>
      </c>
      <c r="H43" s="43">
        <v>9.0</v>
      </c>
      <c r="I43" s="43">
        <v>36.0</v>
      </c>
      <c r="J43" s="44"/>
      <c r="K43" s="44"/>
      <c r="L43" s="45"/>
      <c r="M43" s="46">
        <v>45.0</v>
      </c>
      <c r="N43" s="4"/>
      <c r="O43" s="4"/>
      <c r="P43" s="4"/>
      <c r="Q43" s="47"/>
      <c r="R43" s="28"/>
      <c r="S43" s="2"/>
    </row>
    <row r="44">
      <c r="A44" s="11">
        <v>2020.0</v>
      </c>
      <c r="B44" s="29">
        <v>251.0</v>
      </c>
      <c r="C44" s="29">
        <v>86.0</v>
      </c>
      <c r="D44" s="41">
        <v>33.0</v>
      </c>
      <c r="E44" s="42">
        <v>132.0</v>
      </c>
      <c r="G44" s="43">
        <v>53.0</v>
      </c>
      <c r="H44" s="43">
        <v>13.0</v>
      </c>
      <c r="I44" s="43">
        <v>34.0</v>
      </c>
      <c r="J44" s="44"/>
      <c r="K44" s="44"/>
      <c r="L44" s="45"/>
      <c r="M44" s="46">
        <v>47.0</v>
      </c>
      <c r="N44" s="48" t="s">
        <v>14</v>
      </c>
      <c r="O44" s="49">
        <f>MEDIAN(M34:M45)</f>
        <v>49</v>
      </c>
      <c r="Q44" s="47"/>
    </row>
    <row r="45">
      <c r="A45" s="50">
        <v>2021.0</v>
      </c>
      <c r="B45" s="51">
        <v>199.0</v>
      </c>
      <c r="C45" s="51">
        <v>96.0</v>
      </c>
      <c r="D45" s="52">
        <v>20.0</v>
      </c>
      <c r="E45" s="53">
        <v>83.0</v>
      </c>
      <c r="G45" s="43">
        <v>42.0</v>
      </c>
      <c r="H45" s="43">
        <v>10.0</v>
      </c>
      <c r="I45" s="43">
        <v>48.0</v>
      </c>
      <c r="J45" s="44"/>
      <c r="K45" s="44"/>
      <c r="L45" s="45"/>
      <c r="M45" s="46">
        <v>58.0</v>
      </c>
      <c r="N45" s="48" t="s">
        <v>15</v>
      </c>
      <c r="O45" s="49">
        <f>AVERAGE(M34:M45)</f>
        <v>51.08333333</v>
      </c>
      <c r="Q45" s="47"/>
    </row>
    <row r="46" ht="46.5" customHeight="1">
      <c r="A46" s="29" t="s">
        <v>23</v>
      </c>
    </row>
    <row r="50">
      <c r="A50" s="27"/>
    </row>
    <row r="51">
      <c r="A51" s="12"/>
    </row>
    <row r="52">
      <c r="A52" s="12"/>
    </row>
    <row r="53">
      <c r="A53" s="12"/>
    </row>
    <row r="54">
      <c r="A54" s="12"/>
    </row>
    <row r="55">
      <c r="A55" s="12"/>
    </row>
    <row r="56">
      <c r="A56" s="12"/>
    </row>
    <row r="57">
      <c r="A57" s="12"/>
    </row>
    <row r="58">
      <c r="A58" s="12"/>
    </row>
    <row r="59">
      <c r="A59" s="12"/>
    </row>
    <row r="60">
      <c r="A60" s="12"/>
    </row>
    <row r="61">
      <c r="A61" s="12"/>
    </row>
    <row r="65">
      <c r="A65" s="31" t="s">
        <v>24</v>
      </c>
    </row>
    <row r="66">
      <c r="A66" s="34" t="s">
        <v>2</v>
      </c>
      <c r="B66" s="54" t="s">
        <v>25</v>
      </c>
      <c r="C66" s="55" t="s">
        <v>26</v>
      </c>
      <c r="D66" s="55" t="s">
        <v>27</v>
      </c>
      <c r="E66" s="55" t="s">
        <v>28</v>
      </c>
      <c r="G66" s="36" t="s">
        <v>29</v>
      </c>
    </row>
    <row r="67">
      <c r="A67" s="11">
        <v>2010.0</v>
      </c>
      <c r="B67" s="56">
        <v>33.0</v>
      </c>
      <c r="C67" s="57">
        <v>12.0</v>
      </c>
      <c r="D67" s="29">
        <v>21.0</v>
      </c>
      <c r="E67" s="15"/>
      <c r="G67" s="43">
        <v>36.0</v>
      </c>
    </row>
    <row r="68">
      <c r="A68" s="11">
        <v>2011.0</v>
      </c>
      <c r="B68" s="56">
        <v>38.0</v>
      </c>
      <c r="C68" s="57">
        <v>21.0</v>
      </c>
      <c r="D68" s="29">
        <v>17.0</v>
      </c>
      <c r="E68" s="15"/>
      <c r="G68" s="43">
        <v>55.0</v>
      </c>
      <c r="H68" s="29"/>
    </row>
    <row r="69">
      <c r="A69" s="11">
        <v>2012.0</v>
      </c>
      <c r="B69" s="57">
        <v>26.0</v>
      </c>
      <c r="C69" s="29">
        <v>9.0</v>
      </c>
      <c r="D69" s="58">
        <v>17.0</v>
      </c>
      <c r="E69" s="59"/>
      <c r="G69" s="43">
        <v>35.0</v>
      </c>
    </row>
    <row r="70">
      <c r="A70" s="11">
        <v>2013.0</v>
      </c>
      <c r="B70" s="57">
        <v>23.0</v>
      </c>
      <c r="C70" s="29">
        <v>8.0</v>
      </c>
      <c r="D70" s="58">
        <v>15.0</v>
      </c>
      <c r="E70" s="59"/>
      <c r="G70" s="43">
        <v>35.0</v>
      </c>
    </row>
    <row r="71">
      <c r="A71" s="11">
        <v>2014.0</v>
      </c>
      <c r="B71" s="57">
        <v>22.0</v>
      </c>
      <c r="C71" s="29">
        <v>18.0</v>
      </c>
      <c r="D71" s="58">
        <v>4.0</v>
      </c>
      <c r="E71" s="59"/>
      <c r="G71" s="43">
        <v>82.0</v>
      </c>
    </row>
    <row r="72">
      <c r="A72" s="11">
        <v>2015.0</v>
      </c>
      <c r="B72" s="57">
        <v>21.0</v>
      </c>
      <c r="C72" s="29">
        <v>13.0</v>
      </c>
      <c r="D72" s="58">
        <v>8.0</v>
      </c>
      <c r="E72" s="60">
        <v>6.0</v>
      </c>
      <c r="G72" s="61">
        <v>62.0</v>
      </c>
    </row>
    <row r="73">
      <c r="A73" s="11">
        <v>2016.0</v>
      </c>
      <c r="B73" s="57">
        <v>37.0</v>
      </c>
      <c r="C73" s="29">
        <v>21.0</v>
      </c>
      <c r="D73" s="58">
        <v>16.0</v>
      </c>
      <c r="E73" s="60">
        <v>9.0</v>
      </c>
      <c r="G73" s="61">
        <v>57.0</v>
      </c>
    </row>
    <row r="74">
      <c r="A74" s="11">
        <v>2017.0</v>
      </c>
      <c r="B74" s="57">
        <v>34.0</v>
      </c>
      <c r="C74" s="29">
        <v>18.0</v>
      </c>
      <c r="D74" s="58">
        <v>16.0</v>
      </c>
      <c r="E74" s="60">
        <v>6.0</v>
      </c>
      <c r="G74" s="61">
        <v>53.0</v>
      </c>
    </row>
    <row r="75">
      <c r="A75" s="11">
        <v>2018.0</v>
      </c>
      <c r="B75" s="57">
        <v>36.0</v>
      </c>
      <c r="C75" s="29">
        <v>16.0</v>
      </c>
      <c r="D75" s="58">
        <v>20.0</v>
      </c>
      <c r="E75" s="60">
        <v>2.0</v>
      </c>
      <c r="G75" s="61">
        <v>44.0</v>
      </c>
    </row>
    <row r="76">
      <c r="A76" s="11">
        <v>2019.0</v>
      </c>
      <c r="B76" s="57">
        <v>17.0</v>
      </c>
      <c r="C76" s="29">
        <v>10.0</v>
      </c>
      <c r="D76" s="58">
        <v>7.0</v>
      </c>
      <c r="E76" s="60">
        <v>3.0</v>
      </c>
      <c r="G76" s="61">
        <v>59.0</v>
      </c>
      <c r="H76" s="62" t="s">
        <v>30</v>
      </c>
      <c r="I76" s="63">
        <f>AVERAGE(G67:G77)</f>
        <v>53.90909091</v>
      </c>
    </row>
    <row r="77">
      <c r="A77" s="20">
        <v>2020.0</v>
      </c>
      <c r="B77" s="64">
        <v>28.0</v>
      </c>
      <c r="C77" s="51">
        <v>21.0</v>
      </c>
      <c r="D77" s="65">
        <v>7.0</v>
      </c>
      <c r="E77" s="66">
        <v>6.0</v>
      </c>
      <c r="G77" s="61">
        <v>75.0</v>
      </c>
      <c r="H77" s="62" t="s">
        <v>14</v>
      </c>
      <c r="I77" s="63">
        <f>MEDIAN(G67:G77)</f>
        <v>55</v>
      </c>
    </row>
    <row r="78">
      <c r="A78" s="29"/>
    </row>
    <row r="79">
      <c r="A79" s="29" t="s">
        <v>31</v>
      </c>
    </row>
    <row r="80">
      <c r="C80" s="10"/>
      <c r="D80" s="10"/>
      <c r="E80" s="10"/>
      <c r="F80" s="10"/>
    </row>
    <row r="81">
      <c r="C81" s="10"/>
      <c r="D81" s="10"/>
      <c r="E81" s="10"/>
      <c r="F81" s="10"/>
    </row>
    <row r="82">
      <c r="C82" s="10"/>
      <c r="D82" s="10"/>
      <c r="E82" s="10"/>
      <c r="F82" s="10"/>
    </row>
    <row r="83">
      <c r="C83" s="10"/>
      <c r="D83" s="10"/>
      <c r="E83" s="10"/>
      <c r="F83" s="10"/>
    </row>
    <row r="84">
      <c r="C84" s="10"/>
      <c r="D84" s="10"/>
      <c r="E84" s="10"/>
      <c r="F84" s="10"/>
    </row>
    <row r="85">
      <c r="C85" s="10"/>
      <c r="D85" s="10"/>
      <c r="E85" s="10"/>
      <c r="F85" s="10"/>
    </row>
    <row r="86">
      <c r="C86" s="10"/>
      <c r="D86" s="10"/>
      <c r="E86" s="10"/>
      <c r="F86" s="10"/>
    </row>
    <row r="87">
      <c r="C87" s="10"/>
      <c r="D87" s="10"/>
      <c r="E87" s="10"/>
      <c r="F87" s="10"/>
    </row>
    <row r="88">
      <c r="C88" s="10"/>
      <c r="D88" s="10"/>
      <c r="E88" s="10"/>
      <c r="F88" s="10"/>
    </row>
    <row r="89">
      <c r="C89" s="10"/>
      <c r="D89" s="10"/>
      <c r="E89" s="10"/>
      <c r="F89" s="10"/>
    </row>
    <row r="90">
      <c r="C90" s="10"/>
      <c r="D90" s="10"/>
      <c r="E90" s="10"/>
      <c r="F90" s="10"/>
    </row>
    <row r="91">
      <c r="C91" s="10"/>
      <c r="D91" s="10"/>
      <c r="E91" s="10"/>
      <c r="F91" s="10"/>
    </row>
  </sheetData>
  <drawing r:id="rId1"/>
</worksheet>
</file>