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2202"/>
  <workbookPr autoCompressPictures="0"/>
  <bookViews>
    <workbookView xWindow="20" yWindow="0" windowWidth="24140" windowHeight="12360"/>
  </bookViews>
  <sheets>
    <sheet name="Sheet1"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0" i="1" l="1"/>
  <c r="O29" i="1"/>
  <c r="O28" i="1"/>
  <c r="O27" i="1"/>
  <c r="O26" i="1"/>
  <c r="O25" i="1"/>
  <c r="J30" i="1"/>
  <c r="J29" i="1"/>
  <c r="J28" i="1"/>
  <c r="J27" i="1"/>
  <c r="J26" i="1"/>
  <c r="J25" i="1"/>
  <c r="O12" i="1"/>
  <c r="O11" i="1"/>
  <c r="N11" i="1"/>
  <c r="N12" i="1"/>
  <c r="N13" i="1"/>
  <c r="O10" i="1"/>
  <c r="J11" i="1"/>
  <c r="J15" i="1"/>
  <c r="J14" i="1"/>
  <c r="J13" i="1"/>
  <c r="J12" i="1"/>
  <c r="J10" i="1"/>
  <c r="K30" i="1"/>
  <c r="L30" i="1"/>
  <c r="K29" i="1"/>
  <c r="L29" i="1"/>
  <c r="K28" i="1"/>
  <c r="L28" i="1"/>
  <c r="K27" i="1"/>
  <c r="L27" i="1"/>
  <c r="K26" i="1"/>
  <c r="L26" i="1"/>
  <c r="K25" i="1"/>
  <c r="L25" i="1"/>
  <c r="K15" i="1"/>
  <c r="L15" i="1"/>
  <c r="K14" i="1"/>
  <c r="L14" i="1"/>
  <c r="K13" i="1"/>
  <c r="L13" i="1"/>
  <c r="K12" i="1"/>
  <c r="L12" i="1"/>
  <c r="K11" i="1"/>
  <c r="L11" i="1"/>
  <c r="K10" i="1"/>
  <c r="L10" i="1"/>
  <c r="H21" i="1"/>
  <c r="N30" i="1"/>
  <c r="I30" i="1"/>
  <c r="P30" i="1"/>
  <c r="I29" i="1"/>
  <c r="N29" i="1"/>
  <c r="P29" i="1"/>
  <c r="I28" i="1"/>
  <c r="N28" i="1"/>
  <c r="P28" i="1"/>
  <c r="I27" i="1"/>
  <c r="N27" i="1"/>
  <c r="P27" i="1"/>
  <c r="I26" i="1"/>
  <c r="N26" i="1"/>
  <c r="P26" i="1"/>
  <c r="I25" i="1"/>
  <c r="N25" i="1"/>
  <c r="P25" i="1"/>
  <c r="H6" i="1"/>
  <c r="N15" i="1"/>
  <c r="I15" i="1"/>
  <c r="P15" i="1"/>
  <c r="N14" i="1"/>
  <c r="I14" i="1"/>
  <c r="P14" i="1"/>
  <c r="I13" i="1"/>
  <c r="P13" i="1"/>
  <c r="I12" i="1"/>
  <c r="P12" i="1"/>
  <c r="I11" i="1"/>
  <c r="P11" i="1"/>
  <c r="I10" i="1"/>
  <c r="N10" i="1"/>
  <c r="P10" i="1"/>
  <c r="F30" i="1"/>
  <c r="F29" i="1"/>
  <c r="F28" i="1"/>
  <c r="F27" i="1"/>
  <c r="F26" i="1"/>
  <c r="F25" i="1"/>
  <c r="F15" i="1"/>
  <c r="F14" i="1"/>
  <c r="F13" i="1"/>
  <c r="F12" i="1"/>
  <c r="F11" i="1"/>
  <c r="F10" i="1"/>
</calcChain>
</file>

<file path=xl/sharedStrings.xml><?xml version="1.0" encoding="utf-8"?>
<sst xmlns="http://schemas.openxmlformats.org/spreadsheetml/2006/main" count="50" uniqueCount="28">
  <si>
    <t>Name:</t>
  </si>
  <si>
    <t>Partner:</t>
  </si>
  <si>
    <t>Patrick McMillin</t>
  </si>
  <si>
    <t>Frank Alvarez</t>
  </si>
  <si>
    <t>String Type:</t>
  </si>
  <si>
    <t>Orange</t>
  </si>
  <si>
    <r>
      <t>L</t>
    </r>
    <r>
      <rPr>
        <vertAlign val="subscript"/>
        <sz val="11"/>
        <color theme="1"/>
        <rFont val="Calibri"/>
        <family val="2"/>
        <scheme val="minor"/>
      </rPr>
      <t xml:space="preserve">total </t>
    </r>
    <r>
      <rPr>
        <sz val="11"/>
        <color theme="1"/>
        <rFont val="Calibri"/>
        <family val="2"/>
        <scheme val="minor"/>
      </rPr>
      <t>(m)</t>
    </r>
  </si>
  <si>
    <r>
      <t>Δ L</t>
    </r>
    <r>
      <rPr>
        <vertAlign val="subscript"/>
        <sz val="11"/>
        <color theme="1"/>
        <rFont val="Calibri"/>
        <family val="2"/>
      </rPr>
      <t xml:space="preserve">total </t>
    </r>
    <r>
      <rPr>
        <sz val="11"/>
        <color theme="1"/>
        <rFont val="Calibri"/>
        <family val="2"/>
      </rPr>
      <t>(m)</t>
    </r>
  </si>
  <si>
    <r>
      <t>M</t>
    </r>
    <r>
      <rPr>
        <vertAlign val="subscript"/>
        <sz val="11"/>
        <color theme="1"/>
        <rFont val="Calibri"/>
        <family val="2"/>
        <scheme val="minor"/>
      </rPr>
      <t xml:space="preserve">total </t>
    </r>
    <r>
      <rPr>
        <sz val="11"/>
        <color theme="1"/>
        <rFont val="Calibri"/>
        <family val="2"/>
        <scheme val="minor"/>
      </rPr>
      <t>(g)</t>
    </r>
  </si>
  <si>
    <r>
      <t>Δ M</t>
    </r>
    <r>
      <rPr>
        <vertAlign val="subscript"/>
        <sz val="11"/>
        <color theme="1"/>
        <rFont val="Calibri"/>
        <family val="2"/>
      </rPr>
      <t xml:space="preserve">total </t>
    </r>
    <r>
      <rPr>
        <sz val="11"/>
        <color theme="1"/>
        <rFont val="Calibri"/>
        <family val="2"/>
      </rPr>
      <t>(g)</t>
    </r>
  </si>
  <si>
    <t>μ (g/m)</t>
  </si>
  <si>
    <r>
      <t>L</t>
    </r>
    <r>
      <rPr>
        <vertAlign val="subscript"/>
        <sz val="11"/>
        <color theme="1"/>
        <rFont val="Calibri"/>
        <family val="2"/>
      </rPr>
      <t xml:space="preserve">active </t>
    </r>
    <r>
      <rPr>
        <sz val="11"/>
        <color theme="1"/>
        <rFont val="Calibri"/>
        <family val="2"/>
      </rPr>
      <t>(m)</t>
    </r>
  </si>
  <si>
    <r>
      <t>Δ L</t>
    </r>
    <r>
      <rPr>
        <vertAlign val="subscript"/>
        <sz val="11"/>
        <color theme="1"/>
        <rFont val="Calibri"/>
        <family val="2"/>
      </rPr>
      <t xml:space="preserve">active </t>
    </r>
    <r>
      <rPr>
        <sz val="11"/>
        <color theme="1"/>
        <rFont val="Calibri"/>
        <family val="2"/>
      </rPr>
      <t>(m)</t>
    </r>
  </si>
  <si>
    <t>n</t>
  </si>
  <si>
    <r>
      <t>M</t>
    </r>
    <r>
      <rPr>
        <vertAlign val="subscript"/>
        <sz val="11"/>
        <color theme="1"/>
        <rFont val="Calibri"/>
        <family val="2"/>
        <scheme val="minor"/>
      </rPr>
      <t xml:space="preserve">hanging </t>
    </r>
    <r>
      <rPr>
        <sz val="11"/>
        <color theme="1"/>
        <rFont val="Calibri"/>
        <family val="2"/>
        <scheme val="minor"/>
      </rPr>
      <t>(g)</t>
    </r>
  </si>
  <si>
    <r>
      <t>Δ M</t>
    </r>
    <r>
      <rPr>
        <vertAlign val="subscript"/>
        <sz val="11"/>
        <color theme="1"/>
        <rFont val="Calibri"/>
        <family val="2"/>
      </rPr>
      <t xml:space="preserve">hanging </t>
    </r>
    <r>
      <rPr>
        <sz val="11"/>
        <color theme="1"/>
        <rFont val="Calibri"/>
        <family val="2"/>
      </rPr>
      <t>(g)</t>
    </r>
  </si>
  <si>
    <t>λ (m)</t>
  </si>
  <si>
    <t>f (Hz)</t>
  </si>
  <si>
    <t>Δ f (Hz)</t>
  </si>
  <si>
    <r>
      <t>V</t>
    </r>
    <r>
      <rPr>
        <vertAlign val="subscript"/>
        <sz val="11"/>
        <color theme="1"/>
        <rFont val="Calibri"/>
        <family val="2"/>
      </rPr>
      <t xml:space="preserve">E </t>
    </r>
    <r>
      <rPr>
        <sz val="11"/>
        <color theme="1"/>
        <rFont val="Calibri"/>
        <family val="2"/>
      </rPr>
      <t>(m/s)</t>
    </r>
  </si>
  <si>
    <r>
      <t>Δ V</t>
    </r>
    <r>
      <rPr>
        <vertAlign val="subscript"/>
        <sz val="11"/>
        <color theme="1"/>
        <rFont val="Calibri"/>
        <family val="2"/>
      </rPr>
      <t xml:space="preserve">E </t>
    </r>
    <r>
      <rPr>
        <sz val="11"/>
        <color theme="1"/>
        <rFont val="Calibri"/>
        <family val="2"/>
      </rPr>
      <t>(m/s)</t>
    </r>
  </si>
  <si>
    <r>
      <t>V</t>
    </r>
    <r>
      <rPr>
        <vertAlign val="subscript"/>
        <sz val="11"/>
        <color theme="1"/>
        <rFont val="Calibri"/>
        <family val="2"/>
      </rPr>
      <t xml:space="preserve">theo </t>
    </r>
    <r>
      <rPr>
        <sz val="11"/>
        <color theme="1"/>
        <rFont val="Calibri"/>
        <family val="2"/>
      </rPr>
      <t>(m/s)</t>
    </r>
  </si>
  <si>
    <r>
      <t>Δ V</t>
    </r>
    <r>
      <rPr>
        <vertAlign val="subscript"/>
        <sz val="11"/>
        <color theme="1"/>
        <rFont val="Calibri"/>
        <family val="2"/>
      </rPr>
      <t xml:space="preserve">theo </t>
    </r>
    <r>
      <rPr>
        <sz val="11"/>
        <color theme="1"/>
        <rFont val="Calibri"/>
        <family val="2"/>
      </rPr>
      <t>(m/s)</t>
    </r>
  </si>
  <si>
    <r>
      <t>F</t>
    </r>
    <r>
      <rPr>
        <vertAlign val="subscript"/>
        <sz val="11"/>
        <color theme="1"/>
        <rFont val="Calibri"/>
        <family val="2"/>
      </rPr>
      <t xml:space="preserve">T </t>
    </r>
    <r>
      <rPr>
        <sz val="11"/>
        <color theme="1"/>
        <rFont val="Calibri"/>
        <family val="2"/>
      </rPr>
      <t>(N)</t>
    </r>
  </si>
  <si>
    <r>
      <t>Δ F</t>
    </r>
    <r>
      <rPr>
        <vertAlign val="subscript"/>
        <sz val="11"/>
        <color theme="1"/>
        <rFont val="Calibri"/>
        <family val="2"/>
      </rPr>
      <t>T</t>
    </r>
    <r>
      <rPr>
        <sz val="11"/>
        <color theme="1"/>
        <rFont val="Calibri"/>
        <family val="2"/>
      </rPr>
      <t xml:space="preserve"> (N)</t>
    </r>
  </si>
  <si>
    <t>g (m/s^2)</t>
  </si>
  <si>
    <t>Red and White</t>
  </si>
  <si>
    <r>
      <t>Percent Deviation between V</t>
    </r>
    <r>
      <rPr>
        <vertAlign val="subscript"/>
        <sz val="11"/>
        <color theme="1"/>
        <rFont val="Calibri"/>
        <family val="2"/>
      </rPr>
      <t>E</t>
    </r>
    <r>
      <rPr>
        <sz val="11"/>
        <color theme="1"/>
        <rFont val="Calibri"/>
        <family val="2"/>
      </rPr>
      <t xml:space="preserve"> and V</t>
    </r>
    <r>
      <rPr>
        <vertAlign val="subscript"/>
        <sz val="11"/>
        <color theme="1"/>
        <rFont val="Calibri"/>
        <family val="2"/>
      </rPr>
      <t>theo</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</si>
</sst>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7" x14ac:knownFonts="1">
    <font>
      <sz val="11"/>
      <color theme="1"/>
      <name val="Calibri"/>
      <family val="2"/>
      <scheme val="minor"/>
    </font>
    <font>
      <vertAlign val="subscript"/>
      <sz val="11"/>
      <color theme="1"/>
      <name val="Calibri"/>
      <family val="2"/>
      <scheme val="minor"/>
    </font>
    <font>
      <sz val="11"/>
      <color theme="1"/>
      <name val="Calibri"/>
      <family val="2"/>
    </font>
    <font>
      <vertAlign val="subscript"/>
      <sz val="11"/>
      <color theme="1"/>
      <name val="Calibri"/>
      <family val="2"/>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
    <xf numFmtId="0" fontId="0" fillId="0" borderId="0" xfId="0"/>
    <xf numFmtId="0" fontId="2" fillId="0" borderId="0" xfId="0" applyFont="1"/>
    <xf numFmtId="164" fontId="0" fillId="0" borderId="0" xfId="0" applyNumberFormat="1"/>
    <xf numFmtId="165" fontId="0" fillId="0" borderId="0" xfId="0" applyNumberFormat="1"/>
    <xf numFmtId="2" fontId="0" fillId="0" borderId="0" xfId="0" applyNumberFormat="1"/>
    <xf numFmtId="164" fontId="6" fillId="0" borderId="0" xfId="0" applyNumberFormat="1" applyFon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352425</xdr:colOff>
      <xdr:row>30</xdr:row>
      <xdr:rowOff>133350</xdr:rowOff>
    </xdr:from>
    <xdr:to>
      <xdr:col>15</xdr:col>
      <xdr:colOff>1181100</xdr:colOff>
      <xdr:row>38</xdr:row>
      <xdr:rowOff>165100</xdr:rowOff>
    </xdr:to>
    <xdr:sp macro="" textlink="">
      <xdr:nvSpPr>
        <xdr:cNvPr id="2" name="TextBox 1"/>
        <xdr:cNvSpPr txBox="1"/>
      </xdr:nvSpPr>
      <xdr:spPr>
        <a:xfrm>
          <a:off x="2206625" y="5568950"/>
          <a:ext cx="11102975" cy="145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all of the error calculations, I factored in the error from all units which were measured in the lab, including the total</a:t>
          </a:r>
          <a:r>
            <a:rPr lang="en-US" sz="1100" baseline="0"/>
            <a:t> length of the string, the active length of the string, the hanging mass, and string masss, as well as all frequencies recorded. This gives the best approximation for the error in our theoretical and calculated values for the speed of the wave. There are many reasons for the discrepancy between the theoretical and experimental values for speed, including all of the errors measured in class, as well as our hanging mass not having accurate enough weights to guarantee a true value for the error in the hanging mass. Aslo, the value of gravity in Northridge is not perfectly 9.80 (m/s^2), leading to more error. Furthermore, when finding the string's harmonics, my partner and I were unable to restrict the string's path to a plane as requested, however the path was circular. This could also lead to discrepancies in the values of the theoretical speed of the waves. All in all, the discrepancies between the theoretical and experimental values for speed were within 6% in all cases measured, allowing us tosay that the values agree with one another.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workbookViewId="0">
      <selection activeCell="M19" sqref="M19"/>
    </sheetView>
  </sheetViews>
  <sheetFormatPr baseColWidth="10" defaultColWidth="8.83203125" defaultRowHeight="14" x14ac:dyDescent="0"/>
  <cols>
    <col min="2" max="2" width="15.5" customWidth="1"/>
    <col min="3" max="3" width="12" customWidth="1"/>
    <col min="4" max="4" width="13.6640625" customWidth="1"/>
    <col min="10" max="13" width="10.6640625" customWidth="1"/>
    <col min="14" max="14" width="10.83203125" customWidth="1"/>
    <col min="15" max="15" width="11.5" customWidth="1"/>
    <col min="16" max="16" width="38.1640625" customWidth="1"/>
  </cols>
  <sheetData>
    <row r="1" spans="1:16">
      <c r="A1" t="s">
        <v>0</v>
      </c>
      <c r="B1" t="s">
        <v>2</v>
      </c>
    </row>
    <row r="2" spans="1:16">
      <c r="A2" t="s">
        <v>1</v>
      </c>
      <c r="B2" t="s">
        <v>3</v>
      </c>
    </row>
    <row r="4" spans="1:16">
      <c r="C4" t="s">
        <v>4</v>
      </c>
      <c r="D4" t="s">
        <v>5</v>
      </c>
    </row>
    <row r="5" spans="1:16" ht="16">
      <c r="D5" t="s">
        <v>6</v>
      </c>
      <c r="E5" s="1" t="s">
        <v>7</v>
      </c>
      <c r="F5" t="s">
        <v>8</v>
      </c>
      <c r="G5" s="1" t="s">
        <v>9</v>
      </c>
      <c r="H5" s="1" t="s">
        <v>10</v>
      </c>
      <c r="I5" s="1" t="s">
        <v>11</v>
      </c>
      <c r="J5" s="1" t="s">
        <v>12</v>
      </c>
      <c r="K5" s="1"/>
      <c r="L5" s="1"/>
      <c r="M5" s="1"/>
    </row>
    <row r="6" spans="1:16">
      <c r="D6" s="2">
        <v>2</v>
      </c>
      <c r="E6">
        <v>5.0000000000000001E-3</v>
      </c>
      <c r="F6">
        <v>2.1829999999999998</v>
      </c>
      <c r="G6">
        <v>5.0000000000000001E-4</v>
      </c>
      <c r="H6" s="2">
        <f>F6/D6</f>
        <v>1.0914999999999999</v>
      </c>
      <c r="I6">
        <v>0.95250000000000001</v>
      </c>
      <c r="J6">
        <v>5.0000000000000001E-3</v>
      </c>
    </row>
    <row r="9" spans="1:16" ht="16">
      <c r="C9" t="s">
        <v>14</v>
      </c>
      <c r="D9" s="1" t="s">
        <v>15</v>
      </c>
      <c r="E9" t="s">
        <v>13</v>
      </c>
      <c r="F9" s="1" t="s">
        <v>16</v>
      </c>
      <c r="G9" s="1" t="s">
        <v>17</v>
      </c>
      <c r="H9" s="1" t="s">
        <v>18</v>
      </c>
      <c r="I9" s="1" t="s">
        <v>19</v>
      </c>
      <c r="J9" s="1" t="s">
        <v>20</v>
      </c>
      <c r="K9" s="1" t="s">
        <v>23</v>
      </c>
      <c r="L9" s="1" t="s">
        <v>24</v>
      </c>
      <c r="M9" s="1" t="s">
        <v>25</v>
      </c>
      <c r="N9" s="1" t="s">
        <v>21</v>
      </c>
      <c r="O9" s="1" t="s">
        <v>22</v>
      </c>
      <c r="P9" s="1" t="s">
        <v>27</v>
      </c>
    </row>
    <row r="10" spans="1:16">
      <c r="C10">
        <v>100</v>
      </c>
      <c r="D10">
        <v>10</v>
      </c>
      <c r="E10">
        <v>6</v>
      </c>
      <c r="F10">
        <f>2*I6/E10</f>
        <v>0.3175</v>
      </c>
      <c r="G10">
        <v>95.9</v>
      </c>
      <c r="H10">
        <v>0.3</v>
      </c>
      <c r="I10" s="2">
        <f>G10*2*I6/E10</f>
        <v>30.448250000000002</v>
      </c>
      <c r="J10" s="4">
        <f>I10*((H10/G10)^2+(J6/I6)^2)^(1/2)</f>
        <v>0.18606250816444578</v>
      </c>
      <c r="K10">
        <f t="shared" ref="K10:K15" si="0">M10*C10</f>
        <v>980.00000000000011</v>
      </c>
      <c r="L10">
        <f t="shared" ref="L10:L15" si="1">K10*((D10/C10)^2)^(1/2)</f>
        <v>98.000000000000014</v>
      </c>
      <c r="M10" s="4">
        <v>9.8000000000000007</v>
      </c>
      <c r="N10" s="2">
        <f>(C10*M10/H6)^(1/2)</f>
        <v>29.964095173088658</v>
      </c>
      <c r="O10" s="2">
        <f>N10*((1/4)*(D10/C10)^2+(1/4)*(G6/F6)^2+(1/4)*(E6/D6)^2)^(1/2)</f>
        <v>1.4986768031067377</v>
      </c>
      <c r="P10" s="3">
        <f>(I10-N10)/N10</f>
        <v>1.6157832369527784E-2</v>
      </c>
    </row>
    <row r="11" spans="1:16">
      <c r="C11">
        <v>100</v>
      </c>
      <c r="D11">
        <v>10</v>
      </c>
      <c r="E11">
        <v>5</v>
      </c>
      <c r="F11" s="3">
        <f>2*I6/E11</f>
        <v>0.38100000000000001</v>
      </c>
      <c r="G11">
        <v>79.599999999999994</v>
      </c>
      <c r="H11">
        <v>0.3</v>
      </c>
      <c r="I11" s="2">
        <f>G11*2*I6/E11</f>
        <v>30.3276</v>
      </c>
      <c r="J11" s="4">
        <f>I11*((H11/G11)^2+(J6/I6)^2)^(1/2)</f>
        <v>0.19598247370619651</v>
      </c>
      <c r="K11">
        <f t="shared" si="0"/>
        <v>980.00000000000011</v>
      </c>
      <c r="L11">
        <f t="shared" si="1"/>
        <v>98.000000000000014</v>
      </c>
      <c r="M11" s="4">
        <v>9.8000000000000007</v>
      </c>
      <c r="N11" s="2">
        <f>(M11*C11/H6)^(1/2)</f>
        <v>29.964095173088658</v>
      </c>
      <c r="O11" s="2">
        <f>N11*((1/4)*(D11/C11)^2+(1/4)*(G6/F6)^2+(1/4)*(E6/D6)^2)^(1/2)</f>
        <v>1.4986768031067377</v>
      </c>
      <c r="P11" s="3">
        <f>(I11-N11)/N11</f>
        <v>1.2131346693819498E-2</v>
      </c>
    </row>
    <row r="12" spans="1:16">
      <c r="C12">
        <v>100</v>
      </c>
      <c r="D12">
        <v>10</v>
      </c>
      <c r="E12">
        <v>4</v>
      </c>
      <c r="F12" s="3">
        <f>2*I6/E12</f>
        <v>0.47625000000000001</v>
      </c>
      <c r="G12">
        <v>63.7</v>
      </c>
      <c r="H12">
        <v>0.1</v>
      </c>
      <c r="I12" s="2">
        <f>G12*2*I6/E12</f>
        <v>30.337125</v>
      </c>
      <c r="J12" s="4">
        <f>I12*((H12/G12)^2+(J6/I6)^2)^(1/2)</f>
        <v>0.16621884106502488</v>
      </c>
      <c r="K12">
        <f t="shared" si="0"/>
        <v>980.00000000000011</v>
      </c>
      <c r="L12">
        <f t="shared" si="1"/>
        <v>98.000000000000014</v>
      </c>
      <c r="M12" s="4">
        <v>9.8000000000000007</v>
      </c>
      <c r="N12" s="2">
        <f>(M12*C12/H6)^(1/2)</f>
        <v>29.964095173088658</v>
      </c>
      <c r="O12" s="2">
        <f>N12*((1/4)*(D12/C12)^2+(1/4)*(G6/F6)^2+(1/4)*(E6/D6)^2)^(1/2)</f>
        <v>1.4986768031067377</v>
      </c>
      <c r="P12" s="3">
        <f>(I12-N12)/N12</f>
        <v>1.2449227141901728E-2</v>
      </c>
    </row>
    <row r="13" spans="1:16">
      <c r="C13">
        <v>100</v>
      </c>
      <c r="D13">
        <v>10</v>
      </c>
      <c r="E13">
        <v>3</v>
      </c>
      <c r="F13" s="3">
        <f>2*I6/E13</f>
        <v>0.63500000000000001</v>
      </c>
      <c r="G13">
        <v>47.3</v>
      </c>
      <c r="H13">
        <v>0.2</v>
      </c>
      <c r="I13" s="2">
        <f>I6*2*G13/E13</f>
        <v>30.035499999999999</v>
      </c>
      <c r="J13" s="4">
        <f>I13*((H13/G13)^2+(J6/I6)^2)^(1/2)</f>
        <v>0.20245438443703256</v>
      </c>
      <c r="K13">
        <f t="shared" si="0"/>
        <v>980.00000000000011</v>
      </c>
      <c r="L13">
        <f t="shared" si="1"/>
        <v>98.000000000000014</v>
      </c>
      <c r="M13" s="4">
        <v>9.8000000000000007</v>
      </c>
      <c r="N13" s="2">
        <f>(M13*C13/H6)^(1/2)</f>
        <v>29.964095173088658</v>
      </c>
      <c r="O13" s="5">
        <v>1.4986768029999999</v>
      </c>
      <c r="P13" s="3">
        <f>(I13-N13)/N13</f>
        <v>2.3830129526310746E-3</v>
      </c>
    </row>
    <row r="14" spans="1:16">
      <c r="C14">
        <v>100</v>
      </c>
      <c r="D14">
        <v>10</v>
      </c>
      <c r="E14">
        <v>2</v>
      </c>
      <c r="F14">
        <f>2*I6/E14</f>
        <v>0.95250000000000001</v>
      </c>
      <c r="G14">
        <v>31.4</v>
      </c>
      <c r="H14">
        <v>0.4</v>
      </c>
      <c r="I14" s="2">
        <f>2*G14*I6/E14</f>
        <v>29.9085</v>
      </c>
      <c r="J14" s="4">
        <f>I14*((H14/G14)^2+(J6/I6)^2)^(1/2)</f>
        <v>0.4120800893030383</v>
      </c>
      <c r="K14">
        <f t="shared" si="0"/>
        <v>980.00000000000011</v>
      </c>
      <c r="L14">
        <f t="shared" si="1"/>
        <v>98.000000000000014</v>
      </c>
      <c r="M14" s="4">
        <v>9.8000000000000007</v>
      </c>
      <c r="N14" s="2">
        <f>(M14*C14/H6)^(1/2)</f>
        <v>29.964095173088658</v>
      </c>
      <c r="O14" s="5">
        <v>1.4986768029999999</v>
      </c>
      <c r="P14" s="3">
        <f>(N14-I14)/N14</f>
        <v>1.8553930217986181E-3</v>
      </c>
    </row>
    <row r="15" spans="1:16">
      <c r="C15">
        <v>100</v>
      </c>
      <c r="D15">
        <v>10</v>
      </c>
      <c r="E15">
        <v>1</v>
      </c>
      <c r="F15" s="3">
        <f>2*I6/E15</f>
        <v>1.905</v>
      </c>
      <c r="G15">
        <v>14.9</v>
      </c>
      <c r="H15">
        <v>0.1</v>
      </c>
      <c r="I15" s="2">
        <f>2*I6*G15/E15</f>
        <v>28.384500000000003</v>
      </c>
      <c r="J15" s="4">
        <f>I15*((H15/G15)^2+(J6/I6)^2)^(1/2)</f>
        <v>0.24184964337372925</v>
      </c>
      <c r="K15">
        <f t="shared" si="0"/>
        <v>980.00000000000011</v>
      </c>
      <c r="L15">
        <f t="shared" si="1"/>
        <v>98.000000000000014</v>
      </c>
      <c r="M15" s="4">
        <v>9.8000000000000007</v>
      </c>
      <c r="N15" s="2">
        <f>(M15*C15/H6)^(1/2)</f>
        <v>29.964095173088658</v>
      </c>
      <c r="O15" s="5">
        <v>1.4986768029999999</v>
      </c>
      <c r="P15" s="3">
        <f>(N15-I15)/N15</f>
        <v>5.2716264714955288E-2</v>
      </c>
    </row>
    <row r="19" spans="3:16">
      <c r="C19" t="s">
        <v>4</v>
      </c>
      <c r="D19" t="s">
        <v>26</v>
      </c>
    </row>
    <row r="20" spans="3:16" ht="16">
      <c r="D20" t="s">
        <v>6</v>
      </c>
      <c r="E20" s="1" t="s">
        <v>7</v>
      </c>
      <c r="F20" t="s">
        <v>8</v>
      </c>
      <c r="G20" s="1" t="s">
        <v>9</v>
      </c>
      <c r="H20" s="1" t="s">
        <v>10</v>
      </c>
      <c r="I20" s="1" t="s">
        <v>11</v>
      </c>
      <c r="J20" s="1" t="s">
        <v>12</v>
      </c>
    </row>
    <row r="21" spans="3:16">
      <c r="D21" s="2">
        <v>2</v>
      </c>
      <c r="E21">
        <v>5.0000000000000001E-3</v>
      </c>
      <c r="F21">
        <v>2.4569999999999999</v>
      </c>
      <c r="G21">
        <v>5.0000000000000001E-4</v>
      </c>
      <c r="H21" s="2">
        <f>F21/D21</f>
        <v>1.2284999999999999</v>
      </c>
      <c r="I21">
        <v>0.95250000000000001</v>
      </c>
      <c r="J21">
        <v>5.0000000000000001E-3</v>
      </c>
    </row>
    <row r="24" spans="3:16" ht="16">
      <c r="C24" t="s">
        <v>14</v>
      </c>
      <c r="D24" s="1" t="s">
        <v>15</v>
      </c>
      <c r="E24" t="s">
        <v>13</v>
      </c>
      <c r="F24" s="1" t="s">
        <v>16</v>
      </c>
      <c r="G24" s="1" t="s">
        <v>17</v>
      </c>
      <c r="H24" s="1" t="s">
        <v>18</v>
      </c>
      <c r="I24" s="1" t="s">
        <v>19</v>
      </c>
      <c r="J24" s="1" t="s">
        <v>20</v>
      </c>
      <c r="K24" s="1" t="s">
        <v>23</v>
      </c>
      <c r="L24" s="1" t="s">
        <v>24</v>
      </c>
      <c r="M24" s="1" t="s">
        <v>25</v>
      </c>
      <c r="N24" s="1" t="s">
        <v>21</v>
      </c>
      <c r="O24" s="1" t="s">
        <v>22</v>
      </c>
      <c r="P24" s="1" t="s">
        <v>27</v>
      </c>
    </row>
    <row r="25" spans="3:16">
      <c r="C25">
        <v>150</v>
      </c>
      <c r="D25">
        <v>10</v>
      </c>
      <c r="E25">
        <v>6</v>
      </c>
      <c r="F25">
        <f>2*I21/E25</f>
        <v>0.3175</v>
      </c>
      <c r="G25">
        <v>113.1</v>
      </c>
      <c r="H25">
        <v>0.2</v>
      </c>
      <c r="I25" s="2">
        <f>2*I21*G25/E25</f>
        <v>35.90925</v>
      </c>
      <c r="J25" s="4">
        <f>I25*((H25/G25)^2+(J21/I21)^2)^(1/2)</f>
        <v>0.19890827031574126</v>
      </c>
      <c r="K25">
        <f>C25*M25</f>
        <v>1470</v>
      </c>
      <c r="L25">
        <f t="shared" ref="L25:L30" si="2">K25*((D25/C25)^2)^(1/2)</f>
        <v>98</v>
      </c>
      <c r="M25" s="4">
        <v>9.8000000000000007</v>
      </c>
      <c r="N25" s="2">
        <f>(M25*C25/H21)^(1/2)</f>
        <v>34.59163477751806</v>
      </c>
      <c r="O25" s="5">
        <f>N25*((1/4)*(D25/C25)^2+(1/4)*(G21/F21)^2+(1/4)*(E21/D21)^2)^(1/2)</f>
        <v>1.1538703173634139</v>
      </c>
      <c r="P25" s="3">
        <f>(I25-N25)/N25</f>
        <v>3.8090573948193117E-2</v>
      </c>
    </row>
    <row r="26" spans="3:16">
      <c r="C26">
        <v>150</v>
      </c>
      <c r="D26">
        <v>10</v>
      </c>
      <c r="E26">
        <v>5</v>
      </c>
      <c r="F26" s="3">
        <f>2*I21/E26</f>
        <v>0.38100000000000001</v>
      </c>
      <c r="G26">
        <v>93.7</v>
      </c>
      <c r="H26">
        <v>0.2</v>
      </c>
      <c r="I26" s="2">
        <f>2*I21*G26/E26</f>
        <v>35.6997</v>
      </c>
      <c r="J26" s="4">
        <f>I26*((H26/G26)^2+(J21/I21)^2)^(1/2)</f>
        <v>0.20229977755795975</v>
      </c>
      <c r="K26">
        <f>C26*M26</f>
        <v>1470</v>
      </c>
      <c r="L26">
        <f t="shared" si="2"/>
        <v>98</v>
      </c>
      <c r="M26" s="4">
        <v>9.8000000000000007</v>
      </c>
      <c r="N26" s="2">
        <f>(M26*C26/H21)^(1/2)</f>
        <v>34.59163477751806</v>
      </c>
      <c r="O26" s="5">
        <f>N26*((1/4)*(D26/C26)^2+(1/4)*(G21/F21)^2+(1/4)*(E21/D21)^2)^(1/2)</f>
        <v>1.1538703173634139</v>
      </c>
      <c r="P26" s="3">
        <f>(I26-N26)/N26</f>
        <v>3.2032750970246097E-2</v>
      </c>
    </row>
    <row r="27" spans="3:16">
      <c r="C27">
        <v>150</v>
      </c>
      <c r="D27">
        <v>10</v>
      </c>
      <c r="E27">
        <v>4</v>
      </c>
      <c r="F27" s="3">
        <f>2*I21/E27</f>
        <v>0.47625000000000001</v>
      </c>
      <c r="G27">
        <v>74.900000000000006</v>
      </c>
      <c r="H27">
        <v>0.2</v>
      </c>
      <c r="I27" s="2">
        <f>2*I21*G27/E27</f>
        <v>35.671125000000004</v>
      </c>
      <c r="J27" s="4">
        <f>I27*((H27/G27)^2+(J21/I21)^2)^(1/2)</f>
        <v>0.21008361430630426</v>
      </c>
      <c r="K27">
        <f>M27*C27</f>
        <v>1470</v>
      </c>
      <c r="L27">
        <f t="shared" si="2"/>
        <v>98</v>
      </c>
      <c r="M27" s="4">
        <v>9.8000000000000007</v>
      </c>
      <c r="N27" s="2">
        <f>(M27*C26/H21)^(1/2)</f>
        <v>34.59163477751806</v>
      </c>
      <c r="O27" s="5">
        <f>N27*((1/4)*(D27/C27)^2+(1/4)*(G21/F21)^2+(1/4)*(E21/D21)^2)^(1/2)</f>
        <v>1.1538703173634139</v>
      </c>
      <c r="P27" s="3">
        <f>(I27-N27)/N27</f>
        <v>3.1206684200526153E-2</v>
      </c>
    </row>
    <row r="28" spans="3:16">
      <c r="C28">
        <v>150</v>
      </c>
      <c r="D28">
        <v>15</v>
      </c>
      <c r="E28">
        <v>3</v>
      </c>
      <c r="F28" s="3">
        <f>2*I21/E28</f>
        <v>0.63500000000000001</v>
      </c>
      <c r="G28">
        <v>55.8</v>
      </c>
      <c r="H28">
        <v>0.2</v>
      </c>
      <c r="I28" s="2">
        <f>2*G28*I21/E28</f>
        <v>35.433</v>
      </c>
      <c r="J28" s="4">
        <f>I28*((H28/G28)^2+(J21/I21)^2)^(1/2)</f>
        <v>0.22522211259110417</v>
      </c>
      <c r="K28">
        <f>M28*C28</f>
        <v>1470</v>
      </c>
      <c r="L28">
        <f t="shared" si="2"/>
        <v>147</v>
      </c>
      <c r="M28" s="4">
        <v>9.8000000000000007</v>
      </c>
      <c r="N28" s="2">
        <f>(M28*C28/H21)^(1/2)</f>
        <v>34.59163477751806</v>
      </c>
      <c r="O28" s="5">
        <f>N28*((1/4)*(D28/C28)^2+(1/4)*(G21/F21)^2+(1/4)*(E21/D21)^2)^(1/2)</f>
        <v>1.7301257289218441</v>
      </c>
      <c r="P28" s="3">
        <f>(I28-N28)/N28</f>
        <v>2.4322794452858981E-2</v>
      </c>
    </row>
    <row r="29" spans="3:16">
      <c r="C29">
        <v>150</v>
      </c>
      <c r="D29">
        <v>20</v>
      </c>
      <c r="E29">
        <v>2</v>
      </c>
      <c r="F29">
        <f>2*I21/E29</f>
        <v>0.95250000000000001</v>
      </c>
      <c r="G29">
        <v>36.700000000000003</v>
      </c>
      <c r="H29">
        <v>0.2</v>
      </c>
      <c r="I29" s="2">
        <f>2*G29*I21/E29</f>
        <v>34.956750000000007</v>
      </c>
      <c r="J29" s="4">
        <f>I29*((H29/G29)^2+(J21/I21)^2)^(1/2)</f>
        <v>0.26450425327393134</v>
      </c>
      <c r="K29">
        <f>M29*C29</f>
        <v>1470</v>
      </c>
      <c r="L29">
        <f t="shared" si="2"/>
        <v>196</v>
      </c>
      <c r="M29" s="4">
        <v>9.8000000000000007</v>
      </c>
      <c r="N29" s="2">
        <f>(C29*M29/H21)^(1/2)</f>
        <v>34.59163477751806</v>
      </c>
      <c r="O29" s="5">
        <f>N29*((1/4)*(D29/C29)^2+(1/4)*(G21/F21)^2+(1/4)*(E21/D21)^2)^(1/2)</f>
        <v>2.3065170057678603</v>
      </c>
      <c r="P29" s="3">
        <f>(I29-N29)/N29</f>
        <v>1.0555014957525054E-2</v>
      </c>
    </row>
    <row r="30" spans="3:16">
      <c r="C30">
        <v>150</v>
      </c>
      <c r="D30">
        <v>30</v>
      </c>
      <c r="E30">
        <v>1</v>
      </c>
      <c r="F30" s="3">
        <f>2*I21/E30</f>
        <v>1.905</v>
      </c>
      <c r="G30">
        <v>17.7</v>
      </c>
      <c r="H30">
        <v>0.1</v>
      </c>
      <c r="I30" s="2">
        <f>2*I21*G30/E30</f>
        <v>33.718499999999999</v>
      </c>
      <c r="J30" s="4">
        <f>I30*((H30/G30)^2+(J21/I21)^2)^(1/2)</f>
        <v>0.26003701659571471</v>
      </c>
      <c r="K30">
        <f>M30*C30</f>
        <v>1470</v>
      </c>
      <c r="L30">
        <f t="shared" si="2"/>
        <v>294</v>
      </c>
      <c r="M30" s="4">
        <v>9.8000000000000007</v>
      </c>
      <c r="N30" s="2">
        <f>(M30*C30/H21)^(1/2)</f>
        <v>34.59163477751806</v>
      </c>
      <c r="O30" s="5">
        <f>N30*((1/4)*(D30/C30)^2+(1/4)*(G21/F21)^2+(1/4)*(E21/D21)^2)^(1/2)</f>
        <v>3.4594355048528249</v>
      </c>
      <c r="P30" s="3">
        <f>(N30-I30)/N30</f>
        <v>2.5241211730343903E-2</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McMillin</cp:lastModifiedBy>
  <dcterms:created xsi:type="dcterms:W3CDTF">2016-02-25T23:24:55Z</dcterms:created>
  <dcterms:modified xsi:type="dcterms:W3CDTF">2016-02-26T05:32:46Z</dcterms:modified>
</cp:coreProperties>
</file>