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300" tabRatio="500"/>
  </bookViews>
  <sheets>
    <sheet name="Fabry-Perot_Interferometer" sheetId="1" r:id="rId1"/>
    <sheet name="Zeeman_Effec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J26" i="1"/>
  <c r="J17" i="1"/>
  <c r="J8" i="1"/>
  <c r="I26" i="1"/>
  <c r="I17" i="1"/>
  <c r="I8" i="1"/>
  <c r="K35" i="2"/>
  <c r="K26" i="2"/>
  <c r="K17" i="2"/>
  <c r="K8" i="2"/>
  <c r="H35" i="2"/>
  <c r="H26" i="2"/>
  <c r="H17" i="2"/>
  <c r="H8" i="2"/>
  <c r="F35" i="2"/>
  <c r="E35" i="2"/>
  <c r="F26" i="2"/>
  <c r="E26" i="2"/>
  <c r="F17" i="2"/>
  <c r="E17" i="2"/>
  <c r="F8" i="2"/>
  <c r="E8" i="2"/>
  <c r="D38" i="2"/>
  <c r="D36" i="2"/>
  <c r="D37" i="2"/>
  <c r="D35" i="2"/>
  <c r="D27" i="2"/>
  <c r="D28" i="2"/>
  <c r="D29" i="2"/>
  <c r="D26" i="2"/>
  <c r="D18" i="2"/>
  <c r="D19" i="2"/>
  <c r="D20" i="2"/>
  <c r="D17" i="2"/>
  <c r="D9" i="2"/>
  <c r="D10" i="2"/>
  <c r="D11" i="2"/>
  <c r="D8" i="2"/>
  <c r="K26" i="1"/>
  <c r="K17" i="1"/>
  <c r="K8" i="1"/>
  <c r="H26" i="1"/>
  <c r="H17" i="1"/>
  <c r="H8" i="1"/>
  <c r="G26" i="1"/>
  <c r="F26" i="1"/>
  <c r="E26" i="1"/>
  <c r="G17" i="1"/>
  <c r="F17" i="1"/>
  <c r="E17" i="1"/>
  <c r="G8" i="1"/>
  <c r="F8" i="1"/>
  <c r="E8" i="1"/>
  <c r="C27" i="1"/>
  <c r="C28" i="1"/>
  <c r="C29" i="1"/>
  <c r="C26" i="1"/>
  <c r="C18" i="1"/>
  <c r="C19" i="1"/>
  <c r="C20" i="1"/>
  <c r="C17" i="1"/>
  <c r="C9" i="1"/>
  <c r="C10" i="1"/>
  <c r="C11" i="1"/>
  <c r="C8" i="1"/>
</calcChain>
</file>

<file path=xl/sharedStrings.xml><?xml version="1.0" encoding="utf-8"?>
<sst xmlns="http://schemas.openxmlformats.org/spreadsheetml/2006/main" count="123" uniqueCount="40">
  <si>
    <t>I (Amps)</t>
  </si>
  <si>
    <t>V (Volts)</t>
  </si>
  <si>
    <t>B (mT)</t>
  </si>
  <si>
    <t>Measurement_1</t>
  </si>
  <si>
    <t>Centre (X):</t>
  </si>
  <si>
    <t>Centre (Y):</t>
  </si>
  <si>
    <t>Diameter (K):</t>
  </si>
  <si>
    <t>Diameter (K+1):</t>
  </si>
  <si>
    <t>Diameter (K+2):</t>
  </si>
  <si>
    <t>Diameter (K+3):</t>
  </si>
  <si>
    <t>Measurement_2</t>
  </si>
  <si>
    <t>Measurement_3</t>
  </si>
  <si>
    <t>No Polarizer</t>
  </si>
  <si>
    <t>Polarizer at 0˚</t>
  </si>
  <si>
    <t>Polarizer at 45˚</t>
  </si>
  <si>
    <t>Measurement_4</t>
  </si>
  <si>
    <t>Polarizer at 90˚</t>
  </si>
  <si>
    <t>Wavelength (nm)</t>
  </si>
  <si>
    <t>D^2</t>
  </si>
  <si>
    <t>D^2(K+3)-D^2(K+2)</t>
  </si>
  <si>
    <t>D^2(K+2)-D^2(K+1)</t>
  </si>
  <si>
    <t>D^2(K+1)-D^2(K)</t>
  </si>
  <si>
    <t>4f^2/d</t>
  </si>
  <si>
    <t>Average ∆D^2</t>
  </si>
  <si>
    <t>D(m)</t>
  </si>
  <si>
    <t>D(b)</t>
  </si>
  <si>
    <t>D(a)</t>
  </si>
  <si>
    <t>M2g2-M1g1</t>
  </si>
  <si>
    <t>c (m/s)</t>
  </si>
  <si>
    <t>d (mm)</t>
  </si>
  <si>
    <t>B (T)</t>
  </si>
  <si>
    <t>d (m)</t>
  </si>
  <si>
    <t>D^2(b)-D^2(a)</t>
  </si>
  <si>
    <t>D^2(b)-D^2(m)</t>
  </si>
  <si>
    <t>e/m</t>
  </si>
  <si>
    <t>e/m (accepted)</t>
  </si>
  <si>
    <t>percent error</t>
  </si>
  <si>
    <t>STD ∆D^2</t>
  </si>
  <si>
    <t>STD/AVG</t>
  </si>
  <si>
    <t>Average 4*f^2/d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</si>
</sst>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11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M15" sqref="M15"/>
    </sheetView>
  </sheetViews>
  <sheetFormatPr baseColWidth="10" defaultRowHeight="15" x14ac:dyDescent="0"/>
  <cols>
    <col min="1" max="1" width="17.33203125" customWidth="1"/>
    <col min="5" max="5" width="17.33203125" customWidth="1"/>
    <col min="6" max="6" width="17" customWidth="1"/>
    <col min="7" max="7" width="16.33203125" customWidth="1"/>
    <col min="8" max="8" width="13.33203125" customWidth="1"/>
  </cols>
  <sheetData>
    <row r="1" spans="1:13">
      <c r="A1" t="s">
        <v>0</v>
      </c>
      <c r="B1" t="s">
        <v>1</v>
      </c>
      <c r="C1" t="s">
        <v>2</v>
      </c>
      <c r="E1" t="s">
        <v>17</v>
      </c>
    </row>
    <row r="2" spans="1:13">
      <c r="A2">
        <v>4.62</v>
      </c>
      <c r="B2">
        <v>27.2</v>
      </c>
      <c r="C2">
        <v>105</v>
      </c>
      <c r="E2">
        <v>253.7</v>
      </c>
    </row>
    <row r="4" spans="1:13">
      <c r="A4" s="1" t="s">
        <v>3</v>
      </c>
    </row>
    <row r="6" spans="1:13">
      <c r="A6" t="s">
        <v>4</v>
      </c>
      <c r="B6">
        <v>313.14999999999998</v>
      </c>
    </row>
    <row r="7" spans="1:13">
      <c r="A7" t="s">
        <v>5</v>
      </c>
      <c r="B7">
        <v>236.75</v>
      </c>
      <c r="C7" t="s">
        <v>18</v>
      </c>
      <c r="E7" t="s">
        <v>19</v>
      </c>
      <c r="F7" t="s">
        <v>20</v>
      </c>
      <c r="G7" s="2" t="s">
        <v>21</v>
      </c>
      <c r="H7" t="s">
        <v>23</v>
      </c>
      <c r="I7" t="s">
        <v>37</v>
      </c>
      <c r="J7" t="s">
        <v>38</v>
      </c>
      <c r="K7" t="s">
        <v>22</v>
      </c>
      <c r="M7" t="s">
        <v>39</v>
      </c>
    </row>
    <row r="8" spans="1:13">
      <c r="A8" t="s">
        <v>6</v>
      </c>
      <c r="B8">
        <v>123.63</v>
      </c>
      <c r="C8">
        <f>B8^2</f>
        <v>15284.376899999999</v>
      </c>
      <c r="E8">
        <f>C11-C10</f>
        <v>9659.4400000000023</v>
      </c>
      <c r="F8">
        <f>C10-C9</f>
        <v>12370.644000000008</v>
      </c>
      <c r="G8">
        <f>C9-C8</f>
        <v>9891.7919999999976</v>
      </c>
      <c r="H8">
        <f>(E8+F8+G8)/3</f>
        <v>10640.625333333335</v>
      </c>
      <c r="I8">
        <f>_xlfn.STDEV.P(E8,F8,G8)</f>
        <v>1226.9801148177746</v>
      </c>
      <c r="J8">
        <f>I8/H8</f>
        <v>0.11531090291978213</v>
      </c>
      <c r="K8">
        <f>H8/E2</f>
        <v>41.941763237419536</v>
      </c>
      <c r="M8">
        <f>(K8+K17+K26)/3</f>
        <v>57.825652389085981</v>
      </c>
    </row>
    <row r="9" spans="1:13">
      <c r="A9" t="s">
        <v>7</v>
      </c>
      <c r="B9">
        <v>158.66999999999999</v>
      </c>
      <c r="C9">
        <f t="shared" ref="C9:C11" si="0">B9^2</f>
        <v>25176.168899999997</v>
      </c>
    </row>
    <row r="10" spans="1:13">
      <c r="A10" t="s">
        <v>8</v>
      </c>
      <c r="B10">
        <v>193.77</v>
      </c>
      <c r="C10">
        <f t="shared" si="0"/>
        <v>37546.812900000004</v>
      </c>
    </row>
    <row r="11" spans="1:13">
      <c r="A11" t="s">
        <v>9</v>
      </c>
      <c r="B11">
        <v>217.27</v>
      </c>
      <c r="C11">
        <f t="shared" si="0"/>
        <v>47206.252900000007</v>
      </c>
    </row>
    <row r="13" spans="1:13">
      <c r="A13" s="1" t="s">
        <v>10</v>
      </c>
    </row>
    <row r="15" spans="1:13">
      <c r="A15" t="s">
        <v>4</v>
      </c>
      <c r="B15">
        <v>313.95</v>
      </c>
    </row>
    <row r="16" spans="1:13">
      <c r="A16" t="s">
        <v>5</v>
      </c>
      <c r="B16">
        <v>237.1</v>
      </c>
      <c r="C16" t="s">
        <v>18</v>
      </c>
      <c r="E16" t="s">
        <v>19</v>
      </c>
      <c r="F16" t="s">
        <v>20</v>
      </c>
      <c r="G16" s="2" t="s">
        <v>21</v>
      </c>
      <c r="H16" t="s">
        <v>23</v>
      </c>
      <c r="I16" t="s">
        <v>37</v>
      </c>
      <c r="J16" t="s">
        <v>38</v>
      </c>
      <c r="K16" t="s">
        <v>22</v>
      </c>
    </row>
    <row r="17" spans="1:11">
      <c r="A17" t="s">
        <v>6</v>
      </c>
      <c r="B17">
        <v>182.38</v>
      </c>
      <c r="C17">
        <f>B17^2</f>
        <v>33262.464399999997</v>
      </c>
      <c r="E17">
        <f>C20-C19</f>
        <v>21829.081200000001</v>
      </c>
      <c r="F17">
        <f>C19-C18</f>
        <v>20440.636800000007</v>
      </c>
      <c r="G17">
        <f>C18-C17</f>
        <v>22461.859200000006</v>
      </c>
      <c r="H17">
        <f>(E17+F17+G17)/3</f>
        <v>21577.192400000004</v>
      </c>
      <c r="I17">
        <f>_xlfn.STDEV.P(E17,F17,G17)</f>
        <v>844.16466531102685</v>
      </c>
      <c r="J17">
        <f>I17/H17</f>
        <v>3.9123007741777689E-2</v>
      </c>
      <c r="K17">
        <f>H17/E2</f>
        <v>85.050029168309038</v>
      </c>
    </row>
    <row r="18" spans="1:11">
      <c r="A18" t="s">
        <v>7</v>
      </c>
      <c r="B18">
        <v>236.06</v>
      </c>
      <c r="C18">
        <f t="shared" ref="C18:C20" si="1">B18^2</f>
        <v>55724.323600000003</v>
      </c>
    </row>
    <row r="19" spans="1:11">
      <c r="A19" t="s">
        <v>8</v>
      </c>
      <c r="B19">
        <v>275.98</v>
      </c>
      <c r="C19">
        <f t="shared" si="1"/>
        <v>76164.960400000011</v>
      </c>
    </row>
    <row r="20" spans="1:11">
      <c r="A20" t="s">
        <v>9</v>
      </c>
      <c r="B20">
        <v>313.04000000000002</v>
      </c>
      <c r="C20">
        <f t="shared" si="1"/>
        <v>97994.041600000011</v>
      </c>
    </row>
    <row r="22" spans="1:11">
      <c r="A22" s="1" t="s">
        <v>11</v>
      </c>
    </row>
    <row r="24" spans="1:11">
      <c r="A24" t="s">
        <v>4</v>
      </c>
      <c r="B24">
        <v>313.22000000000003</v>
      </c>
    </row>
    <row r="25" spans="1:11">
      <c r="A25" t="s">
        <v>5</v>
      </c>
      <c r="B25">
        <v>235.35</v>
      </c>
      <c r="C25" t="s">
        <v>18</v>
      </c>
      <c r="E25" t="s">
        <v>19</v>
      </c>
      <c r="F25" t="s">
        <v>20</v>
      </c>
      <c r="G25" s="2" t="s">
        <v>21</v>
      </c>
      <c r="H25" t="s">
        <v>23</v>
      </c>
      <c r="I25" t="s">
        <v>37</v>
      </c>
      <c r="J25" t="s">
        <v>38</v>
      </c>
      <c r="K25" t="s">
        <v>22</v>
      </c>
    </row>
    <row r="26" spans="1:11">
      <c r="A26" t="s">
        <v>6</v>
      </c>
      <c r="B26">
        <v>242.06</v>
      </c>
      <c r="C26">
        <f>B26^2</f>
        <v>58593.043600000005</v>
      </c>
      <c r="E26">
        <f>C29-C28</f>
        <v>12787.797600000005</v>
      </c>
      <c r="F26">
        <f>C28-C27</f>
        <v>12902.188800000004</v>
      </c>
      <c r="G26">
        <f>C27-C26</f>
        <v>9689.8724999999977</v>
      </c>
      <c r="H26">
        <f>(E26+F26+G26)/3</f>
        <v>11793.286300000002</v>
      </c>
      <c r="I26">
        <f>_xlfn.STDEV.P(E26,F26,G26)</f>
        <v>1488.0711334212133</v>
      </c>
      <c r="J26">
        <f>I26/H26</f>
        <v>0.12617951396814756</v>
      </c>
      <c r="K26">
        <f>H26/E2</f>
        <v>46.485164761529376</v>
      </c>
    </row>
    <row r="27" spans="1:11">
      <c r="A27" t="s">
        <v>7</v>
      </c>
      <c r="B27">
        <v>261.31</v>
      </c>
      <c r="C27">
        <f t="shared" ref="C27:C29" si="2">B27^2</f>
        <v>68282.916100000002</v>
      </c>
    </row>
    <row r="28" spans="1:11">
      <c r="A28" t="s">
        <v>8</v>
      </c>
      <c r="B28">
        <v>284.93</v>
      </c>
      <c r="C28">
        <f t="shared" si="2"/>
        <v>81185.104900000006</v>
      </c>
    </row>
    <row r="29" spans="1:11">
      <c r="A29" t="s">
        <v>9</v>
      </c>
      <c r="B29">
        <v>306.55</v>
      </c>
      <c r="C29">
        <f t="shared" si="2"/>
        <v>93972.902500000011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6" workbookViewId="0">
      <selection activeCell="M33" sqref="M33"/>
    </sheetView>
  </sheetViews>
  <sheetFormatPr baseColWidth="10" defaultRowHeight="15" x14ac:dyDescent="0"/>
  <cols>
    <col min="1" max="3" width="15.33203125" customWidth="1"/>
    <col min="5" max="5" width="15.6640625" customWidth="1"/>
    <col min="6" max="6" width="12.83203125" customWidth="1"/>
    <col min="11" max="11" width="13.33203125" customWidth="1"/>
  </cols>
  <sheetData>
    <row r="1" spans="1:11">
      <c r="A1" t="s">
        <v>0</v>
      </c>
      <c r="C1" t="s">
        <v>1</v>
      </c>
      <c r="D1" t="s">
        <v>2</v>
      </c>
      <c r="E1" t="s">
        <v>30</v>
      </c>
      <c r="F1" t="s">
        <v>27</v>
      </c>
      <c r="G1" t="s">
        <v>28</v>
      </c>
      <c r="H1" t="s">
        <v>29</v>
      </c>
      <c r="I1" t="s">
        <v>31</v>
      </c>
      <c r="K1" t="s">
        <v>35</v>
      </c>
    </row>
    <row r="2" spans="1:11">
      <c r="A2">
        <v>4.62</v>
      </c>
      <c r="C2">
        <v>27.2</v>
      </c>
      <c r="D2">
        <v>105</v>
      </c>
      <c r="E2" s="3">
        <v>0.105</v>
      </c>
      <c r="F2">
        <v>0.5</v>
      </c>
      <c r="G2" s="3">
        <v>300000000</v>
      </c>
      <c r="H2">
        <v>2</v>
      </c>
      <c r="I2" s="3">
        <v>2E-3</v>
      </c>
      <c r="K2" s="3">
        <v>175880000000</v>
      </c>
    </row>
    <row r="4" spans="1:11">
      <c r="A4" s="1" t="s">
        <v>3</v>
      </c>
      <c r="B4" s="1"/>
      <c r="C4" t="s">
        <v>12</v>
      </c>
    </row>
    <row r="6" spans="1:11">
      <c r="A6" t="s">
        <v>4</v>
      </c>
      <c r="C6">
        <v>321.35000000000002</v>
      </c>
    </row>
    <row r="7" spans="1:11">
      <c r="A7" t="s">
        <v>5</v>
      </c>
      <c r="C7">
        <v>245.81</v>
      </c>
      <c r="D7" t="s">
        <v>18</v>
      </c>
      <c r="E7" t="s">
        <v>33</v>
      </c>
      <c r="F7" t="s">
        <v>32</v>
      </c>
      <c r="H7" t="s">
        <v>34</v>
      </c>
      <c r="K7" t="s">
        <v>36</v>
      </c>
    </row>
    <row r="8" spans="1:11">
      <c r="A8" t="s">
        <v>6</v>
      </c>
      <c r="B8" t="s">
        <v>24</v>
      </c>
      <c r="C8">
        <v>160.79</v>
      </c>
      <c r="D8">
        <f>C8^2</f>
        <v>25853.424099999997</v>
      </c>
      <c r="E8">
        <f>D10-D8</f>
        <v>15347.456299999998</v>
      </c>
      <c r="F8">
        <f>D10-D9</f>
        <v>5849.3599999999933</v>
      </c>
      <c r="H8" s="3">
        <f>(2*3.14*G2)*(F8/E8)/(F2*I2*E2)</f>
        <v>6838542414168.1875</v>
      </c>
      <c r="K8" s="3">
        <f>(H8-K2)/K2</f>
        <v>37.881864988447731</v>
      </c>
    </row>
    <row r="9" spans="1:11">
      <c r="A9" t="s">
        <v>7</v>
      </c>
      <c r="B9" t="s">
        <v>26</v>
      </c>
      <c r="C9">
        <v>188.02</v>
      </c>
      <c r="D9">
        <f t="shared" ref="D9:D11" si="0">C9^2</f>
        <v>35351.520400000001</v>
      </c>
    </row>
    <row r="10" spans="1:11">
      <c r="A10" t="s">
        <v>8</v>
      </c>
      <c r="B10" t="s">
        <v>25</v>
      </c>
      <c r="C10">
        <v>202.98</v>
      </c>
      <c r="D10">
        <f t="shared" si="0"/>
        <v>41200.880399999995</v>
      </c>
    </row>
    <row r="11" spans="1:11">
      <c r="A11" t="s">
        <v>9</v>
      </c>
      <c r="C11">
        <v>216.55</v>
      </c>
      <c r="D11">
        <f t="shared" si="0"/>
        <v>46893.902500000004</v>
      </c>
    </row>
    <row r="13" spans="1:11">
      <c r="A13" s="1" t="s">
        <v>10</v>
      </c>
      <c r="B13" s="1"/>
      <c r="C13" t="s">
        <v>13</v>
      </c>
    </row>
    <row r="15" spans="1:11">
      <c r="A15" t="s">
        <v>4</v>
      </c>
      <c r="C15">
        <v>321.36</v>
      </c>
    </row>
    <row r="16" spans="1:11">
      <c r="A16" t="s">
        <v>5</v>
      </c>
      <c r="C16">
        <v>239.84</v>
      </c>
      <c r="D16" t="s">
        <v>18</v>
      </c>
      <c r="E16" t="s">
        <v>33</v>
      </c>
      <c r="F16" t="s">
        <v>32</v>
      </c>
      <c r="H16" t="s">
        <v>34</v>
      </c>
      <c r="K16" t="s">
        <v>36</v>
      </c>
    </row>
    <row r="17" spans="1:11">
      <c r="A17" t="s">
        <v>6</v>
      </c>
      <c r="B17" t="s">
        <v>24</v>
      </c>
      <c r="C17">
        <v>191.97</v>
      </c>
      <c r="D17">
        <f>C17^2</f>
        <v>36852.480900000002</v>
      </c>
      <c r="E17">
        <f>D19-D17</f>
        <v>11833.941599999998</v>
      </c>
      <c r="F17">
        <f>D19-D18</f>
        <v>5626.0224000000017</v>
      </c>
      <c r="H17" s="3">
        <f>(2*3.14*G2)*(F17/E17)/(I2*F2*E2)</f>
        <v>8530286832386.7949</v>
      </c>
      <c r="K17" s="3">
        <f>(H17-K2)/K2</f>
        <v>47.500607416345204</v>
      </c>
    </row>
    <row r="18" spans="1:11">
      <c r="A18" t="s">
        <v>7</v>
      </c>
      <c r="B18" t="s">
        <v>26</v>
      </c>
      <c r="C18">
        <v>207.51</v>
      </c>
      <c r="D18">
        <f t="shared" ref="D18:D20" si="1">C18^2</f>
        <v>43060.400099999999</v>
      </c>
    </row>
    <row r="19" spans="1:11">
      <c r="A19" t="s">
        <v>8</v>
      </c>
      <c r="B19" t="s">
        <v>25</v>
      </c>
      <c r="C19">
        <v>220.65</v>
      </c>
      <c r="D19">
        <f t="shared" si="1"/>
        <v>48686.422500000001</v>
      </c>
    </row>
    <row r="20" spans="1:11">
      <c r="A20" t="s">
        <v>9</v>
      </c>
      <c r="C20">
        <v>248.18</v>
      </c>
      <c r="D20">
        <f t="shared" si="1"/>
        <v>61593.312400000003</v>
      </c>
    </row>
    <row r="22" spans="1:11">
      <c r="A22" s="1" t="s">
        <v>11</v>
      </c>
      <c r="B22" s="1"/>
      <c r="C22" t="s">
        <v>14</v>
      </c>
    </row>
    <row r="24" spans="1:11">
      <c r="A24" t="s">
        <v>4</v>
      </c>
      <c r="C24">
        <v>320.63</v>
      </c>
    </row>
    <row r="25" spans="1:11">
      <c r="A25" t="s">
        <v>5</v>
      </c>
      <c r="C25">
        <v>239.87</v>
      </c>
      <c r="D25" t="s">
        <v>18</v>
      </c>
      <c r="E25" t="s">
        <v>33</v>
      </c>
      <c r="F25" t="s">
        <v>32</v>
      </c>
      <c r="H25" t="s">
        <v>34</v>
      </c>
      <c r="K25" t="s">
        <v>36</v>
      </c>
    </row>
    <row r="26" spans="1:11">
      <c r="A26" t="s">
        <v>6</v>
      </c>
      <c r="B26" t="s">
        <v>24</v>
      </c>
      <c r="C26">
        <v>190.66</v>
      </c>
      <c r="D26">
        <f>C26^2</f>
        <v>36351.2356</v>
      </c>
      <c r="E26">
        <f>D28-D26</f>
        <v>11767.574000000008</v>
      </c>
      <c r="F26">
        <f>D28-D27</f>
        <v>6327.1847000000053</v>
      </c>
      <c r="H26" s="3">
        <f>(2*3.14*G2)*(F26/E26)/(F2*I2*E2)</f>
        <v>9647508584910.6562</v>
      </c>
      <c r="K26" s="3">
        <f>(H26-K2)/K2</f>
        <v>53.852789316071508</v>
      </c>
    </row>
    <row r="27" spans="1:11">
      <c r="A27" t="s">
        <v>7</v>
      </c>
      <c r="B27" t="s">
        <v>26</v>
      </c>
      <c r="C27">
        <v>204.43</v>
      </c>
      <c r="D27">
        <f t="shared" ref="D27:D29" si="2">C27^2</f>
        <v>41791.624900000003</v>
      </c>
    </row>
    <row r="28" spans="1:11">
      <c r="A28" t="s">
        <v>8</v>
      </c>
      <c r="B28" t="s">
        <v>25</v>
      </c>
      <c r="C28">
        <v>219.36</v>
      </c>
      <c r="D28">
        <f t="shared" si="2"/>
        <v>48118.809600000008</v>
      </c>
    </row>
    <row r="29" spans="1:11">
      <c r="A29" t="s">
        <v>9</v>
      </c>
      <c r="C29">
        <v>247.62</v>
      </c>
      <c r="D29">
        <f t="shared" si="2"/>
        <v>61315.664400000001</v>
      </c>
    </row>
    <row r="31" spans="1:11">
      <c r="A31" s="1" t="s">
        <v>15</v>
      </c>
      <c r="B31" s="1"/>
      <c r="C31" t="s">
        <v>16</v>
      </c>
    </row>
    <row r="33" spans="1:11">
      <c r="A33" t="s">
        <v>4</v>
      </c>
      <c r="C33">
        <v>320.8</v>
      </c>
    </row>
    <row r="34" spans="1:11">
      <c r="A34" t="s">
        <v>5</v>
      </c>
      <c r="C34">
        <v>235.13</v>
      </c>
      <c r="D34" t="s">
        <v>18</v>
      </c>
      <c r="E34" t="s">
        <v>33</v>
      </c>
      <c r="F34" t="s">
        <v>32</v>
      </c>
      <c r="H34" t="s">
        <v>34</v>
      </c>
      <c r="K34" t="s">
        <v>36</v>
      </c>
    </row>
    <row r="35" spans="1:11">
      <c r="A35" t="s">
        <v>6</v>
      </c>
      <c r="B35" t="s">
        <v>24</v>
      </c>
      <c r="C35">
        <v>163.68</v>
      </c>
      <c r="D35">
        <f>C35^2</f>
        <v>26791.142400000001</v>
      </c>
      <c r="E35">
        <f>D37-D35</f>
        <v>11382.202000000001</v>
      </c>
      <c r="F35">
        <f>D37-D36</f>
        <v>5812.9323000000077</v>
      </c>
      <c r="H35" s="3">
        <f>(2*3.14*G2)*(F35/E35)/(F2*I2*E2)</f>
        <v>9163482939417.1816</v>
      </c>
      <c r="K35" s="3">
        <f>(H35-K2)/K2</f>
        <v>51.100767224341489</v>
      </c>
    </row>
    <row r="36" spans="1:11">
      <c r="A36" t="s">
        <v>7</v>
      </c>
      <c r="B36" t="s">
        <v>26</v>
      </c>
      <c r="C36">
        <v>179.89</v>
      </c>
      <c r="D36">
        <f t="shared" ref="D36:D37" si="3">C36^2</f>
        <v>32360.412099999994</v>
      </c>
    </row>
    <row r="37" spans="1:11">
      <c r="A37" t="s">
        <v>8</v>
      </c>
      <c r="B37" t="s">
        <v>25</v>
      </c>
      <c r="C37">
        <v>195.38</v>
      </c>
      <c r="D37">
        <f t="shared" si="3"/>
        <v>38173.344400000002</v>
      </c>
    </row>
    <row r="38" spans="1:11">
      <c r="A38" t="s">
        <v>9</v>
      </c>
      <c r="C38">
        <v>225.89</v>
      </c>
      <c r="D38">
        <f>C38^2</f>
        <v>51026.292099999991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Fabry-Perot_Interferometer</vt:lpstr>
      <vt:lpstr>Zeeman_Effect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2017-10-24T21:12:58Z</dcterms:created>
  <dcterms:modified xsi:type="dcterms:W3CDTF">2017-11-21T20:09:06Z</dcterms:modified>
</cp:coreProperties>
</file>