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60" tabRatio="500" activeTab="1"/>
  </bookViews>
  <sheets>
    <sheet name="1" sheetId="1" r:id="rId1"/>
    <sheet name="1 (2)" sheetId="2" r:id="rId2"/>
  </sheets>
  <definedNames>
    <definedName name="solver_adj" localSheetId="0" hidden="1">'1'!$E$1</definedName>
    <definedName name="solver_adj" localSheetId="1" hidden="1">'1 (2)'!$E$1:$E$2,'1 (2)'!$E$7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'1'!$E$9</definedName>
    <definedName name="solver_lhs1" localSheetId="1" hidden="1">'1 (2)'!$E$6</definedName>
    <definedName name="solver_lhs2" localSheetId="0" hidden="1">'1'!$E$9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opt" localSheetId="0" hidden="1">'1'!$E$3</definedName>
    <definedName name="solver_opt" localSheetId="1" hidden="1">'1 (2)'!$B$12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hs1" localSheetId="0" hidden="1">'1'!$F$9</definedName>
    <definedName name="solver_rhs1" localSheetId="1" hidden="1">'1 (2)'!$E$7</definedName>
    <definedName name="solver_rhs2" localSheetId="0" hidden="1">'1'!$F$9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B7" i="1"/>
  <c r="F9" i="1"/>
  <c r="F10" i="1"/>
  <c r="E9" i="1"/>
  <c r="E8" i="2"/>
  <c r="J9" i="2"/>
  <c r="J8" i="2"/>
  <c r="J7" i="2"/>
  <c r="B7" i="2"/>
  <c r="B9" i="2"/>
  <c r="B10" i="2"/>
  <c r="B11" i="2"/>
  <c r="B12" i="2"/>
  <c r="E6" i="2"/>
  <c r="K9" i="2"/>
  <c r="G9" i="2"/>
  <c r="H9" i="2"/>
  <c r="L9" i="2"/>
  <c r="M9" i="2"/>
  <c r="K8" i="2"/>
  <c r="H8" i="2"/>
  <c r="L8" i="2"/>
  <c r="M8" i="2"/>
  <c r="K7" i="2"/>
  <c r="G7" i="2"/>
  <c r="L7" i="2"/>
  <c r="M7" i="2"/>
  <c r="F5" i="2"/>
  <c r="E3" i="2"/>
  <c r="E4" i="2"/>
  <c r="E5" i="2"/>
  <c r="F5" i="1"/>
  <c r="E3" i="1"/>
  <c r="E4" i="1"/>
  <c r="E5" i="1"/>
  <c r="L8" i="1"/>
  <c r="M8" i="1"/>
  <c r="L9" i="1"/>
  <c r="M9" i="1"/>
  <c r="L7" i="1"/>
  <c r="M7" i="1"/>
  <c r="K9" i="1"/>
  <c r="K8" i="1"/>
  <c r="K7" i="1"/>
  <c r="G7" i="1"/>
  <c r="H8" i="1"/>
  <c r="H9" i="1"/>
  <c r="G9" i="1"/>
</calcChain>
</file>

<file path=xl/sharedStrings.xml><?xml version="1.0" encoding="utf-8"?>
<sst xmlns="http://schemas.openxmlformats.org/spreadsheetml/2006/main" count="31" uniqueCount="18">
  <si>
    <t>lmax</t>
  </si>
  <si>
    <t>md</t>
  </si>
  <si>
    <t>lmin1</t>
  </si>
  <si>
    <t>lmin2</t>
  </si>
  <si>
    <t>mo1</t>
  </si>
  <si>
    <t>mo2</t>
  </si>
  <si>
    <t>lambda</t>
  </si>
  <si>
    <t>profit 1</t>
  </si>
  <si>
    <t>p1</t>
  </si>
  <si>
    <t>p2</t>
  </si>
  <si>
    <t>profit 2</t>
  </si>
  <si>
    <t>U</t>
  </si>
  <si>
    <t>Pd</t>
  </si>
  <si>
    <t>Cx1</t>
  </si>
  <si>
    <t>Cx2</t>
  </si>
  <si>
    <t>pi1+pi2</t>
  </si>
  <si>
    <t>alpha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</si>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</sst>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E7" sqref="E7"/>
    </sheetView>
  </sheetViews>
  <sheetFormatPr baseColWidth="10" defaultRowHeight="15" x14ac:dyDescent="0"/>
  <sheetData>
    <row r="1" spans="1:13">
      <c r="A1" t="s">
        <v>0</v>
      </c>
      <c r="B1">
        <v>100</v>
      </c>
      <c r="D1" t="s">
        <v>8</v>
      </c>
      <c r="E1">
        <v>1.2553191489361701</v>
      </c>
      <c r="F1">
        <v>1.2553191489361701</v>
      </c>
    </row>
    <row r="2" spans="1:13">
      <c r="A2" t="s">
        <v>1</v>
      </c>
      <c r="B2">
        <v>20</v>
      </c>
      <c r="D2" t="s">
        <v>9</v>
      </c>
      <c r="E2">
        <v>1.297872340425531</v>
      </c>
      <c r="F2">
        <v>1.297872340425531</v>
      </c>
    </row>
    <row r="3" spans="1:13">
      <c r="A3" t="s">
        <v>2</v>
      </c>
      <c r="B3">
        <v>5</v>
      </c>
      <c r="D3" t="s">
        <v>7</v>
      </c>
      <c r="E3">
        <f>($B$1-$B$2*($E$1+$E$2))*E1-(B3*E1-0.5*B5*E1^2)</f>
        <v>66.972612041647821</v>
      </c>
      <c r="F3">
        <v>66.972612041647821</v>
      </c>
    </row>
    <row r="4" spans="1:13">
      <c r="A4" t="s">
        <v>3</v>
      </c>
      <c r="B4">
        <v>10</v>
      </c>
      <c r="D4" t="s">
        <v>10</v>
      </c>
      <c r="E4">
        <f>($B$1-$B$2*($E$1+$E$2))*E2-(B4*E2-0.5*B6*E2^2)</f>
        <v>58.956541421457644</v>
      </c>
      <c r="F4">
        <v>58.956541421457644</v>
      </c>
    </row>
    <row r="5" spans="1:13">
      <c r="A5" t="s">
        <v>4</v>
      </c>
      <c r="B5">
        <v>15</v>
      </c>
      <c r="E5">
        <f>SUM(E3:E4)</f>
        <v>125.92915346310546</v>
      </c>
      <c r="F5">
        <f>SUM(F3:F4)</f>
        <v>125.92915346310546</v>
      </c>
    </row>
    <row r="6" spans="1:13">
      <c r="A6" t="s">
        <v>5</v>
      </c>
      <c r="B6">
        <v>10</v>
      </c>
      <c r="D6" t="s">
        <v>17</v>
      </c>
    </row>
    <row r="7" spans="1:13">
      <c r="A7" t="s">
        <v>6</v>
      </c>
      <c r="B7" s="1">
        <f>(B1-B2*(E1+E2))</f>
        <v>48.936170212765973</v>
      </c>
      <c r="D7" t="s">
        <v>16</v>
      </c>
      <c r="E7" s="2">
        <v>20</v>
      </c>
      <c r="G7">
        <f>-(B5+B2)</f>
        <v>-35</v>
      </c>
      <c r="H7">
        <v>0</v>
      </c>
      <c r="I7">
        <v>1</v>
      </c>
      <c r="J7">
        <v>1.2553191489361701</v>
      </c>
      <c r="K7">
        <f>B3</f>
        <v>5</v>
      </c>
      <c r="L7">
        <f>G7*$J$7+H7*$J$8+I7*$J$9</f>
        <v>5.0000000000000071</v>
      </c>
      <c r="M7">
        <f>K7-L7</f>
        <v>-7.1054273576010019E-15</v>
      </c>
    </row>
    <row r="8" spans="1:13">
      <c r="G8">
        <v>0</v>
      </c>
      <c r="H8">
        <f>-(B6+B2)</f>
        <v>-30</v>
      </c>
      <c r="I8">
        <v>1</v>
      </c>
      <c r="J8">
        <v>1.297872340425531</v>
      </c>
      <c r="K8">
        <f>B4</f>
        <v>10</v>
      </c>
      <c r="L8">
        <f t="shared" ref="L8" si="0">G8*$J$7+H8*$J$8+I8*$J$9</f>
        <v>10.000000000000036</v>
      </c>
      <c r="M8">
        <f t="shared" ref="M8:M9" si="1">K8-L8</f>
        <v>-3.5527136788005009E-14</v>
      </c>
    </row>
    <row r="9" spans="1:13">
      <c r="E9">
        <f>B3+B5*E1+$E$7*E1</f>
        <v>48.936170212765958</v>
      </c>
      <c r="F9">
        <f>B7</f>
        <v>48.936170212765973</v>
      </c>
      <c r="G9">
        <f>B2</f>
        <v>20</v>
      </c>
      <c r="H9">
        <f>B2</f>
        <v>20</v>
      </c>
      <c r="I9">
        <v>1</v>
      </c>
      <c r="J9">
        <v>48.936170212765965</v>
      </c>
      <c r="K9">
        <f>B1</f>
        <v>100</v>
      </c>
      <c r="L9">
        <f>G9*$J$7+H9*$J$8+I9*$J$9</f>
        <v>100</v>
      </c>
      <c r="M9">
        <f t="shared" si="1"/>
        <v>0</v>
      </c>
    </row>
    <row r="10" spans="1:13">
      <c r="E10">
        <f>B4+B6*E2+$E$7*E2</f>
        <v>48.93617021276593</v>
      </c>
      <c r="F10">
        <f>F9</f>
        <v>48.936170212765973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13" sqref="E13"/>
    </sheetView>
  </sheetViews>
  <sheetFormatPr baseColWidth="10" defaultRowHeight="15" x14ac:dyDescent="0"/>
  <sheetData>
    <row r="1" spans="1:13">
      <c r="A1" t="s">
        <v>0</v>
      </c>
      <c r="B1">
        <v>100</v>
      </c>
      <c r="D1" t="s">
        <v>8</v>
      </c>
      <c r="E1" s="1">
        <v>1.255317288737515</v>
      </c>
      <c r="F1">
        <v>1.2553191489361701</v>
      </c>
    </row>
    <row r="2" spans="1:13">
      <c r="A2" t="s">
        <v>1</v>
      </c>
      <c r="B2">
        <v>20</v>
      </c>
      <c r="D2" t="s">
        <v>9</v>
      </c>
      <c r="E2" s="1">
        <v>1.2978706760298928</v>
      </c>
      <c r="F2">
        <v>1.297872340425531</v>
      </c>
    </row>
    <row r="3" spans="1:13">
      <c r="A3" t="s">
        <v>2</v>
      </c>
      <c r="B3">
        <v>5</v>
      </c>
      <c r="D3" t="s">
        <v>7</v>
      </c>
      <c r="E3">
        <f>($B$1-$B$2*($E$1+$E$2))*E1-(B3*E1-0.5*B5*E1^2)</f>
        <v>66.972583774207195</v>
      </c>
      <c r="F3">
        <v>66.972612041647821</v>
      </c>
    </row>
    <row r="4" spans="1:13">
      <c r="A4" t="s">
        <v>3</v>
      </c>
      <c r="B4">
        <v>10</v>
      </c>
      <c r="D4" t="s">
        <v>10</v>
      </c>
      <c r="E4">
        <f>($B$1-$B$2*($E$1+$E$2))*E2-(B4*E2-0.5*B6*E2^2)</f>
        <v>58.956546503900583</v>
      </c>
      <c r="F4">
        <v>58.956541421457644</v>
      </c>
    </row>
    <row r="5" spans="1:13">
      <c r="A5" t="s">
        <v>4</v>
      </c>
      <c r="B5">
        <v>15</v>
      </c>
      <c r="D5" t="s">
        <v>15</v>
      </c>
      <c r="E5">
        <f>SUM(E3:E4)</f>
        <v>125.92913027810778</v>
      </c>
      <c r="F5">
        <f>SUM(F3:F4)</f>
        <v>125.92915346310546</v>
      </c>
    </row>
    <row r="6" spans="1:13">
      <c r="A6" t="s">
        <v>5</v>
      </c>
      <c r="B6">
        <v>10</v>
      </c>
      <c r="D6" t="s">
        <v>12</v>
      </c>
      <c r="E6">
        <f>E1+E2</f>
        <v>2.5531879647674076</v>
      </c>
    </row>
    <row r="7" spans="1:13">
      <c r="A7" t="s">
        <v>6</v>
      </c>
      <c r="B7" s="1">
        <f>(B1-B2*(E1+E2))</f>
        <v>48.936240704651851</v>
      </c>
      <c r="D7" t="s">
        <v>12</v>
      </c>
      <c r="E7" s="1">
        <v>2.5531879906826012</v>
      </c>
      <c r="G7">
        <f>-(B5+B2)</f>
        <v>-35</v>
      </c>
      <c r="H7">
        <v>0</v>
      </c>
      <c r="I7">
        <v>1</v>
      </c>
      <c r="J7">
        <f>E1</f>
        <v>1.255317288737515</v>
      </c>
      <c r="K7">
        <f>B3</f>
        <v>5</v>
      </c>
      <c r="L7">
        <f>G7*$J$7+H7*$J$8+I7*$J$9</f>
        <v>5.000135080534946</v>
      </c>
      <c r="M7">
        <f>K7-L7</f>
        <v>-1.3508053494604155E-4</v>
      </c>
    </row>
    <row r="8" spans="1:13">
      <c r="D8" t="s">
        <v>6</v>
      </c>
      <c r="E8">
        <f>B1-B2*E7</f>
        <v>48.936240186347973</v>
      </c>
      <c r="G8">
        <v>0</v>
      </c>
      <c r="H8">
        <f>-(B6+B2)</f>
        <v>-30</v>
      </c>
      <c r="I8">
        <v>1</v>
      </c>
      <c r="J8">
        <f>E2</f>
        <v>1.2978706760298928</v>
      </c>
      <c r="K8">
        <f>B4</f>
        <v>10</v>
      </c>
      <c r="L8">
        <f t="shared" ref="L8" si="0">G8*$J$7+H8*$J$8+I8*$J$9</f>
        <v>10.000119905451186</v>
      </c>
      <c r="M8">
        <f t="shared" ref="M8:M9" si="1">K8-L8</f>
        <v>-1.1990545118578666E-4</v>
      </c>
    </row>
    <row r="9" spans="1:13">
      <c r="A9" t="s">
        <v>11</v>
      </c>
      <c r="B9">
        <f>B1*E7-0.5*B2*E7^2</f>
        <v>190.13110991060154</v>
      </c>
      <c r="G9">
        <f>B2</f>
        <v>20</v>
      </c>
      <c r="H9">
        <f>B2</f>
        <v>20</v>
      </c>
      <c r="I9">
        <v>1</v>
      </c>
      <c r="J9">
        <f>E8</f>
        <v>48.936240186347973</v>
      </c>
      <c r="K9">
        <f>B1</f>
        <v>100</v>
      </c>
      <c r="L9">
        <f>G9*$J$7+H9*$J$8+I9*$J$9</f>
        <v>99.999999481696136</v>
      </c>
      <c r="M9">
        <f t="shared" si="1"/>
        <v>5.1830386382789584E-7</v>
      </c>
    </row>
    <row r="10" spans="1:13">
      <c r="A10" t="s">
        <v>13</v>
      </c>
      <c r="B10">
        <f>B3*E1+0.5*(B5+$B$2)*E1^2</f>
        <v>33.853462613245426</v>
      </c>
    </row>
    <row r="11" spans="1:13">
      <c r="A11" t="s">
        <v>14</v>
      </c>
      <c r="B11">
        <f>B4*E2+0.5*(B6+$B$2)*E2^2</f>
        <v>38.245731135773291</v>
      </c>
    </row>
    <row r="12" spans="1:13">
      <c r="B12">
        <f>B9-B10-B11</f>
        <v>118.03191616158281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Oliveira</dc:creator>
  <cp:lastModifiedBy>Paulo De Oliveira</cp:lastModifiedBy>
  <dcterms:created xsi:type="dcterms:W3CDTF">2019-03-29T00:36:16Z</dcterms:created>
  <dcterms:modified xsi:type="dcterms:W3CDTF">2019-03-31T03:54:59Z</dcterms:modified>
</cp:coreProperties>
</file>