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m.deoliveiradejes/Dropbox (Uniandes)/UNIANDES/Docencia Uniandes/MASEP/github/PMUSSE/Reto2/"/>
    </mc:Choice>
  </mc:AlternateContent>
  <xr:revisionPtr revIDLastSave="0" documentId="13_ncr:1_{DD417510-85AF-3143-8F39-C356744F3B16}" xr6:coauthVersionLast="45" xr6:coauthVersionMax="45" xr10:uidLastSave="{00000000-0000-0000-0000-000000000000}"/>
  <bookViews>
    <workbookView xWindow="40440" yWindow="1260" windowWidth="27640" windowHeight="16940" xr2:uid="{94C02EA3-A598-FC47-8B3F-CFC934D175C3}"/>
  </bookViews>
  <sheets>
    <sheet name="vector de medidas" sheetId="1" r:id="rId1"/>
    <sheet name="Sheet3" sheetId="6" r:id="rId2"/>
    <sheet name="medidas de campo" sheetId="5" r:id="rId3"/>
    <sheet name="datos del sistema" sheetId="2" r:id="rId4"/>
    <sheet name="solución de Flujo de Potencia" sheetId="3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1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9" i="1"/>
  <c r="K20" i="1"/>
  <c r="K21" i="1"/>
  <c r="K22" i="1"/>
  <c r="K23" i="1"/>
  <c r="K24" i="1"/>
  <c r="K25" i="1"/>
  <c r="K26" i="1"/>
  <c r="K27" i="1"/>
  <c r="K28" i="1"/>
  <c r="K29" i="1"/>
  <c r="K30" i="1"/>
  <c r="L15" i="1" l="1"/>
  <c r="L11" i="1"/>
  <c r="M11" i="1"/>
  <c r="L12" i="1"/>
  <c r="M12" i="1"/>
  <c r="L13" i="1"/>
  <c r="M13" i="1"/>
  <c r="L14" i="1"/>
  <c r="M14" i="1"/>
  <c r="M15" i="1"/>
  <c r="M10" i="1"/>
  <c r="L10" i="1"/>
  <c r="L9" i="1"/>
  <c r="L3" i="1"/>
  <c r="M3" i="1"/>
  <c r="L4" i="1"/>
  <c r="M4" i="1"/>
  <c r="L5" i="1"/>
  <c r="M5" i="1"/>
  <c r="L6" i="1"/>
  <c r="M6" i="1"/>
  <c r="L7" i="1"/>
  <c r="M7" i="1"/>
  <c r="L8" i="1"/>
  <c r="M8" i="1"/>
  <c r="M9" i="1"/>
  <c r="M2" i="1"/>
  <c r="L2" i="1"/>
  <c r="J7" i="2" l="1"/>
  <c r="K7" i="2"/>
  <c r="J8" i="2"/>
  <c r="K8" i="2"/>
  <c r="J9" i="2"/>
  <c r="K9" i="2"/>
  <c r="J10" i="2"/>
  <c r="K10" i="2"/>
  <c r="J11" i="2"/>
  <c r="K11" i="2"/>
  <c r="J12" i="2"/>
  <c r="K12" i="2"/>
  <c r="J6" i="2"/>
  <c r="K6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H4" i="2"/>
  <c r="G4" i="2"/>
</calcChain>
</file>

<file path=xl/sharedStrings.xml><?xml version="1.0" encoding="utf-8"?>
<sst xmlns="http://schemas.openxmlformats.org/spreadsheetml/2006/main" count="87" uniqueCount="53">
  <si>
    <t>Nodo i</t>
  </si>
  <si>
    <t>Nodo j</t>
  </si>
  <si>
    <t>L (km)</t>
  </si>
  <si>
    <t>R(Ohm/km)</t>
  </si>
  <si>
    <t>X(Ohm/km)</t>
  </si>
  <si>
    <t>-</t>
  </si>
  <si>
    <t>r (pu)</t>
  </si>
  <si>
    <t>x (pu)</t>
  </si>
  <si>
    <t>v (pu)</t>
  </si>
  <si>
    <t>Nodo</t>
  </si>
  <si>
    <r>
      <rPr>
        <sz val="12"/>
        <color theme="1"/>
        <rFont val="Symbol"/>
        <charset val="2"/>
      </rPr>
      <t>q (</t>
    </r>
    <r>
      <rPr>
        <sz val="12"/>
        <color theme="1"/>
        <rFont val="Calibri"/>
        <family val="2"/>
        <scheme val="minor"/>
      </rPr>
      <t>rad)</t>
    </r>
  </si>
  <si>
    <t>medida</t>
  </si>
  <si>
    <t>valor z (pu)</t>
  </si>
  <si>
    <t>Vr</t>
  </si>
  <si>
    <t>Vi</t>
  </si>
  <si>
    <t>Ir</t>
  </si>
  <si>
    <t>Ii</t>
  </si>
  <si>
    <t>estimación</t>
  </si>
  <si>
    <t>v1</t>
  </si>
  <si>
    <t>v2</t>
  </si>
  <si>
    <t>v3</t>
  </si>
  <si>
    <t>v4</t>
  </si>
  <si>
    <t>v5</t>
  </si>
  <si>
    <t>v6</t>
  </si>
  <si>
    <t>v7</t>
  </si>
  <si>
    <t>v8</t>
  </si>
  <si>
    <t>Ig1</t>
  </si>
  <si>
    <t>Ig2</t>
  </si>
  <si>
    <t>Id4</t>
  </si>
  <si>
    <t>id5</t>
  </si>
  <si>
    <t>id6</t>
  </si>
  <si>
    <t>id8</t>
  </si>
  <si>
    <t>magnitude (pu)</t>
  </si>
  <si>
    <t>degrees</t>
  </si>
  <si>
    <t>Tp1</t>
  </si>
  <si>
    <t>Tp2</t>
  </si>
  <si>
    <t>Tp3</t>
  </si>
  <si>
    <t>Tp4</t>
  </si>
  <si>
    <t>Tp5</t>
  </si>
  <si>
    <t>Tp6</t>
  </si>
  <si>
    <t>Tp7</t>
  </si>
  <si>
    <t>Tp8</t>
  </si>
  <si>
    <t>TC1</t>
  </si>
  <si>
    <t>TC2</t>
  </si>
  <si>
    <t>TC4</t>
  </si>
  <si>
    <t>TC5</t>
  </si>
  <si>
    <t>TC6</t>
  </si>
  <si>
    <t>TC8</t>
  </si>
  <si>
    <t>TP</t>
  </si>
  <si>
    <t>TC</t>
  </si>
  <si>
    <t>peso</t>
  </si>
  <si>
    <t>W(z-h)^2</t>
  </si>
  <si>
    <t>J=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</si>
</sst>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"/>
    <numFmt numFmtId="165" formatCode="0.0000"/>
    <numFmt numFmtId="166" formatCode="0.000000000000"/>
    <numFmt numFmtId="167" formatCode="0.0000000000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MU Serif Upright Italic Uprigh"/>
    </font>
    <font>
      <sz val="12"/>
      <color theme="1"/>
      <name val="Symbol"/>
      <charset val="2"/>
    </font>
    <font>
      <sz val="12"/>
      <color theme="1"/>
      <name val="Calibri"/>
      <family val="2"/>
      <charset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1" fillId="2" borderId="3" xfId="0" applyFont="1" applyFill="1" applyBorder="1"/>
    <xf numFmtId="0" fontId="1" fillId="2" borderId="3" xfId="0" applyFon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0" fontId="0" fillId="2" borderId="0" xfId="0" applyFill="1" applyBorder="1"/>
    <xf numFmtId="165" fontId="0" fillId="2" borderId="0" xfId="0" applyNumberFormat="1" applyFill="1" applyBorder="1"/>
    <xf numFmtId="0" fontId="0" fillId="2" borderId="3" xfId="0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0" fontId="0" fillId="2" borderId="3" xfId="0" applyFill="1" applyBorder="1"/>
    <xf numFmtId="165" fontId="0" fillId="2" borderId="3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3" fillId="2" borderId="1" xfId="0" applyFont="1" applyFill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Fill="1" applyBorder="1"/>
    <xf numFmtId="167" fontId="1" fillId="2" borderId="0" xfId="0" applyNumberFormat="1" applyFont="1" applyFill="1" applyBorder="1"/>
    <xf numFmtId="167" fontId="1" fillId="2" borderId="0" xfId="0" applyNumberFormat="1" applyFont="1" applyFill="1" applyBorder="1" applyAlignment="1">
      <alignment horizontal="center"/>
    </xf>
    <xf numFmtId="167" fontId="1" fillId="2" borderId="2" xfId="0" applyNumberFormat="1" applyFont="1" applyFill="1" applyBorder="1" applyAlignment="1">
      <alignment horizontal="center"/>
    </xf>
    <xf numFmtId="167" fontId="1" fillId="2" borderId="3" xfId="0" applyNumberFormat="1" applyFont="1" applyFill="1" applyBorder="1" applyAlignment="1">
      <alignment horizontal="center"/>
    </xf>
    <xf numFmtId="166" fontId="1" fillId="2" borderId="0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1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3" borderId="0" xfId="0" applyFont="1" applyFill="1" applyBorder="1"/>
    <xf numFmtId="0" fontId="1" fillId="3" borderId="0" xfId="0" applyFont="1" applyFill="1" applyBorder="1" applyAlignment="1">
      <alignment horizontal="center"/>
    </xf>
    <xf numFmtId="166" fontId="1" fillId="3" borderId="0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'vector de medidas'!$J$2:$J$30</c:f>
              <c:numCache>
                <c:formatCode>General</c:formatCode>
                <c:ptCount val="29"/>
                <c:pt idx="0">
                  <c:v>2500</c:v>
                </c:pt>
                <c:pt idx="1">
                  <c:v>2500</c:v>
                </c:pt>
                <c:pt idx="2">
                  <c:v>2500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2500</c:v>
                </c:pt>
                <c:pt idx="7">
                  <c:v>2500</c:v>
                </c:pt>
                <c:pt idx="8">
                  <c:v>2500</c:v>
                </c:pt>
                <c:pt idx="9">
                  <c:v>2500</c:v>
                </c:pt>
                <c:pt idx="10">
                  <c:v>2500</c:v>
                </c:pt>
                <c:pt idx="11">
                  <c:v>2500</c:v>
                </c:pt>
                <c:pt idx="12">
                  <c:v>2500</c:v>
                </c:pt>
                <c:pt idx="13">
                  <c:v>2500</c:v>
                </c:pt>
                <c:pt idx="14">
                  <c:v>2500</c:v>
                </c:pt>
                <c:pt idx="15">
                  <c:v>2500</c:v>
                </c:pt>
                <c:pt idx="16">
                  <c:v>0</c:v>
                </c:pt>
                <c:pt idx="17">
                  <c:v>266.991328121663</c:v>
                </c:pt>
                <c:pt idx="18">
                  <c:v>266.991328121663</c:v>
                </c:pt>
                <c:pt idx="19">
                  <c:v>266.991328121663</c:v>
                </c:pt>
                <c:pt idx="20">
                  <c:v>266.991328121663</c:v>
                </c:pt>
                <c:pt idx="21">
                  <c:v>266.991328121663</c:v>
                </c:pt>
                <c:pt idx="22">
                  <c:v>266.991328121663</c:v>
                </c:pt>
                <c:pt idx="23">
                  <c:v>266.991328121663</c:v>
                </c:pt>
                <c:pt idx="24">
                  <c:v>266.991328121663</c:v>
                </c:pt>
                <c:pt idx="25">
                  <c:v>266.991328121663</c:v>
                </c:pt>
                <c:pt idx="26">
                  <c:v>266.991328121663</c:v>
                </c:pt>
                <c:pt idx="27">
                  <c:v>266.991328121663</c:v>
                </c:pt>
                <c:pt idx="28">
                  <c:v>266.991328121663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7B-5F42-95B0-182A3A028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0733631"/>
        <c:axId val="1730248975"/>
      </c:lineChart>
      <c:catAx>
        <c:axId val="1730733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248975"/>
        <c:crosses val="autoZero"/>
        <c:auto val="1"/>
        <c:lblAlgn val="ctr"/>
        <c:lblOffset val="100"/>
        <c:noMultiLvlLbl val="0"/>
      </c:catAx>
      <c:valAx>
        <c:axId val="1730248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733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112348</xdr:colOff>
      <xdr:row>2</xdr:row>
      <xdr:rowOff>142631</xdr:rowOff>
    </xdr:from>
    <xdr:to>
      <xdr:col>19</xdr:col>
      <xdr:colOff>532425</xdr:colOff>
      <xdr:row>15</xdr:row>
      <xdr:rowOff>91831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EF07E7-7D3E-4B43-BA7F-9E48B3E7E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E1BF8-56BA-6541-8338-B86F7E230EA6}">
  <dimension ref="A1:R31"/>
  <sheetViews>
    <sheetView tabSelected="1" topLeftCell="D12" zoomScale="130" zoomScaleNormal="130" workbookViewId="0">
      <selection activeCell="H42" sqref="H42"/>
    </sheetView>
  </sheetViews>
  <sheetFormatPr baseColWidth="10" defaultRowHeight="17" x14ac:dyDescent="0.25"/>
  <cols>
    <col min="1" max="1" width="3.1640625" style="22" hidden="1" customWidth="1"/>
    <col min="2" max="2" width="3.5" style="22" hidden="1" customWidth="1"/>
    <col min="3" max="3" width="4.33203125" style="22" hidden="1" customWidth="1"/>
    <col min="4" max="4" width="5.6640625" style="23" customWidth="1"/>
    <col min="5" max="5" width="2.5" style="23" customWidth="1"/>
    <col min="6" max="6" width="2.33203125" style="23" customWidth="1"/>
    <col min="7" max="7" width="5.33203125" style="23" customWidth="1"/>
    <col min="8" max="8" width="25.33203125" style="23" customWidth="1"/>
    <col min="9" max="9" width="18.33203125" style="23" customWidth="1"/>
    <col min="10" max="10" width="5.83203125" style="22" customWidth="1"/>
    <col min="11" max="11" width="10.83203125" style="22"/>
    <col min="12" max="12" width="18.33203125" style="22" bestFit="1" customWidth="1"/>
    <col min="13" max="16384" width="10.83203125" style="22"/>
  </cols>
  <sheetData>
    <row r="1" spans="1:18" ht="17" customHeight="1" x14ac:dyDescent="0.25">
      <c r="A1" s="5"/>
      <c r="B1" s="5"/>
      <c r="C1" s="5"/>
      <c r="D1" s="32" t="s">
        <v>11</v>
      </c>
      <c r="E1" s="32"/>
      <c r="F1" s="32"/>
      <c r="G1" s="30" t="s">
        <v>48</v>
      </c>
      <c r="H1" s="30" t="s">
        <v>12</v>
      </c>
      <c r="I1" s="30" t="s">
        <v>17</v>
      </c>
      <c r="J1" s="33" t="s">
        <v>50</v>
      </c>
      <c r="K1" s="3" t="s">
        <v>51</v>
      </c>
      <c r="L1" s="5"/>
      <c r="M1" s="5"/>
      <c r="N1" s="5"/>
      <c r="O1" s="5"/>
      <c r="P1" s="5"/>
      <c r="Q1" s="5"/>
      <c r="R1" s="5"/>
    </row>
    <row r="2" spans="1:18" x14ac:dyDescent="0.25">
      <c r="A2" s="5"/>
      <c r="B2" s="5"/>
      <c r="C2" s="5"/>
      <c r="D2" s="6">
        <v>1</v>
      </c>
      <c r="E2" s="6" t="s">
        <v>13</v>
      </c>
      <c r="F2" s="6">
        <v>1</v>
      </c>
      <c r="G2" s="6">
        <v>1</v>
      </c>
      <c r="H2" s="29">
        <v>1.01950005164604</v>
      </c>
      <c r="I2" s="6">
        <v>1.0211265520872499</v>
      </c>
      <c r="J2" s="5">
        <v>2500</v>
      </c>
      <c r="K2" s="3">
        <f t="shared" ref="K2:K29" si="0">J2*(H2-I2)^2</f>
        <v>6.6137592131402636E-3</v>
      </c>
      <c r="L2" s="25">
        <f>(H2^2+H10^2)^0.5</f>
        <v>1.0195417112162017</v>
      </c>
      <c r="M2" s="5">
        <f>ATAN(H10/H2)</f>
        <v>-9.0400611847144298E-3</v>
      </c>
      <c r="N2" s="5"/>
      <c r="O2" s="5"/>
      <c r="P2" s="5"/>
      <c r="Q2" s="5"/>
      <c r="R2" s="5"/>
    </row>
    <row r="3" spans="1:18" x14ac:dyDescent="0.25">
      <c r="A3" s="5"/>
      <c r="B3" s="5"/>
      <c r="C3" s="5"/>
      <c r="D3" s="6">
        <v>2</v>
      </c>
      <c r="E3" s="6" t="s">
        <v>13</v>
      </c>
      <c r="F3" s="6">
        <v>2</v>
      </c>
      <c r="G3" s="6">
        <v>2</v>
      </c>
      <c r="H3" s="29">
        <v>1.00228844456804</v>
      </c>
      <c r="I3" s="6">
        <v>0.99737479814993102</v>
      </c>
      <c r="J3" s="5">
        <v>2500</v>
      </c>
      <c r="K3" s="5">
        <f t="shared" si="0"/>
        <v>6.0359802805488166E-2</v>
      </c>
      <c r="L3" s="25">
        <f t="shared" ref="L3:L8" si="1">(H3^2+H11^2)^0.5</f>
        <v>1.0023456630479792</v>
      </c>
      <c r="M3" s="5">
        <f t="shared" ref="M3:M9" si="2">ATAN(H11/H3)</f>
        <v>1.06850476712798E-2</v>
      </c>
      <c r="N3" s="5"/>
      <c r="O3" s="5"/>
      <c r="P3" s="5"/>
      <c r="Q3" s="5"/>
      <c r="R3" s="5"/>
    </row>
    <row r="4" spans="1:18" x14ac:dyDescent="0.25">
      <c r="A4" s="5"/>
      <c r="B4" s="5"/>
      <c r="C4" s="5"/>
      <c r="D4" s="6">
        <v>3</v>
      </c>
      <c r="E4" s="6" t="s">
        <v>13</v>
      </c>
      <c r="F4" s="6">
        <v>3</v>
      </c>
      <c r="G4" s="6">
        <v>3</v>
      </c>
      <c r="H4" s="29">
        <v>0.99130270048971103</v>
      </c>
      <c r="I4" s="6">
        <v>1.00361947580146</v>
      </c>
      <c r="J4" s="5">
        <v>2500</v>
      </c>
      <c r="K4" s="5">
        <f t="shared" si="0"/>
        <v>0.3792573852002753</v>
      </c>
      <c r="L4" s="25">
        <f t="shared" si="1"/>
        <v>0.99172525704070769</v>
      </c>
      <c r="M4" s="5">
        <f t="shared" si="2"/>
        <v>-2.9192894114884987E-2</v>
      </c>
      <c r="N4" s="5"/>
      <c r="O4" s="5"/>
      <c r="P4" s="5"/>
      <c r="Q4" s="5"/>
      <c r="R4" s="5"/>
    </row>
    <row r="5" spans="1:18" x14ac:dyDescent="0.25">
      <c r="A5" s="5"/>
      <c r="B5" s="5"/>
      <c r="C5" s="5"/>
      <c r="D5" s="6">
        <v>4</v>
      </c>
      <c r="E5" s="6" t="s">
        <v>13</v>
      </c>
      <c r="F5" s="6">
        <v>4</v>
      </c>
      <c r="G5" s="6">
        <v>4</v>
      </c>
      <c r="H5" s="29">
        <v>0.99875745820990502</v>
      </c>
      <c r="I5" s="6">
        <v>0.97707883949915497</v>
      </c>
      <c r="J5" s="5">
        <v>2500</v>
      </c>
      <c r="K5" s="5">
        <f t="shared" si="0"/>
        <v>1.1749062730152058</v>
      </c>
      <c r="L5" s="25">
        <f t="shared" si="1"/>
        <v>1.0001439590169023</v>
      </c>
      <c r="M5" s="5">
        <f t="shared" si="2"/>
        <v>-5.266159245757502E-2</v>
      </c>
      <c r="N5" s="5"/>
      <c r="O5" s="5"/>
      <c r="P5" s="5"/>
      <c r="Q5" s="5"/>
      <c r="R5" s="5"/>
    </row>
    <row r="6" spans="1:18" x14ac:dyDescent="0.25">
      <c r="A6" s="5"/>
      <c r="B6" s="5"/>
      <c r="C6" s="5"/>
      <c r="D6" s="6">
        <v>5</v>
      </c>
      <c r="E6" s="6" t="s">
        <v>13</v>
      </c>
      <c r="F6" s="6">
        <v>5</v>
      </c>
      <c r="G6" s="6">
        <v>5</v>
      </c>
      <c r="H6" s="29">
        <v>0.98843506378020496</v>
      </c>
      <c r="I6" s="6">
        <v>0.96392672088652598</v>
      </c>
      <c r="J6" s="5">
        <v>2500</v>
      </c>
      <c r="K6" s="5">
        <f t="shared" si="0"/>
        <v>1.5016471784853624</v>
      </c>
      <c r="L6" s="25">
        <f t="shared" si="1"/>
        <v>0.99222013316748681</v>
      </c>
      <c r="M6" s="5">
        <f t="shared" si="2"/>
        <v>-8.7374772895268987E-2</v>
      </c>
      <c r="N6" s="5"/>
      <c r="O6" s="5"/>
      <c r="P6" s="5"/>
      <c r="Q6" s="5"/>
      <c r="R6" s="5"/>
    </row>
    <row r="7" spans="1:18" x14ac:dyDescent="0.25">
      <c r="A7" s="5"/>
      <c r="B7" s="5"/>
      <c r="C7" s="5"/>
      <c r="D7" s="6">
        <v>6</v>
      </c>
      <c r="E7" s="6" t="s">
        <v>13</v>
      </c>
      <c r="F7" s="6">
        <v>6</v>
      </c>
      <c r="G7" s="6">
        <v>6</v>
      </c>
      <c r="H7" s="29">
        <v>0.92912339197497595</v>
      </c>
      <c r="I7" s="6">
        <v>0.96230983154679395</v>
      </c>
      <c r="J7" s="5">
        <v>2500</v>
      </c>
      <c r="K7" s="5">
        <f t="shared" si="0"/>
        <v>2.7533494286348179</v>
      </c>
      <c r="L7" s="25">
        <f t="shared" si="1"/>
        <v>0.93085624753965301</v>
      </c>
      <c r="M7" s="5">
        <f t="shared" si="2"/>
        <v>-6.1027034551282555E-2</v>
      </c>
      <c r="N7" s="5"/>
      <c r="O7" s="5"/>
      <c r="P7" s="5"/>
      <c r="Q7" s="5"/>
      <c r="R7" s="5"/>
    </row>
    <row r="8" spans="1:18" x14ac:dyDescent="0.25">
      <c r="A8" s="5"/>
      <c r="B8" s="5"/>
      <c r="C8" s="5"/>
      <c r="D8" s="6">
        <v>7</v>
      </c>
      <c r="E8" s="6" t="s">
        <v>13</v>
      </c>
      <c r="F8" s="6">
        <v>7</v>
      </c>
      <c r="G8" s="6">
        <v>7</v>
      </c>
      <c r="H8" s="29">
        <v>0.981765358988402</v>
      </c>
      <c r="I8" s="6">
        <v>0.97378379669121296</v>
      </c>
      <c r="J8" s="5">
        <v>2500</v>
      </c>
      <c r="K8" s="5">
        <f t="shared" si="0"/>
        <v>0.1592633417597743</v>
      </c>
      <c r="L8" s="25">
        <f t="shared" si="1"/>
        <v>0.98185622173914044</v>
      </c>
      <c r="M8" s="5">
        <f t="shared" si="2"/>
        <v>-1.3604648923318256E-2</v>
      </c>
      <c r="N8" s="5"/>
      <c r="O8" s="5"/>
      <c r="P8" s="5"/>
      <c r="Q8" s="5"/>
      <c r="R8" s="5"/>
    </row>
    <row r="9" spans="1:18" x14ac:dyDescent="0.25">
      <c r="A9" s="5"/>
      <c r="B9" s="5"/>
      <c r="C9" s="5"/>
      <c r="D9" s="6">
        <v>8</v>
      </c>
      <c r="E9" s="6" t="s">
        <v>13</v>
      </c>
      <c r="F9" s="6">
        <v>8</v>
      </c>
      <c r="G9" s="6">
        <v>8</v>
      </c>
      <c r="H9" s="29">
        <v>0.97219777882214198</v>
      </c>
      <c r="I9" s="6">
        <v>0.98415023381689504</v>
      </c>
      <c r="J9" s="5">
        <v>2500</v>
      </c>
      <c r="K9" s="5">
        <f t="shared" si="0"/>
        <v>0.35715295100399336</v>
      </c>
      <c r="L9" s="25">
        <f>(H9^2+H17^2)^0.5</f>
        <v>0.97306908089622279</v>
      </c>
      <c r="M9" s="5">
        <f t="shared" si="2"/>
        <v>-4.232139229162063E-2</v>
      </c>
      <c r="N9" s="5"/>
      <c r="O9" s="5"/>
      <c r="P9" s="5"/>
      <c r="Q9" s="5"/>
      <c r="R9" s="5"/>
    </row>
    <row r="10" spans="1:18" x14ac:dyDescent="0.25">
      <c r="A10" s="5"/>
      <c r="B10" s="5"/>
      <c r="C10" s="5"/>
      <c r="D10" s="6">
        <v>9</v>
      </c>
      <c r="E10" s="6" t="s">
        <v>14</v>
      </c>
      <c r="F10" s="6">
        <v>1</v>
      </c>
      <c r="G10" s="6">
        <v>1</v>
      </c>
      <c r="H10" s="29">
        <v>-9.2165939143998808E-3</v>
      </c>
      <c r="I10" s="6">
        <v>6.6080610328662207E-2</v>
      </c>
      <c r="J10" s="5">
        <v>2500</v>
      </c>
      <c r="K10" s="5">
        <f t="shared" si="0"/>
        <v>14.174172417053519</v>
      </c>
      <c r="L10" s="25">
        <f t="shared" ref="L10:L15" si="3">(H19^2+H25^2)^0.5</f>
        <v>3.7024603446211235</v>
      </c>
      <c r="M10" s="5">
        <f t="shared" ref="M10:M15" si="4">ATAN(H25/H19)</f>
        <v>-0.11670657291839016</v>
      </c>
      <c r="N10" s="5"/>
      <c r="O10" s="5"/>
      <c r="P10" s="5"/>
      <c r="Q10" s="5"/>
      <c r="R10" s="5"/>
    </row>
    <row r="11" spans="1:18" x14ac:dyDescent="0.25">
      <c r="A11" s="5"/>
      <c r="B11" s="5"/>
      <c r="C11" s="5"/>
      <c r="D11" s="6">
        <v>10</v>
      </c>
      <c r="E11" s="6" t="s">
        <v>14</v>
      </c>
      <c r="F11" s="6">
        <v>2</v>
      </c>
      <c r="G11" s="6">
        <v>2</v>
      </c>
      <c r="H11" s="29">
        <v>1.07099073979307E-2</v>
      </c>
      <c r="I11" s="6">
        <v>2.24660851103353E-2</v>
      </c>
      <c r="J11" s="5">
        <v>2500</v>
      </c>
      <c r="K11" s="5">
        <f t="shared" si="0"/>
        <v>0.34551928601409665</v>
      </c>
      <c r="L11" s="25">
        <f t="shared" si="3"/>
        <v>1.1808991027370395</v>
      </c>
      <c r="M11" s="5">
        <f t="shared" si="4"/>
        <v>-0.51169635321549922</v>
      </c>
      <c r="N11" s="5"/>
      <c r="O11" s="5"/>
      <c r="P11" s="5"/>
      <c r="Q11" s="5"/>
      <c r="R11" s="5"/>
    </row>
    <row r="12" spans="1:18" x14ac:dyDescent="0.25">
      <c r="A12" s="5"/>
      <c r="B12" s="5"/>
      <c r="C12" s="5"/>
      <c r="D12" s="6">
        <v>11</v>
      </c>
      <c r="E12" s="6" t="s">
        <v>14</v>
      </c>
      <c r="F12" s="6">
        <v>3</v>
      </c>
      <c r="G12" s="6">
        <v>3</v>
      </c>
      <c r="H12" s="29">
        <v>-2.8947218420151001E-2</v>
      </c>
      <c r="I12" s="6">
        <v>-8.2295881558574896E-2</v>
      </c>
      <c r="J12" s="5">
        <v>2500</v>
      </c>
      <c r="K12" s="5">
        <f t="shared" si="0"/>
        <v>7.1151996466425711</v>
      </c>
      <c r="L12" s="25">
        <f t="shared" si="3"/>
        <v>0.47943603505568777</v>
      </c>
      <c r="M12" s="5">
        <f t="shared" si="4"/>
        <v>-0.77432775050972869</v>
      </c>
      <c r="N12" s="5"/>
      <c r="O12" s="5"/>
      <c r="P12" s="5"/>
      <c r="Q12" s="5"/>
      <c r="R12" s="5"/>
    </row>
    <row r="13" spans="1:18" x14ac:dyDescent="0.25">
      <c r="A13" s="5"/>
      <c r="B13" s="5"/>
      <c r="C13" s="5"/>
      <c r="D13" s="6">
        <v>12</v>
      </c>
      <c r="E13" s="6" t="s">
        <v>14</v>
      </c>
      <c r="F13" s="6">
        <v>4</v>
      </c>
      <c r="G13" s="6">
        <v>4</v>
      </c>
      <c r="H13" s="29">
        <v>-5.2644832871736297E-2</v>
      </c>
      <c r="I13" s="6">
        <v>-8.3690368941353496E-2</v>
      </c>
      <c r="J13" s="5">
        <v>2500</v>
      </c>
      <c r="K13" s="5">
        <f t="shared" si="0"/>
        <v>2.4095632746247562</v>
      </c>
      <c r="L13" s="25">
        <f t="shared" si="3"/>
        <v>0.5950822728486761</v>
      </c>
      <c r="M13" s="5">
        <f t="shared" si="4"/>
        <v>-0.58690720716736966</v>
      </c>
      <c r="N13" s="5"/>
      <c r="O13" s="5"/>
      <c r="P13" s="5"/>
      <c r="Q13" s="5"/>
      <c r="R13" s="5"/>
    </row>
    <row r="14" spans="1:18" x14ac:dyDescent="0.25">
      <c r="A14" s="5"/>
      <c r="B14" s="5"/>
      <c r="C14" s="5"/>
      <c r="D14" s="6">
        <v>13</v>
      </c>
      <c r="E14" s="6" t="s">
        <v>14</v>
      </c>
      <c r="F14" s="6">
        <v>5</v>
      </c>
      <c r="G14" s="6">
        <v>5</v>
      </c>
      <c r="H14" s="29">
        <v>-8.6584740876943803E-2</v>
      </c>
      <c r="I14" s="6">
        <v>-7.5491711656735599E-2</v>
      </c>
      <c r="J14" s="5">
        <v>2500</v>
      </c>
      <c r="K14" s="5">
        <f t="shared" si="0"/>
        <v>0.30763824320098254</v>
      </c>
      <c r="L14" s="25">
        <f t="shared" si="3"/>
        <v>0.58330475688416694</v>
      </c>
      <c r="M14" s="5">
        <f t="shared" si="4"/>
        <v>-0.72628168836708595</v>
      </c>
      <c r="N14" s="5"/>
      <c r="O14" s="5"/>
      <c r="P14" s="5"/>
      <c r="Q14" s="5"/>
      <c r="R14" s="5"/>
    </row>
    <row r="15" spans="1:18" x14ac:dyDescent="0.25">
      <c r="A15" s="5"/>
      <c r="B15" s="5"/>
      <c r="C15" s="5"/>
      <c r="D15" s="6">
        <v>14</v>
      </c>
      <c r="E15" s="6" t="s">
        <v>14</v>
      </c>
      <c r="F15" s="6">
        <v>6</v>
      </c>
      <c r="G15" s="6">
        <v>6</v>
      </c>
      <c r="H15" s="29">
        <v>-5.67721416587307E-2</v>
      </c>
      <c r="I15" s="6">
        <v>-5.3254780005387303E-2</v>
      </c>
      <c r="J15" s="5">
        <v>2500</v>
      </c>
      <c r="K15" s="5">
        <f t="shared" si="0"/>
        <v>3.0929582501026485E-2</v>
      </c>
      <c r="L15" s="25">
        <f t="shared" si="3"/>
        <v>0.31460722225479582</v>
      </c>
      <c r="M15" s="5">
        <f t="shared" si="4"/>
        <v>-0.72817816679187286</v>
      </c>
      <c r="N15" s="5"/>
      <c r="O15" s="5"/>
      <c r="P15" s="5"/>
      <c r="Q15" s="5"/>
      <c r="R15" s="5"/>
    </row>
    <row r="16" spans="1:18" x14ac:dyDescent="0.25">
      <c r="A16" s="5"/>
      <c r="B16" s="5"/>
      <c r="C16" s="5"/>
      <c r="D16" s="6">
        <v>15</v>
      </c>
      <c r="E16" s="6" t="s">
        <v>14</v>
      </c>
      <c r="F16" s="6">
        <v>7</v>
      </c>
      <c r="G16" s="6">
        <v>7</v>
      </c>
      <c r="H16" s="29">
        <v>-1.3357397135453201E-2</v>
      </c>
      <c r="I16" s="6">
        <v>-1.92240478366353E-2</v>
      </c>
      <c r="J16" s="5">
        <v>2500</v>
      </c>
      <c r="K16" s="5">
        <f t="shared" si="0"/>
        <v>8.6043976124201046E-2</v>
      </c>
      <c r="L16" s="5"/>
      <c r="M16" s="5"/>
      <c r="N16" s="5"/>
      <c r="O16" s="5"/>
      <c r="P16" s="5"/>
      <c r="Q16" s="5"/>
      <c r="R16" s="5"/>
    </row>
    <row r="17" spans="1:18" x14ac:dyDescent="0.25">
      <c r="A17" s="5"/>
      <c r="B17" s="5"/>
      <c r="C17" s="5"/>
      <c r="D17" s="6">
        <v>16</v>
      </c>
      <c r="E17" s="6" t="s">
        <v>14</v>
      </c>
      <c r="F17" s="6">
        <v>8</v>
      </c>
      <c r="G17" s="6">
        <v>8</v>
      </c>
      <c r="H17" s="29">
        <v>-4.1169345993266999E-2</v>
      </c>
      <c r="I17" s="6">
        <v>-5.25722689130474E-2</v>
      </c>
      <c r="J17" s="5">
        <v>2500</v>
      </c>
      <c r="K17" s="7">
        <f t="shared" si="0"/>
        <v>0.32506662778613293</v>
      </c>
      <c r="L17" s="5"/>
      <c r="M17" s="5"/>
      <c r="N17" s="5"/>
      <c r="O17" s="5"/>
      <c r="P17" s="5"/>
      <c r="Q17" s="5"/>
      <c r="R17" s="5"/>
    </row>
    <row r="18" spans="1:18" x14ac:dyDescent="0.25">
      <c r="A18" s="5"/>
      <c r="B18" s="5"/>
      <c r="C18" s="5"/>
      <c r="D18" s="32" t="s">
        <v>11</v>
      </c>
      <c r="E18" s="32"/>
      <c r="F18" s="32"/>
      <c r="G18" s="30" t="s">
        <v>49</v>
      </c>
      <c r="H18" s="30" t="s">
        <v>12</v>
      </c>
      <c r="I18" s="30" t="s">
        <v>17</v>
      </c>
      <c r="J18" s="33" t="s">
        <v>50</v>
      </c>
      <c r="K18" s="5" t="s">
        <v>51</v>
      </c>
      <c r="L18" s="5"/>
      <c r="M18" s="5"/>
      <c r="N18" s="5"/>
      <c r="O18" s="5"/>
      <c r="P18" s="5"/>
      <c r="Q18" s="5"/>
      <c r="R18" s="5"/>
    </row>
    <row r="19" spans="1:18" s="34" customFormat="1" x14ac:dyDescent="0.25">
      <c r="D19" s="35">
        <v>17</v>
      </c>
      <c r="E19" s="35" t="s">
        <v>15</v>
      </c>
      <c r="F19" s="35">
        <v>1</v>
      </c>
      <c r="G19" s="35">
        <v>9</v>
      </c>
      <c r="H19" s="36">
        <v>3.677274410856</v>
      </c>
      <c r="I19" s="37">
        <v>3.6486022595222201</v>
      </c>
      <c r="J19" s="38">
        <v>266.991328121663</v>
      </c>
      <c r="K19" s="38">
        <f t="shared" si="0"/>
        <v>0.21949150489853861</v>
      </c>
    </row>
    <row r="20" spans="1:18" s="24" customFormat="1" x14ac:dyDescent="0.25">
      <c r="A20" s="5"/>
      <c r="B20" s="5"/>
      <c r="C20" s="5"/>
      <c r="D20" s="6">
        <v>18</v>
      </c>
      <c r="E20" s="6" t="s">
        <v>15</v>
      </c>
      <c r="F20" s="6">
        <v>2</v>
      </c>
      <c r="G20" s="6">
        <v>10</v>
      </c>
      <c r="H20" s="29">
        <v>1.0296437962028899</v>
      </c>
      <c r="I20" s="6">
        <v>1.02516720361403</v>
      </c>
      <c r="J20" s="5">
        <v>266.991328121663</v>
      </c>
      <c r="K20" s="5">
        <f t="shared" si="0"/>
        <v>5.3504744987599509E-3</v>
      </c>
    </row>
    <row r="21" spans="1:18" s="24" customFormat="1" x14ac:dyDescent="0.25">
      <c r="A21" s="5"/>
      <c r="B21" s="5"/>
      <c r="C21" s="5"/>
      <c r="D21" s="6">
        <v>20</v>
      </c>
      <c r="E21" s="6" t="s">
        <v>15</v>
      </c>
      <c r="F21" s="6">
        <v>4</v>
      </c>
      <c r="G21" s="6">
        <v>12</v>
      </c>
      <c r="H21" s="29">
        <v>-0.34274462944768203</v>
      </c>
      <c r="I21" s="6">
        <v>-0.337086285285986</v>
      </c>
      <c r="J21" s="5">
        <v>266.991328121663</v>
      </c>
      <c r="K21" s="5">
        <f t="shared" si="0"/>
        <v>8.5482236138343069E-3</v>
      </c>
    </row>
    <row r="22" spans="1:18" s="24" customFormat="1" x14ac:dyDescent="0.25">
      <c r="A22" s="5"/>
      <c r="B22" s="5"/>
      <c r="C22" s="5"/>
      <c r="D22" s="6">
        <v>21</v>
      </c>
      <c r="E22" s="6" t="s">
        <v>15</v>
      </c>
      <c r="F22" s="6">
        <v>5</v>
      </c>
      <c r="G22" s="6">
        <v>13</v>
      </c>
      <c r="H22" s="29">
        <v>-0.49549966500973502</v>
      </c>
      <c r="I22" s="6">
        <v>-0.493962693020495</v>
      </c>
      <c r="J22" s="5">
        <v>266.991328121663</v>
      </c>
      <c r="K22" s="5">
        <f t="shared" si="0"/>
        <v>6.3070904772428125E-4</v>
      </c>
    </row>
    <row r="23" spans="1:18" s="24" customFormat="1" x14ac:dyDescent="0.25">
      <c r="A23" s="5"/>
      <c r="B23" s="5"/>
      <c r="C23" s="5"/>
      <c r="D23" s="6">
        <v>22</v>
      </c>
      <c r="E23" s="6" t="s">
        <v>15</v>
      </c>
      <c r="F23" s="6">
        <v>6</v>
      </c>
      <c r="G23" s="6">
        <v>14</v>
      </c>
      <c r="H23" s="29">
        <v>-0.43610714493230601</v>
      </c>
      <c r="I23" s="6">
        <v>-0.43634955532799902</v>
      </c>
      <c r="J23" s="5">
        <v>266.991328121663</v>
      </c>
      <c r="K23" s="5">
        <f t="shared" si="0"/>
        <v>1.5689158000138609E-5</v>
      </c>
    </row>
    <row r="24" spans="1:18" s="24" customFormat="1" x14ac:dyDescent="0.25">
      <c r="A24" s="5"/>
      <c r="B24" s="5"/>
      <c r="C24" s="5"/>
      <c r="D24" s="6">
        <v>24</v>
      </c>
      <c r="E24" s="6" t="s">
        <v>15</v>
      </c>
      <c r="F24" s="6">
        <v>8</v>
      </c>
      <c r="G24" s="6">
        <v>16</v>
      </c>
      <c r="H24" s="29">
        <v>-0.234819083805277</v>
      </c>
      <c r="I24" s="6">
        <v>-0.23328198525170499</v>
      </c>
      <c r="J24" s="5">
        <v>266.991328121663</v>
      </c>
      <c r="K24" s="5">
        <f t="shared" si="0"/>
        <v>6.3081292542215689E-4</v>
      </c>
    </row>
    <row r="25" spans="1:18" s="34" customFormat="1" x14ac:dyDescent="0.25">
      <c r="D25" s="35">
        <v>25</v>
      </c>
      <c r="E25" s="35" t="s">
        <v>16</v>
      </c>
      <c r="F25" s="35">
        <v>1</v>
      </c>
      <c r="G25" s="35">
        <v>9</v>
      </c>
      <c r="H25" s="36">
        <v>-0.43112122512772</v>
      </c>
      <c r="I25" s="35">
        <v>-0.43050187588010402</v>
      </c>
      <c r="J25" s="34">
        <v>266.991328121663</v>
      </c>
      <c r="K25" s="34">
        <f t="shared" si="0"/>
        <v>1.0241613549341982E-4</v>
      </c>
    </row>
    <row r="26" spans="1:18" x14ac:dyDescent="0.25">
      <c r="A26" s="5"/>
      <c r="B26" s="5"/>
      <c r="C26" s="5"/>
      <c r="D26" s="6">
        <v>26</v>
      </c>
      <c r="E26" s="6" t="s">
        <v>16</v>
      </c>
      <c r="F26" s="6">
        <v>2</v>
      </c>
      <c r="G26" s="6">
        <v>10</v>
      </c>
      <c r="H26" s="29">
        <v>-0.57823554351669404</v>
      </c>
      <c r="I26" s="6">
        <v>-0.58010659324716196</v>
      </c>
      <c r="J26" s="5">
        <v>266.991328121663</v>
      </c>
      <c r="K26" s="5">
        <f t="shared" si="0"/>
        <v>9.3469047532041309E-4</v>
      </c>
      <c r="L26" s="5"/>
      <c r="M26" s="5"/>
      <c r="N26" s="5"/>
      <c r="O26" s="5"/>
      <c r="P26" s="5"/>
      <c r="Q26" s="5"/>
      <c r="R26" s="5"/>
    </row>
    <row r="27" spans="1:18" x14ac:dyDescent="0.25">
      <c r="A27" s="5"/>
      <c r="B27" s="5"/>
      <c r="C27" s="5"/>
      <c r="D27" s="6">
        <v>28</v>
      </c>
      <c r="E27" s="6" t="s">
        <v>16</v>
      </c>
      <c r="F27" s="6">
        <v>4</v>
      </c>
      <c r="G27" s="6">
        <v>12</v>
      </c>
      <c r="H27" s="6">
        <v>0.335238766694262</v>
      </c>
      <c r="I27" s="6">
        <v>0.32952713311605603</v>
      </c>
      <c r="J27" s="5">
        <v>266.991328121663</v>
      </c>
      <c r="K27" s="5">
        <f t="shared" si="0"/>
        <v>8.7099935205716978E-3</v>
      </c>
      <c r="L27" s="5"/>
      <c r="M27" s="5"/>
      <c r="N27" s="5"/>
      <c r="O27" s="5"/>
      <c r="P27" s="5"/>
      <c r="Q27" s="5"/>
      <c r="R27" s="5"/>
    </row>
    <row r="28" spans="1:18" x14ac:dyDescent="0.25">
      <c r="A28" s="5"/>
      <c r="B28" s="5"/>
      <c r="C28" s="5"/>
      <c r="D28" s="6">
        <v>29</v>
      </c>
      <c r="E28" s="6" t="s">
        <v>16</v>
      </c>
      <c r="F28" s="6">
        <v>5</v>
      </c>
      <c r="G28" s="6">
        <v>13</v>
      </c>
      <c r="H28" s="6">
        <v>0.32954968280061597</v>
      </c>
      <c r="I28" s="6">
        <v>0.32405269066257197</v>
      </c>
      <c r="J28" s="5">
        <v>266.991328121663</v>
      </c>
      <c r="K28" s="5">
        <f t="shared" si="0"/>
        <v>8.0676562875703732E-3</v>
      </c>
    </row>
    <row r="29" spans="1:18" x14ac:dyDescent="0.25">
      <c r="A29" s="5"/>
      <c r="B29" s="5"/>
      <c r="C29" s="5"/>
      <c r="D29" s="6">
        <v>30</v>
      </c>
      <c r="E29" s="6" t="s">
        <v>16</v>
      </c>
      <c r="F29" s="6">
        <v>6</v>
      </c>
      <c r="G29" s="6">
        <v>14</v>
      </c>
      <c r="H29" s="6">
        <v>0.38736932963605902</v>
      </c>
      <c r="I29" s="6">
        <v>0.38922692377948498</v>
      </c>
      <c r="J29" s="5">
        <v>266.991328121663</v>
      </c>
      <c r="K29" s="5">
        <f t="shared" si="0"/>
        <v>9.2129522878231008E-4</v>
      </c>
    </row>
    <row r="30" spans="1:18" x14ac:dyDescent="0.25">
      <c r="A30" s="5"/>
      <c r="B30" s="5"/>
      <c r="C30" s="5"/>
      <c r="D30" s="8">
        <v>32</v>
      </c>
      <c r="E30" s="8" t="s">
        <v>16</v>
      </c>
      <c r="F30" s="8">
        <v>8</v>
      </c>
      <c r="G30" s="8">
        <v>16</v>
      </c>
      <c r="H30" s="8">
        <v>0.209374549971406</v>
      </c>
      <c r="I30" s="8">
        <v>0.21128367102210999</v>
      </c>
      <c r="J30" s="7">
        <v>266.991328121663</v>
      </c>
      <c r="K30" s="7">
        <f>J30*(H30-I30)^2</f>
        <v>9.7311482395688706E-4</v>
      </c>
    </row>
    <row r="31" spans="1:18" x14ac:dyDescent="0.25">
      <c r="A31" s="5"/>
      <c r="B31" s="5"/>
      <c r="C31" s="5"/>
      <c r="D31" s="6"/>
      <c r="E31" s="6"/>
      <c r="F31" s="6"/>
      <c r="G31" s="6"/>
      <c r="H31" s="6"/>
      <c r="I31" s="6"/>
      <c r="J31" s="5" t="s">
        <v>52</v>
      </c>
      <c r="K31" s="5">
        <f>SUM(K19:K30,K2:K17)</f>
        <v>31.441059754679319</v>
      </c>
    </row>
  </sheetData>
  <mergeCells count="2">
    <mergeCell ref="D1:F1"/>
    <mergeCell ref="D18:F18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A259D-1A25-3440-AA18-10B3629C6519}">
  <dimension ref="G5:V28"/>
  <sheetViews>
    <sheetView topLeftCell="C1" workbookViewId="0">
      <selection activeCell="V28" sqref="G5:V28"/>
    </sheetView>
  </sheetViews>
  <sheetFormatPr baseColWidth="10" defaultRowHeight="16" x14ac:dyDescent="0.2"/>
  <sheetData>
    <row r="5" spans="7:22" x14ac:dyDescent="0.2"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7:22" x14ac:dyDescent="0.2"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7:22" x14ac:dyDescent="0.2"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7:22" x14ac:dyDescent="0.2"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7:22" x14ac:dyDescent="0.2"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7:22" x14ac:dyDescent="0.2"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7:22" x14ac:dyDescent="0.2"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7:22" x14ac:dyDescent="0.2"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</row>
    <row r="13" spans="7:22" x14ac:dyDescent="0.2"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</row>
    <row r="14" spans="7:22" x14ac:dyDescent="0.2"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</row>
    <row r="15" spans="7:22" x14ac:dyDescent="0.2"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</row>
    <row r="16" spans="7:22" x14ac:dyDescent="0.2"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</row>
    <row r="17" spans="7:22" x14ac:dyDescent="0.2">
      <c r="G17" s="31">
        <v>6.0000000000000006E-20</v>
      </c>
      <c r="H17" s="31">
        <v>-9.9999999999999995E-21</v>
      </c>
      <c r="I17">
        <v>0</v>
      </c>
      <c r="J17" s="31">
        <v>-9.9999999999999995E-21</v>
      </c>
      <c r="K17" s="31">
        <v>-9.9999999999999995E-21</v>
      </c>
      <c r="L17" s="31">
        <v>-9.9999999999999995E-21</v>
      </c>
      <c r="M17" s="31">
        <v>-9.9999999999999995E-21</v>
      </c>
      <c r="N17" s="31">
        <v>-9.9999999999999995E-21</v>
      </c>
      <c r="O17">
        <v>24.590163934426201</v>
      </c>
      <c r="P17">
        <v>0</v>
      </c>
      <c r="Q17">
        <v>-24.590163934426201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7:22" x14ac:dyDescent="0.2">
      <c r="G18" s="31">
        <v>-9.9999999999999995E-21</v>
      </c>
      <c r="H18" s="31">
        <v>6.0000000000000006E-20</v>
      </c>
      <c r="I18" s="31">
        <v>-9.9999999999999995E-21</v>
      </c>
      <c r="J18" s="31">
        <v>-9.9999999999999995E-21</v>
      </c>
      <c r="K18" s="31">
        <v>-9.9999999999999995E-21</v>
      </c>
      <c r="L18" s="31">
        <v>-9.9999999999999995E-21</v>
      </c>
      <c r="M18">
        <v>0</v>
      </c>
      <c r="N18" s="31">
        <v>-9.9999999999999995E-21</v>
      </c>
      <c r="O18">
        <v>0</v>
      </c>
      <c r="P18">
        <v>24.590163934426201</v>
      </c>
      <c r="Q18">
        <v>0</v>
      </c>
      <c r="R18">
        <v>0</v>
      </c>
      <c r="S18">
        <v>0</v>
      </c>
      <c r="T18">
        <v>0</v>
      </c>
      <c r="U18">
        <v>-24.590163934426201</v>
      </c>
      <c r="V18">
        <v>0</v>
      </c>
    </row>
    <row r="19" spans="7:22" x14ac:dyDescent="0.2">
      <c r="G19" s="31">
        <v>-9.9999999999999995E-21</v>
      </c>
      <c r="H19" s="31">
        <v>-9.9999999999999995E-21</v>
      </c>
      <c r="I19">
        <v>-2.38074354379942</v>
      </c>
      <c r="J19">
        <v>5.3153005743720199</v>
      </c>
      <c r="K19">
        <v>-2.9345570305726101</v>
      </c>
      <c r="L19" s="31">
        <v>-9.9999999999999995E-21</v>
      </c>
      <c r="M19" s="31">
        <v>-9.9999999999999995E-21</v>
      </c>
      <c r="N19" s="31">
        <v>-9.9999999999999995E-21</v>
      </c>
      <c r="O19">
        <v>0</v>
      </c>
      <c r="P19">
        <v>0</v>
      </c>
      <c r="Q19">
        <v>-29.821945443382202</v>
      </c>
      <c r="R19">
        <v>62.865057607629701</v>
      </c>
      <c r="S19">
        <v>-33.043112164247503</v>
      </c>
      <c r="T19">
        <v>0</v>
      </c>
      <c r="U19">
        <v>0</v>
      </c>
      <c r="V19">
        <v>0</v>
      </c>
    </row>
    <row r="20" spans="7:22" x14ac:dyDescent="0.2">
      <c r="G20" s="31">
        <v>-9.9999999999999995E-21</v>
      </c>
      <c r="H20" s="31">
        <v>-9.9999999999999995E-21</v>
      </c>
      <c r="I20" s="31">
        <v>-9.9999999999999995E-21</v>
      </c>
      <c r="J20">
        <v>-2.9345570305726101</v>
      </c>
      <c r="K20">
        <v>6.5930936159384599</v>
      </c>
      <c r="L20">
        <v>-3.6585365853658498</v>
      </c>
      <c r="M20" s="31">
        <v>-9.9999999999999995E-21</v>
      </c>
      <c r="N20" s="31">
        <v>-9.9999999999999995E-21</v>
      </c>
      <c r="O20">
        <v>0</v>
      </c>
      <c r="P20">
        <v>0</v>
      </c>
      <c r="Q20">
        <v>0</v>
      </c>
      <c r="R20">
        <v>-33.043112164247503</v>
      </c>
      <c r="S20">
        <v>65.969941432540196</v>
      </c>
      <c r="T20">
        <v>-32.9268292682927</v>
      </c>
      <c r="U20">
        <v>0</v>
      </c>
      <c r="V20">
        <v>0</v>
      </c>
    </row>
    <row r="21" spans="7:22" x14ac:dyDescent="0.2">
      <c r="G21" s="31">
        <v>-9.9999999999999995E-21</v>
      </c>
      <c r="H21" s="31">
        <v>-9.9999999999999995E-21</v>
      </c>
      <c r="I21" s="31">
        <v>-9.9999999999999995E-21</v>
      </c>
      <c r="J21" s="31">
        <v>-9.9999999999999995E-21</v>
      </c>
      <c r="K21">
        <v>-3.6585365853658498</v>
      </c>
      <c r="L21">
        <v>7.28295842296383</v>
      </c>
      <c r="M21">
        <v>-3.6244218375979802</v>
      </c>
      <c r="N21" s="31">
        <v>-9.9999999999999995E-21</v>
      </c>
      <c r="O21">
        <v>0</v>
      </c>
      <c r="P21">
        <v>0</v>
      </c>
      <c r="Q21">
        <v>0</v>
      </c>
      <c r="R21">
        <v>0</v>
      </c>
      <c r="S21">
        <v>-32.9268292682927</v>
      </c>
      <c r="T21">
        <v>65.8687966366832</v>
      </c>
      <c r="U21">
        <v>-32.9419673683905</v>
      </c>
      <c r="V21">
        <v>0</v>
      </c>
    </row>
    <row r="22" spans="7:22" x14ac:dyDescent="0.2">
      <c r="G22" s="31">
        <v>-9.9999999999999995E-21</v>
      </c>
      <c r="H22" s="31">
        <v>-9.9999999999999995E-21</v>
      </c>
      <c r="I22">
        <v>-2.3847376788553301</v>
      </c>
      <c r="J22" s="31">
        <v>-9.9999999999999995E-21</v>
      </c>
      <c r="K22" s="31">
        <v>-9.9999999999999995E-21</v>
      </c>
      <c r="L22" s="31">
        <v>-9.9999999999999995E-21</v>
      </c>
      <c r="M22">
        <v>-2.91079215885516</v>
      </c>
      <c r="N22">
        <v>5.2955298377104896</v>
      </c>
      <c r="O22">
        <v>0</v>
      </c>
      <c r="P22">
        <v>0</v>
      </c>
      <c r="Q22">
        <v>-29.809220985691599</v>
      </c>
      <c r="R22">
        <v>0</v>
      </c>
      <c r="S22">
        <v>0</v>
      </c>
      <c r="T22">
        <v>0</v>
      </c>
      <c r="U22">
        <v>-33.077183623354102</v>
      </c>
      <c r="V22">
        <v>62.886404609045698</v>
      </c>
    </row>
    <row r="23" spans="7:22" x14ac:dyDescent="0.2">
      <c r="G23">
        <v>-24.590163934426201</v>
      </c>
      <c r="H23">
        <v>0</v>
      </c>
      <c r="I23">
        <v>24.590163934426201</v>
      </c>
      <c r="J23">
        <v>0</v>
      </c>
      <c r="K23">
        <v>0</v>
      </c>
      <c r="L23">
        <v>0</v>
      </c>
      <c r="M23">
        <v>0</v>
      </c>
      <c r="N23">
        <v>0</v>
      </c>
      <c r="O23" s="31">
        <v>6.0000000000000006E-20</v>
      </c>
      <c r="P23" s="31">
        <v>-9.9999999999999995E-21</v>
      </c>
      <c r="Q23">
        <v>0</v>
      </c>
      <c r="R23" s="31">
        <v>-9.9999999999999995E-21</v>
      </c>
      <c r="S23" s="31">
        <v>-9.9999999999999995E-21</v>
      </c>
      <c r="T23" s="31">
        <v>-9.9999999999999995E-21</v>
      </c>
      <c r="U23" s="31">
        <v>-9.9999999999999995E-21</v>
      </c>
      <c r="V23" s="31">
        <v>-9.9999999999999995E-21</v>
      </c>
    </row>
    <row r="24" spans="7:22" x14ac:dyDescent="0.2">
      <c r="G24">
        <v>0</v>
      </c>
      <c r="H24">
        <v>-24.590163934426201</v>
      </c>
      <c r="I24">
        <v>0</v>
      </c>
      <c r="J24">
        <v>0</v>
      </c>
      <c r="K24">
        <v>0</v>
      </c>
      <c r="L24">
        <v>0</v>
      </c>
      <c r="M24">
        <v>24.590163934426201</v>
      </c>
      <c r="N24">
        <v>0</v>
      </c>
      <c r="O24" s="31">
        <v>-9.9999999999999995E-21</v>
      </c>
      <c r="P24" s="31">
        <v>6.0000000000000006E-20</v>
      </c>
      <c r="Q24" s="31">
        <v>-9.9999999999999995E-21</v>
      </c>
      <c r="R24" s="31">
        <v>-9.9999999999999995E-21</v>
      </c>
      <c r="S24" s="31">
        <v>-9.9999999999999995E-21</v>
      </c>
      <c r="T24" s="31">
        <v>-9.9999999999999995E-21</v>
      </c>
      <c r="U24">
        <v>0</v>
      </c>
      <c r="V24" s="31">
        <v>-9.9999999999999995E-21</v>
      </c>
    </row>
    <row r="25" spans="7:22" x14ac:dyDescent="0.2">
      <c r="G25">
        <v>0</v>
      </c>
      <c r="H25">
        <v>0</v>
      </c>
      <c r="I25">
        <v>29.821945443382202</v>
      </c>
      <c r="J25">
        <v>-62.865057607629701</v>
      </c>
      <c r="K25">
        <v>33.043112164247503</v>
      </c>
      <c r="L25">
        <v>0</v>
      </c>
      <c r="M25">
        <v>0</v>
      </c>
      <c r="N25">
        <v>0</v>
      </c>
      <c r="O25" s="31">
        <v>-9.9999999999999995E-21</v>
      </c>
      <c r="P25" s="31">
        <v>-9.9999999999999995E-21</v>
      </c>
      <c r="Q25">
        <v>-2.38074354379942</v>
      </c>
      <c r="R25">
        <v>5.3153005743720199</v>
      </c>
      <c r="S25">
        <v>-2.9345570305726101</v>
      </c>
      <c r="T25" s="31">
        <v>-9.9999999999999995E-21</v>
      </c>
      <c r="U25" s="31">
        <v>-9.9999999999999995E-21</v>
      </c>
      <c r="V25" s="31">
        <v>-9.9999999999999995E-21</v>
      </c>
    </row>
    <row r="26" spans="7:22" x14ac:dyDescent="0.2">
      <c r="G26">
        <v>0</v>
      </c>
      <c r="H26">
        <v>0</v>
      </c>
      <c r="I26">
        <v>0</v>
      </c>
      <c r="J26">
        <v>33.043112164247503</v>
      </c>
      <c r="K26">
        <v>-65.969941432540196</v>
      </c>
      <c r="L26">
        <v>32.9268292682927</v>
      </c>
      <c r="M26">
        <v>0</v>
      </c>
      <c r="N26">
        <v>0</v>
      </c>
      <c r="O26" s="31">
        <v>-9.9999999999999995E-21</v>
      </c>
      <c r="P26" s="31">
        <v>-9.9999999999999995E-21</v>
      </c>
      <c r="Q26" s="31">
        <v>-9.9999999999999995E-21</v>
      </c>
      <c r="R26">
        <v>-2.9345570305726101</v>
      </c>
      <c r="S26">
        <v>6.5930936159384599</v>
      </c>
      <c r="T26">
        <v>-3.6585365853658498</v>
      </c>
      <c r="U26" s="31">
        <v>-9.9999999999999995E-21</v>
      </c>
      <c r="V26" s="31">
        <v>-9.9999999999999995E-21</v>
      </c>
    </row>
    <row r="27" spans="7:22" x14ac:dyDescent="0.2">
      <c r="G27">
        <v>0</v>
      </c>
      <c r="H27">
        <v>0</v>
      </c>
      <c r="I27">
        <v>0</v>
      </c>
      <c r="J27">
        <v>0</v>
      </c>
      <c r="K27">
        <v>32.9268292682927</v>
      </c>
      <c r="L27">
        <v>-65.8687966366832</v>
      </c>
      <c r="M27">
        <v>32.9419673683905</v>
      </c>
      <c r="N27">
        <v>0</v>
      </c>
      <c r="O27" s="31">
        <v>-9.9999999999999995E-21</v>
      </c>
      <c r="P27" s="31">
        <v>-9.9999999999999995E-21</v>
      </c>
      <c r="Q27" s="31">
        <v>-9.9999999999999995E-21</v>
      </c>
      <c r="R27" s="31">
        <v>-9.9999999999999995E-21</v>
      </c>
      <c r="S27">
        <v>-3.6585365853658498</v>
      </c>
      <c r="T27">
        <v>7.28295842296383</v>
      </c>
      <c r="U27">
        <v>-3.6244218375979802</v>
      </c>
      <c r="V27" s="31">
        <v>-9.9999999999999995E-21</v>
      </c>
    </row>
    <row r="28" spans="7:22" x14ac:dyDescent="0.2">
      <c r="G28">
        <v>0</v>
      </c>
      <c r="H28">
        <v>0</v>
      </c>
      <c r="I28">
        <v>29.809220985691599</v>
      </c>
      <c r="J28">
        <v>0</v>
      </c>
      <c r="K28">
        <v>0</v>
      </c>
      <c r="L28">
        <v>0</v>
      </c>
      <c r="M28">
        <v>33.077183623354102</v>
      </c>
      <c r="N28">
        <v>-62.886404609045698</v>
      </c>
      <c r="O28" s="31">
        <v>-9.9999999999999995E-21</v>
      </c>
      <c r="P28" s="31">
        <v>-9.9999999999999995E-21</v>
      </c>
      <c r="Q28">
        <v>-2.3847376788553301</v>
      </c>
      <c r="R28" s="31">
        <v>-9.9999999999999995E-21</v>
      </c>
      <c r="S28" s="31">
        <v>-9.9999999999999995E-21</v>
      </c>
      <c r="T28" s="31">
        <v>-9.9999999999999995E-21</v>
      </c>
      <c r="U28">
        <v>-2.91079215885516</v>
      </c>
      <c r="V28">
        <v>5.2955298377104896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679F2-BAD6-FB40-A37D-FCEC10E430BC}">
  <dimension ref="A2:F24"/>
  <sheetViews>
    <sheetView workbookViewId="0">
      <selection activeCell="D34" sqref="D34"/>
    </sheetView>
  </sheetViews>
  <sheetFormatPr baseColWidth="10" defaultRowHeight="16" x14ac:dyDescent="0.2"/>
  <cols>
    <col min="2" max="2" width="5" customWidth="1"/>
    <col min="3" max="3" width="20.6640625" customWidth="1"/>
    <col min="4" max="4" width="20.83203125" customWidth="1"/>
  </cols>
  <sheetData>
    <row r="2" spans="1:6" ht="17" x14ac:dyDescent="0.25">
      <c r="A2" s="9"/>
      <c r="B2" s="2"/>
      <c r="C2" s="2"/>
      <c r="D2" s="2"/>
      <c r="E2" s="9"/>
      <c r="F2" s="9"/>
    </row>
    <row r="3" spans="1:6" ht="17" x14ac:dyDescent="0.25">
      <c r="A3" s="9"/>
      <c r="B3" s="2"/>
      <c r="C3" s="2"/>
      <c r="D3" s="2"/>
      <c r="E3" s="9"/>
      <c r="F3" s="9"/>
    </row>
    <row r="4" spans="1:6" ht="17" x14ac:dyDescent="0.25">
      <c r="A4" s="2"/>
      <c r="B4" s="1"/>
      <c r="C4" s="2" t="s">
        <v>32</v>
      </c>
      <c r="D4" s="2" t="s">
        <v>33</v>
      </c>
      <c r="E4" s="9"/>
      <c r="F4" s="9"/>
    </row>
    <row r="5" spans="1:6" ht="17" x14ac:dyDescent="0.25">
      <c r="A5" s="4" t="s">
        <v>18</v>
      </c>
      <c r="B5" s="3" t="s">
        <v>34</v>
      </c>
      <c r="C5" s="27">
        <v>1.0195417112162017</v>
      </c>
      <c r="D5" s="4">
        <v>-9.0400611847144298E-3</v>
      </c>
      <c r="E5" s="9"/>
      <c r="F5" s="9"/>
    </row>
    <row r="6" spans="1:6" ht="17" x14ac:dyDescent="0.25">
      <c r="A6" s="6" t="s">
        <v>19</v>
      </c>
      <c r="B6" s="5" t="s">
        <v>35</v>
      </c>
      <c r="C6" s="26">
        <v>1.0023456630479792</v>
      </c>
      <c r="D6" s="6">
        <v>1.06850476712798E-2</v>
      </c>
      <c r="E6" s="9"/>
      <c r="F6" s="9"/>
    </row>
    <row r="7" spans="1:6" ht="17" x14ac:dyDescent="0.25">
      <c r="A7" s="6" t="s">
        <v>20</v>
      </c>
      <c r="B7" s="5" t="s">
        <v>36</v>
      </c>
      <c r="C7" s="26">
        <v>0.99172525704070769</v>
      </c>
      <c r="D7" s="6">
        <v>-2.9192894114884987E-2</v>
      </c>
      <c r="E7" s="9"/>
      <c r="F7" s="9"/>
    </row>
    <row r="8" spans="1:6" ht="17" x14ac:dyDescent="0.25">
      <c r="A8" s="6" t="s">
        <v>21</v>
      </c>
      <c r="B8" s="5" t="s">
        <v>37</v>
      </c>
      <c r="C8" s="26">
        <v>1.0001439590169023</v>
      </c>
      <c r="D8" s="6">
        <v>-5.266159245757502E-2</v>
      </c>
      <c r="E8" s="9"/>
      <c r="F8" s="9"/>
    </row>
    <row r="9" spans="1:6" ht="17" x14ac:dyDescent="0.25">
      <c r="A9" s="6" t="s">
        <v>22</v>
      </c>
      <c r="B9" s="5" t="s">
        <v>38</v>
      </c>
      <c r="C9" s="26">
        <v>0.99222013316748681</v>
      </c>
      <c r="D9" s="6">
        <v>-8.7374772895268987E-2</v>
      </c>
      <c r="E9" s="9"/>
      <c r="F9" s="9"/>
    </row>
    <row r="10" spans="1:6" ht="17" x14ac:dyDescent="0.25">
      <c r="A10" s="6" t="s">
        <v>23</v>
      </c>
      <c r="B10" s="5" t="s">
        <v>39</v>
      </c>
      <c r="C10" s="26">
        <v>0.93085624753965301</v>
      </c>
      <c r="D10" s="6">
        <v>-6.1027034551282555E-2</v>
      </c>
      <c r="E10" s="9"/>
      <c r="F10" s="9"/>
    </row>
    <row r="11" spans="1:6" ht="17" x14ac:dyDescent="0.25">
      <c r="A11" s="6" t="s">
        <v>24</v>
      </c>
      <c r="B11" s="5" t="s">
        <v>40</v>
      </c>
      <c r="C11" s="26">
        <v>0.98185622173914044</v>
      </c>
      <c r="D11" s="6">
        <v>-1.3604648923318256E-2</v>
      </c>
      <c r="E11" s="9"/>
      <c r="F11" s="9"/>
    </row>
    <row r="12" spans="1:6" ht="17" x14ac:dyDescent="0.25">
      <c r="A12" s="6" t="s">
        <v>25</v>
      </c>
      <c r="B12" s="5" t="s">
        <v>41</v>
      </c>
      <c r="C12" s="26">
        <v>0.97306908089622279</v>
      </c>
      <c r="D12" s="6">
        <v>-4.232139229162063E-2</v>
      </c>
      <c r="E12" s="9"/>
      <c r="F12" s="9"/>
    </row>
    <row r="13" spans="1:6" ht="17" x14ac:dyDescent="0.25">
      <c r="A13" s="6" t="s">
        <v>26</v>
      </c>
      <c r="B13" s="5" t="s">
        <v>42</v>
      </c>
      <c r="C13" s="26">
        <v>3.7024603446211235</v>
      </c>
      <c r="D13" s="6">
        <v>-0.11670657291839016</v>
      </c>
      <c r="E13" s="9"/>
      <c r="F13" s="9"/>
    </row>
    <row r="14" spans="1:6" ht="17" x14ac:dyDescent="0.25">
      <c r="A14" s="6" t="s">
        <v>27</v>
      </c>
      <c r="B14" s="5" t="s">
        <v>43</v>
      </c>
      <c r="C14" s="26">
        <v>1.1808991027370395</v>
      </c>
      <c r="D14" s="6">
        <v>-0.51169635321549922</v>
      </c>
      <c r="E14" s="9"/>
      <c r="F14" s="9"/>
    </row>
    <row r="15" spans="1:6" ht="17" x14ac:dyDescent="0.25">
      <c r="A15" s="6" t="s">
        <v>28</v>
      </c>
      <c r="B15" s="5" t="s">
        <v>44</v>
      </c>
      <c r="C15" s="26">
        <v>0.47943603505568777</v>
      </c>
      <c r="D15" s="6">
        <v>2.3672649030800645</v>
      </c>
      <c r="E15" s="9"/>
      <c r="F15" s="9"/>
    </row>
    <row r="16" spans="1:6" ht="17" x14ac:dyDescent="0.25">
      <c r="A16" s="6" t="s">
        <v>29</v>
      </c>
      <c r="B16" s="5" t="s">
        <v>45</v>
      </c>
      <c r="C16" s="26">
        <v>0.5950822728486761</v>
      </c>
      <c r="D16" s="6">
        <v>2.5546854464224236</v>
      </c>
      <c r="E16" s="9"/>
      <c r="F16" s="9"/>
    </row>
    <row r="17" spans="1:6" ht="17" x14ac:dyDescent="0.25">
      <c r="A17" s="6" t="s">
        <v>30</v>
      </c>
      <c r="B17" s="5" t="s">
        <v>46</v>
      </c>
      <c r="C17" s="26">
        <v>0.58330475688416694</v>
      </c>
      <c r="D17" s="6">
        <v>2.4153109652227069</v>
      </c>
      <c r="E17" s="9"/>
      <c r="F17" s="9"/>
    </row>
    <row r="18" spans="1:6" ht="17" x14ac:dyDescent="0.25">
      <c r="A18" s="8" t="s">
        <v>31</v>
      </c>
      <c r="B18" s="7" t="s">
        <v>47</v>
      </c>
      <c r="C18" s="28">
        <v>0.31460722225479582</v>
      </c>
      <c r="D18" s="8">
        <v>2.4134144867979201</v>
      </c>
      <c r="E18" s="9"/>
      <c r="F18" s="9"/>
    </row>
    <row r="19" spans="1:6" ht="17" x14ac:dyDescent="0.25">
      <c r="A19" s="9"/>
      <c r="B19" s="2"/>
      <c r="C19" s="2"/>
      <c r="D19" s="2"/>
      <c r="E19" s="9"/>
      <c r="F19" s="9"/>
    </row>
    <row r="20" spans="1:6" x14ac:dyDescent="0.2">
      <c r="A20" s="9"/>
      <c r="B20" s="9"/>
      <c r="C20" s="9"/>
      <c r="D20" s="9"/>
      <c r="E20" s="9"/>
      <c r="F20" s="9"/>
    </row>
    <row r="21" spans="1:6" x14ac:dyDescent="0.2">
      <c r="A21" s="9"/>
      <c r="B21" s="9"/>
      <c r="C21" s="9"/>
      <c r="D21" s="9"/>
      <c r="E21" s="9"/>
      <c r="F21" s="9"/>
    </row>
    <row r="22" spans="1:6" x14ac:dyDescent="0.2">
      <c r="A22" s="9"/>
      <c r="B22" s="9"/>
      <c r="C22" s="9"/>
      <c r="D22" s="9"/>
      <c r="E22" s="9"/>
      <c r="F22" s="9"/>
    </row>
    <row r="23" spans="1:6" x14ac:dyDescent="0.2">
      <c r="A23" s="9"/>
      <c r="B23" s="9"/>
      <c r="C23" s="9"/>
      <c r="D23" s="9"/>
      <c r="E23" s="9"/>
      <c r="F23" s="9"/>
    </row>
    <row r="24" spans="1:6" x14ac:dyDescent="0.2">
      <c r="A24" s="9"/>
      <c r="B24" s="9"/>
      <c r="C24" s="9"/>
      <c r="D24" s="9"/>
      <c r="E24" s="9"/>
      <c r="F24" s="9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0E74-CB92-BA4F-8A86-E20087739855}">
  <dimension ref="B2:L15"/>
  <sheetViews>
    <sheetView zoomScale="150" zoomScaleNormal="150" workbookViewId="0">
      <selection activeCell="E19" sqref="E19"/>
    </sheetView>
  </sheetViews>
  <sheetFormatPr baseColWidth="10" defaultRowHeight="16" x14ac:dyDescent="0.2"/>
  <cols>
    <col min="7" max="8" width="0" hidden="1" customWidth="1"/>
  </cols>
  <sheetData>
    <row r="2" spans="2:12" x14ac:dyDescent="0.2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x14ac:dyDescent="0.2">
      <c r="B3" s="9"/>
      <c r="C3" s="19" t="s">
        <v>0</v>
      </c>
      <c r="D3" s="19" t="s">
        <v>1</v>
      </c>
      <c r="E3" s="19" t="s">
        <v>6</v>
      </c>
      <c r="F3" s="19" t="s">
        <v>7</v>
      </c>
      <c r="G3" s="20"/>
      <c r="H3" s="20"/>
      <c r="I3" s="19" t="s">
        <v>2</v>
      </c>
      <c r="J3" s="19" t="s">
        <v>3</v>
      </c>
      <c r="K3" s="19" t="s">
        <v>4</v>
      </c>
      <c r="L3" s="9"/>
    </row>
    <row r="4" spans="2:12" hidden="1" x14ac:dyDescent="0.2">
      <c r="B4" s="9"/>
      <c r="C4" s="11">
        <v>1</v>
      </c>
      <c r="D4" s="11">
        <v>3</v>
      </c>
      <c r="E4" s="12">
        <v>0</v>
      </c>
      <c r="F4" s="12">
        <v>4.0666666666666698E-2</v>
      </c>
      <c r="G4" s="13">
        <f>E4*150</f>
        <v>0</v>
      </c>
      <c r="H4" s="13">
        <f>F4*150</f>
        <v>6.100000000000005</v>
      </c>
      <c r="I4" s="11" t="s">
        <v>5</v>
      </c>
      <c r="J4" s="13" t="s">
        <v>5</v>
      </c>
      <c r="K4" s="13" t="s">
        <v>5</v>
      </c>
      <c r="L4" s="9"/>
    </row>
    <row r="5" spans="2:12" hidden="1" x14ac:dyDescent="0.2">
      <c r="B5" s="9"/>
      <c r="C5" s="11">
        <v>2</v>
      </c>
      <c r="D5" s="11">
        <v>7</v>
      </c>
      <c r="E5" s="12">
        <v>0</v>
      </c>
      <c r="F5" s="12">
        <v>4.0666666666666698E-2</v>
      </c>
      <c r="G5" s="13">
        <f t="shared" ref="G5:G12" si="0">E5*150</f>
        <v>0</v>
      </c>
      <c r="H5" s="13">
        <f t="shared" ref="H5:H12" si="1">F5*150</f>
        <v>6.100000000000005</v>
      </c>
      <c r="I5" s="11" t="s">
        <v>5</v>
      </c>
      <c r="J5" s="13" t="s">
        <v>5</v>
      </c>
      <c r="K5" s="13" t="s">
        <v>5</v>
      </c>
      <c r="L5" s="9"/>
    </row>
    <row r="6" spans="2:12" x14ac:dyDescent="0.2">
      <c r="B6" s="9"/>
      <c r="C6" s="11">
        <v>3</v>
      </c>
      <c r="D6" s="11">
        <v>8</v>
      </c>
      <c r="E6" s="12">
        <v>2.66666666666667E-3</v>
      </c>
      <c r="F6" s="12">
        <v>3.3333333333333298E-2</v>
      </c>
      <c r="G6" s="13">
        <f t="shared" si="0"/>
        <v>0.40000000000000052</v>
      </c>
      <c r="H6" s="13">
        <f t="shared" si="1"/>
        <v>4.9999999999999947</v>
      </c>
      <c r="I6" s="11">
        <v>10</v>
      </c>
      <c r="J6" s="14">
        <f>G6/I6</f>
        <v>4.0000000000000049E-2</v>
      </c>
      <c r="K6" s="14">
        <f>H6/I6</f>
        <v>0.49999999999999944</v>
      </c>
      <c r="L6" s="9"/>
    </row>
    <row r="7" spans="2:12" x14ac:dyDescent="0.2">
      <c r="B7" s="9"/>
      <c r="C7" s="11">
        <v>3</v>
      </c>
      <c r="D7" s="11">
        <v>4</v>
      </c>
      <c r="E7" s="12">
        <v>2.66E-3</v>
      </c>
      <c r="F7" s="12">
        <v>3.3320000000000002E-2</v>
      </c>
      <c r="G7" s="13">
        <f t="shared" si="0"/>
        <v>0.39900000000000002</v>
      </c>
      <c r="H7" s="13">
        <f t="shared" si="1"/>
        <v>4.9980000000000002</v>
      </c>
      <c r="I7" s="11">
        <v>7</v>
      </c>
      <c r="J7" s="14">
        <f t="shared" ref="J7:J12" si="2">G7/I7</f>
        <v>5.7000000000000002E-2</v>
      </c>
      <c r="K7" s="14">
        <f t="shared" ref="K7:K12" si="3">H7/I7</f>
        <v>0.71400000000000008</v>
      </c>
      <c r="L7" s="9"/>
    </row>
    <row r="8" spans="2:12" x14ac:dyDescent="0.2">
      <c r="B8" s="9"/>
      <c r="C8" s="11">
        <v>4</v>
      </c>
      <c r="D8" s="11">
        <v>5</v>
      </c>
      <c r="E8" s="12">
        <v>2.66666666666667E-3</v>
      </c>
      <c r="F8" s="12">
        <v>3.0026666666666701E-2</v>
      </c>
      <c r="G8" s="13">
        <f t="shared" si="0"/>
        <v>0.40000000000000052</v>
      </c>
      <c r="H8" s="13">
        <f t="shared" si="1"/>
        <v>4.5040000000000049</v>
      </c>
      <c r="I8" s="11">
        <v>8</v>
      </c>
      <c r="J8" s="14">
        <f t="shared" si="2"/>
        <v>5.0000000000000065E-2</v>
      </c>
      <c r="K8" s="14">
        <f t="shared" si="3"/>
        <v>0.56300000000000061</v>
      </c>
      <c r="L8" s="9"/>
    </row>
    <row r="9" spans="2:12" x14ac:dyDescent="0.2">
      <c r="B9" s="9"/>
      <c r="C9" s="11">
        <v>5</v>
      </c>
      <c r="D9" s="11">
        <v>6</v>
      </c>
      <c r="E9" s="12">
        <v>3.3333333333333301E-3</v>
      </c>
      <c r="F9" s="12">
        <v>0.03</v>
      </c>
      <c r="G9" s="13">
        <f t="shared" si="0"/>
        <v>0.4999999999999995</v>
      </c>
      <c r="H9" s="13">
        <f t="shared" si="1"/>
        <v>4.5</v>
      </c>
      <c r="I9" s="11">
        <v>10</v>
      </c>
      <c r="J9" s="14">
        <f t="shared" si="2"/>
        <v>4.9999999999999947E-2</v>
      </c>
      <c r="K9" s="14">
        <f t="shared" si="3"/>
        <v>0.45</v>
      </c>
      <c r="L9" s="9"/>
    </row>
    <row r="10" spans="2:12" x14ac:dyDescent="0.2">
      <c r="B10" s="9"/>
      <c r="C10" s="11">
        <v>6</v>
      </c>
      <c r="D10" s="11">
        <v>7</v>
      </c>
      <c r="E10" s="12">
        <v>3.3E-3</v>
      </c>
      <c r="F10" s="12">
        <v>2.9993333333333299E-2</v>
      </c>
      <c r="G10" s="13">
        <f t="shared" si="0"/>
        <v>0.495</v>
      </c>
      <c r="H10" s="13">
        <f t="shared" si="1"/>
        <v>4.4989999999999952</v>
      </c>
      <c r="I10" s="11">
        <v>11</v>
      </c>
      <c r="J10" s="14">
        <f t="shared" si="2"/>
        <v>4.4999999999999998E-2</v>
      </c>
      <c r="K10" s="14">
        <f t="shared" si="3"/>
        <v>0.40899999999999959</v>
      </c>
      <c r="L10" s="9"/>
    </row>
    <row r="11" spans="2:12" x14ac:dyDescent="0.2">
      <c r="B11" s="9"/>
      <c r="C11" s="11">
        <v>7</v>
      </c>
      <c r="D11" s="11">
        <v>8</v>
      </c>
      <c r="E11" s="12">
        <v>2.64E-3</v>
      </c>
      <c r="F11" s="12">
        <v>0.03</v>
      </c>
      <c r="G11" s="13">
        <f t="shared" si="0"/>
        <v>0.39600000000000002</v>
      </c>
      <c r="H11" s="13">
        <f t="shared" si="1"/>
        <v>4.5</v>
      </c>
      <c r="I11" s="11">
        <v>9</v>
      </c>
      <c r="J11" s="14">
        <f t="shared" si="2"/>
        <v>4.4000000000000004E-2</v>
      </c>
      <c r="K11" s="14">
        <f t="shared" si="3"/>
        <v>0.5</v>
      </c>
      <c r="L11" s="9"/>
    </row>
    <row r="12" spans="2:12" x14ac:dyDescent="0.2">
      <c r="B12" s="9"/>
      <c r="C12" s="15">
        <v>3</v>
      </c>
      <c r="D12" s="15">
        <v>7</v>
      </c>
      <c r="E12" s="16">
        <v>3.3333333333333301E-3</v>
      </c>
      <c r="F12" s="16">
        <v>3.3333333333333298E-2</v>
      </c>
      <c r="G12" s="17">
        <f t="shared" si="0"/>
        <v>0.4999999999999995</v>
      </c>
      <c r="H12" s="17">
        <f t="shared" si="1"/>
        <v>4.9999999999999947</v>
      </c>
      <c r="I12" s="15">
        <v>10</v>
      </c>
      <c r="J12" s="18">
        <f t="shared" si="2"/>
        <v>4.9999999999999947E-2</v>
      </c>
      <c r="K12" s="18">
        <f t="shared" si="3"/>
        <v>0.49999999999999944</v>
      </c>
      <c r="L12" s="9"/>
    </row>
    <row r="13" spans="2:12" x14ac:dyDescent="0.2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</row>
    <row r="14" spans="2:12" x14ac:dyDescent="0.2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2:12" x14ac:dyDescent="0.2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2DC98-68EF-B648-A5EA-CE7B5EF4784B}">
  <dimension ref="A2:E13"/>
  <sheetViews>
    <sheetView zoomScale="261" zoomScaleNormal="261" workbookViewId="0">
      <selection activeCell="B3" sqref="B3:D11"/>
    </sheetView>
  </sheetViews>
  <sheetFormatPr baseColWidth="10" defaultRowHeight="16" x14ac:dyDescent="0.2"/>
  <sheetData>
    <row r="2" spans="1:5" x14ac:dyDescent="0.2">
      <c r="A2" s="10"/>
      <c r="B2" s="10"/>
      <c r="C2" s="10"/>
      <c r="D2" s="10"/>
      <c r="E2" s="10"/>
    </row>
    <row r="3" spans="1:5" x14ac:dyDescent="0.2">
      <c r="A3" s="10"/>
      <c r="B3" s="19" t="s">
        <v>9</v>
      </c>
      <c r="C3" s="19" t="s">
        <v>8</v>
      </c>
      <c r="D3" s="21" t="s">
        <v>10</v>
      </c>
      <c r="E3" s="10"/>
    </row>
    <row r="4" spans="1:5" x14ac:dyDescent="0.2">
      <c r="A4" s="10"/>
      <c r="B4" s="11">
        <v>1</v>
      </c>
      <c r="C4" s="11">
        <v>1</v>
      </c>
      <c r="D4" s="11">
        <v>0</v>
      </c>
      <c r="E4" s="10"/>
    </row>
    <row r="5" spans="1:5" x14ac:dyDescent="0.2">
      <c r="A5" s="10"/>
      <c r="B5" s="11">
        <v>2</v>
      </c>
      <c r="C5" s="11">
        <v>1</v>
      </c>
      <c r="D5" s="11">
        <v>1.95E-2</v>
      </c>
      <c r="E5" s="10"/>
    </row>
    <row r="6" spans="1:5" x14ac:dyDescent="0.2">
      <c r="A6" s="10"/>
      <c r="B6" s="11">
        <v>3</v>
      </c>
      <c r="C6" s="11">
        <v>0.97770000000000001</v>
      </c>
      <c r="D6" s="11">
        <v>-2.52E-2</v>
      </c>
      <c r="E6" s="10"/>
    </row>
    <row r="7" spans="1:5" x14ac:dyDescent="0.2">
      <c r="A7" s="10"/>
      <c r="B7" s="11">
        <v>4</v>
      </c>
      <c r="C7" s="11">
        <v>0.96130000000000004</v>
      </c>
      <c r="D7" s="11">
        <v>-4.5499999999999999E-2</v>
      </c>
      <c r="E7" s="10"/>
    </row>
    <row r="8" spans="1:5" x14ac:dyDescent="0.2">
      <c r="A8" s="10"/>
      <c r="B8" s="11">
        <v>5</v>
      </c>
      <c r="C8" s="11">
        <v>0.95599999999999996</v>
      </c>
      <c r="D8" s="11">
        <v>-5.1799999999999999E-2</v>
      </c>
      <c r="E8" s="10"/>
    </row>
    <row r="9" spans="1:5" x14ac:dyDescent="0.2">
      <c r="A9" s="10"/>
      <c r="B9" s="11">
        <v>6</v>
      </c>
      <c r="C9" s="11">
        <v>0.96060000000000001</v>
      </c>
      <c r="D9" s="11">
        <v>-4.3799999999999999E-2</v>
      </c>
      <c r="E9" s="10"/>
    </row>
    <row r="10" spans="1:5" x14ac:dyDescent="0.2">
      <c r="A10" s="10"/>
      <c r="B10" s="11">
        <v>7</v>
      </c>
      <c r="C10" s="11">
        <v>0.97740000000000005</v>
      </c>
      <c r="D10" s="11">
        <v>-2.2100000000000002E-2</v>
      </c>
      <c r="E10" s="10"/>
    </row>
    <row r="11" spans="1:5" x14ac:dyDescent="0.2">
      <c r="A11" s="10"/>
      <c r="B11" s="15">
        <v>8</v>
      </c>
      <c r="C11" s="15">
        <v>0.97499999999999998</v>
      </c>
      <c r="D11" s="15">
        <v>-2.7799999999999998E-2</v>
      </c>
      <c r="E11" s="10"/>
    </row>
    <row r="12" spans="1:5" x14ac:dyDescent="0.2">
      <c r="A12" s="10"/>
      <c r="B12" s="10"/>
      <c r="C12" s="10"/>
      <c r="D12" s="10"/>
      <c r="E12" s="10"/>
    </row>
    <row r="13" spans="1:5" x14ac:dyDescent="0.2">
      <c r="A13" s="10"/>
      <c r="B13" s="10"/>
      <c r="C13" s="10"/>
      <c r="D13" s="10"/>
      <c r="E13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vector de medidas</vt:lpstr>
      <vt:lpstr>Sheet3</vt:lpstr>
      <vt:lpstr>medidas de campo</vt:lpstr>
      <vt:lpstr>datos del sistema</vt:lpstr>
      <vt:lpstr>solución de Flujo de Potencia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2020-09-17T04:37:42Z</dcterms:created>
  <dcterms:modified xsi:type="dcterms:W3CDTF">2020-09-20T13:21:28Z</dcterms:modified>
</cp:coreProperties>
</file>