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Optimal_DOCP\"/>
    </mc:Choice>
  </mc:AlternateContent>
  <xr:revisionPtr revIDLastSave="0" documentId="13_ncr:1_{E3C52C60-46A6-45F5-8C18-915A954B3B9D}" xr6:coauthVersionLast="47" xr6:coauthVersionMax="47" xr10:uidLastSave="{00000000-0000-0000-0000-000000000000}"/>
  <bookViews>
    <workbookView xWindow="-120" yWindow="-120" windowWidth="29040" windowHeight="15720" activeTab="1" xr2:uid="{A2977F88-2306-084C-88E0-6AF9B986A493}"/>
  </bookViews>
  <sheets>
    <sheet name="Three_bus_without_transients" sheetId="4" r:id="rId1"/>
    <sheet name="Three_bus_with_transients" sheetId="3" r:id="rId2"/>
  </sheets>
  <definedNames>
    <definedName name="alpha1" localSheetId="0">Three_bus_without_transients!$R$4</definedName>
    <definedName name="alpha1">Three_bus_with_transients!$AC$2</definedName>
    <definedName name="alpha2" localSheetId="0">Three_bus_without_transients!$R$5</definedName>
    <definedName name="alpha2">Three_bus_with_transients!$AC$3</definedName>
    <definedName name="pick1" localSheetId="0">Three_bus_without_transients!$R$8</definedName>
    <definedName name="pick1">Three_bus_with_transients!$AC$6</definedName>
    <definedName name="pick2" localSheetId="0">Three_bus_without_transients!$R$9</definedName>
    <definedName name="pick2">Three_bus_with_transients!$AC$7</definedName>
    <definedName name="pick3" localSheetId="0">Three_bus_without_transients!$R$10</definedName>
    <definedName name="pick3">Three_bus_with_transients!$AC$8</definedName>
    <definedName name="pick4" localSheetId="0">Three_bus_without_transients!$R$11</definedName>
    <definedName name="pick4">Three_bus_with_transients!$AC$9</definedName>
    <definedName name="pick5" localSheetId="0">Three_bus_without_transients!$R$12</definedName>
    <definedName name="pick5">Three_bus_with_transients!$AC$10</definedName>
    <definedName name="pick6" localSheetId="0">Three_bus_without_transients!$R$13</definedName>
    <definedName name="pick6">Three_bus_with_transients!$AC$11</definedName>
    <definedName name="solver_adj" localSheetId="1" hidden="1">Three_bus_with_transients!$Q$21:$Q$26</definedName>
    <definedName name="solver_adj" localSheetId="0" hidden="1">Three_bus_without_transients!$Q$21:$Q$26</definedName>
    <definedName name="solver_cvg" localSheetId="1" hidden="1">0.0001</definedName>
    <definedName name="solver_cvg" localSheetId="0" hidden="1">0.0001</definedName>
    <definedName name="solver_drv" localSheetId="1" hidden="1">2</definedName>
    <definedName name="solver_drv" localSheetId="0" hidden="1">2</definedName>
    <definedName name="solver_eng" localSheetId="1" hidden="1">2</definedName>
    <definedName name="solver_eng" localSheetId="0" hidden="1">2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Three_bus_with_transients!$Q$21:$Q$26</definedName>
    <definedName name="solver_lhs1" localSheetId="0" hidden="1">Three_bus_without_transients!$Q$21:$Q$26</definedName>
    <definedName name="solver_lhs2" localSheetId="1" hidden="1">Three_bus_with_transients!$Q$21:$Q$26</definedName>
    <definedName name="solver_lhs2" localSheetId="0" hidden="1">Three_bus_without_transients!$Q$21:$Q$26</definedName>
    <definedName name="solver_lhs3" localSheetId="1" hidden="1">Three_bus_with_transients!$S$21:$S$32</definedName>
    <definedName name="solver_lhs3" localSheetId="0" hidden="1">Three_bus_without_transients!$S$21:$S$26</definedName>
    <definedName name="solver_lhs4" localSheetId="1" hidden="1">Three_bus_with_transients!$S$21:$S$32</definedName>
    <definedName name="solver_lhs5" localSheetId="1" hidden="1">Three_bus_with_transients!$Z$2:$Z$3</definedName>
    <definedName name="solver_lhs6" localSheetId="1" hidden="1">Three_bus_with_transients!$Z$2:$Z$3</definedName>
    <definedName name="solver_lin" localSheetId="0" hidden="1">1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2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3</definedName>
    <definedName name="solver_num" localSheetId="0" hidden="1">3</definedName>
    <definedName name="solver_nwt" localSheetId="1" hidden="1">1</definedName>
    <definedName name="solver_nwt" localSheetId="0" hidden="1">1</definedName>
    <definedName name="solver_opt" localSheetId="1" hidden="1">Three_bus_with_transients!$V$35</definedName>
    <definedName name="solver_opt" localSheetId="0" hidden="1">Three_bus_without_transients!$U$28</definedName>
    <definedName name="solver_pre" localSheetId="1" hidden="1">0.000001</definedName>
    <definedName name="solver_pre" localSheetId="0" hidden="1">0.000001</definedName>
    <definedName name="solver_rbv" localSheetId="1" hidden="1">2</definedName>
    <definedName name="solver_rbv" localSheetId="0" hidden="1">2</definedName>
    <definedName name="solver_rel1" localSheetId="1" hidden="1">1</definedName>
    <definedName name="solver_rel1" localSheetId="0" hidden="1">1</definedName>
    <definedName name="solver_rel2" localSheetId="1" hidden="1">3</definedName>
    <definedName name="solver_rel2" localSheetId="0" hidden="1">3</definedName>
    <definedName name="solver_rel3" localSheetId="1" hidden="1">3</definedName>
    <definedName name="solver_rel3" localSheetId="0" hidden="1">3</definedName>
    <definedName name="solver_rel4" localSheetId="1" hidden="1">3</definedName>
    <definedName name="solver_rel5" localSheetId="1" hidden="1">1</definedName>
    <definedName name="solver_rel6" localSheetId="1" hidden="1">1</definedName>
    <definedName name="solver_rhs1" localSheetId="1" hidden="1">Three_bus_with_transients!$U$28</definedName>
    <definedName name="solver_rhs1" localSheetId="0" hidden="1">Three_bus_without_transients!$R$15</definedName>
    <definedName name="solver_rhs2" localSheetId="1" hidden="1">Three_bus_with_transients!$U$29</definedName>
    <definedName name="solver_rhs2" localSheetId="0" hidden="1">Three_bus_without_transients!$R$16</definedName>
    <definedName name="solver_rhs3" localSheetId="1" hidden="1">Three_bus_with_transients!$U$30</definedName>
    <definedName name="solver_rhs3" localSheetId="0" hidden="1">Three_bus_without_transients!$R$17</definedName>
    <definedName name="solver_rhs4" localSheetId="1" hidden="1">Three_bus_with_transients!$U$30</definedName>
    <definedName name="solver_rhs5" localSheetId="1" hidden="1">Three_bus_with_transients!$AC$2:$AC$3</definedName>
    <definedName name="solver_rhs6" localSheetId="1" hidden="1">Three_bus_with_transients!$AC$2:$AC$3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2</definedName>
    <definedName name="solver_scl" localSheetId="0" hidden="1">2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1</definedName>
    <definedName name="solver_tol" localSheetId="0" hidden="1">1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3" l="1"/>
  <c r="N17" i="4"/>
  <c r="L26" i="4" s="1"/>
  <c r="M17" i="4"/>
  <c r="P26" i="4" s="1"/>
  <c r="U26" i="4" s="1"/>
  <c r="N16" i="4"/>
  <c r="P24" i="4" s="1"/>
  <c r="M16" i="4"/>
  <c r="N24" i="4" s="1"/>
  <c r="U24" i="4" s="1"/>
  <c r="N15" i="4"/>
  <c r="M15" i="4"/>
  <c r="L22" i="4" s="1"/>
  <c r="U22" i="4" s="1"/>
  <c r="N8" i="4"/>
  <c r="M25" i="4" s="1"/>
  <c r="M8" i="4"/>
  <c r="O25" i="4" s="1"/>
  <c r="U25" i="4" s="1"/>
  <c r="N7" i="4"/>
  <c r="K23" i="4" s="1"/>
  <c r="M7" i="4"/>
  <c r="M23" i="4" s="1"/>
  <c r="U23" i="4" s="1"/>
  <c r="N6" i="4"/>
  <c r="O21" i="4" s="1"/>
  <c r="M6" i="4"/>
  <c r="R17" i="3"/>
  <c r="Q17" i="3"/>
  <c r="P17" i="3"/>
  <c r="O17" i="3"/>
  <c r="R16" i="3"/>
  <c r="P29" i="3" s="1"/>
  <c r="Q16" i="3"/>
  <c r="N29" i="3" s="1"/>
  <c r="P16" i="3"/>
  <c r="O16" i="3"/>
  <c r="U23" i="3" s="1"/>
  <c r="R15" i="3"/>
  <c r="Q15" i="3"/>
  <c r="P15" i="3"/>
  <c r="O15" i="3"/>
  <c r="R14" i="3"/>
  <c r="Q14" i="3"/>
  <c r="P14" i="3"/>
  <c r="O14" i="3"/>
  <c r="R13" i="3"/>
  <c r="Q13" i="3"/>
  <c r="P13" i="3"/>
  <c r="O13" i="3"/>
  <c r="R12" i="3"/>
  <c r="Q12" i="3"/>
  <c r="P12" i="3"/>
  <c r="O12" i="3"/>
  <c r="N22" i="4" l="1"/>
  <c r="K21" i="4"/>
  <c r="U21" i="4" s="1"/>
  <c r="U28" i="4" s="1"/>
  <c r="Z16" i="3"/>
  <c r="W14" i="3"/>
  <c r="W17" i="3"/>
  <c r="Z12" i="3"/>
  <c r="Z13" i="3"/>
  <c r="W16" i="3"/>
  <c r="M29" i="3" s="1"/>
  <c r="W12" i="3"/>
  <c r="Z14" i="3"/>
  <c r="W13" i="3"/>
  <c r="Z15" i="3"/>
  <c r="W15" i="3"/>
  <c r="Z17" i="3"/>
  <c r="S21" i="4" l="1" a="1"/>
  <c r="S21" i="4" s="1"/>
  <c r="S24" i="4" l="1"/>
  <c r="S23" i="4"/>
  <c r="S26" i="4"/>
  <c r="S25" i="4"/>
  <c r="S22" i="4"/>
  <c r="R11" i="3"/>
  <c r="P11" i="3"/>
  <c r="Q11" i="3"/>
  <c r="O11" i="3"/>
  <c r="R10" i="3"/>
  <c r="Q10" i="3"/>
  <c r="P10" i="3"/>
  <c r="O10" i="3"/>
  <c r="R9" i="3"/>
  <c r="Q9" i="3"/>
  <c r="R8" i="3"/>
  <c r="Q8" i="3"/>
  <c r="O8" i="3"/>
  <c r="P9" i="3"/>
  <c r="O9" i="3"/>
  <c r="P8" i="3"/>
  <c r="R6" i="3"/>
  <c r="Q6" i="3"/>
  <c r="R7" i="3"/>
  <c r="Q7" i="3"/>
  <c r="P6" i="3"/>
  <c r="O7" i="3"/>
  <c r="P7" i="3"/>
  <c r="O6" i="3"/>
  <c r="P32" i="3"/>
  <c r="U25" i="3" s="1"/>
  <c r="L32" i="3"/>
  <c r="P31" i="3"/>
  <c r="O31" i="3"/>
  <c r="M31" i="3"/>
  <c r="M30" i="3"/>
  <c r="K30" i="3"/>
  <c r="L28" i="3"/>
  <c r="U21" i="3" s="1"/>
  <c r="N28" i="3"/>
  <c r="O27" i="3"/>
  <c r="L27" i="3"/>
  <c r="K27" i="3"/>
  <c r="O26" i="3" l="1"/>
  <c r="Z10" i="3"/>
  <c r="W9" i="3"/>
  <c r="Z9" i="3"/>
  <c r="K24" i="3"/>
  <c r="N23" i="3"/>
  <c r="Z11" i="3"/>
  <c r="W11" i="3"/>
  <c r="L25" i="3"/>
  <c r="M24" i="3"/>
  <c r="O22" i="3"/>
  <c r="W10" i="3"/>
  <c r="K22" i="3"/>
  <c r="U22" i="3" s="1"/>
  <c r="W8" i="3"/>
  <c r="P25" i="3"/>
  <c r="Z8" i="3"/>
  <c r="P23" i="3"/>
  <c r="N21" i="3"/>
  <c r="L21" i="3"/>
  <c r="W7" i="3"/>
  <c r="M26" i="3"/>
  <c r="Z7" i="3"/>
  <c r="Z6" i="3"/>
  <c r="W6" i="3"/>
  <c r="O25" i="3" l="1"/>
  <c r="M23" i="3"/>
  <c r="U26" i="3"/>
  <c r="U24" i="3"/>
  <c r="V35" i="3" l="1"/>
  <c r="S21" i="3" a="1"/>
  <c r="S21" i="3" s="1"/>
  <c r="S26" i="3" l="1"/>
  <c r="S25" i="3"/>
  <c r="S32" i="3"/>
  <c r="S24" i="3"/>
  <c r="S28" i="3"/>
  <c r="S27" i="3"/>
  <c r="S31" i="3"/>
  <c r="S23" i="3"/>
  <c r="S30" i="3"/>
  <c r="S22" i="3"/>
  <c r="S29" i="3"/>
</calcChain>
</file>

<file path=xl/sharedStrings.xml><?xml version="1.0" encoding="utf-8"?>
<sst xmlns="http://schemas.openxmlformats.org/spreadsheetml/2006/main" count="141" uniqueCount="57">
  <si>
    <t>B</t>
  </si>
  <si>
    <t>S</t>
  </si>
  <si>
    <t>D</t>
  </si>
  <si>
    <t>back</t>
  </si>
  <si>
    <t>line</t>
  </si>
  <si>
    <t>main</t>
  </si>
  <si>
    <t>from</t>
  </si>
  <si>
    <t>to</t>
  </si>
  <si>
    <t xml:space="preserve">from </t>
  </si>
  <si>
    <r>
      <rPr>
        <sz val="12"/>
        <color theme="1"/>
        <rFont val="Symbol"/>
        <family val="1"/>
        <charset val="2"/>
      </rPr>
      <t>b</t>
    </r>
    <r>
      <rPr>
        <sz val="12"/>
        <color theme="1"/>
        <rFont val="Calibri"/>
        <family val="2"/>
        <scheme val="minor"/>
      </rPr>
      <t>_0</t>
    </r>
  </si>
  <si>
    <r>
      <rPr>
        <sz val="12"/>
        <color theme="1"/>
        <rFont val="Symbol"/>
        <family val="1"/>
        <charset val="2"/>
      </rPr>
      <t>b</t>
    </r>
    <r>
      <rPr>
        <sz val="12"/>
        <color theme="1"/>
        <rFont val="Calibri"/>
        <family val="2"/>
        <scheme val="minor"/>
      </rPr>
      <t>_1</t>
    </r>
  </si>
  <si>
    <r>
      <rPr>
        <sz val="12"/>
        <color theme="1"/>
        <rFont val="Symbol"/>
        <family val="1"/>
        <charset val="2"/>
      </rPr>
      <t>g</t>
    </r>
    <r>
      <rPr>
        <sz val="12"/>
        <color theme="1"/>
        <rFont val="Calibri"/>
        <family val="2"/>
        <scheme val="minor"/>
      </rPr>
      <t>_type_2</t>
    </r>
  </si>
  <si>
    <r>
      <rPr>
        <sz val="12"/>
        <color theme="1"/>
        <rFont val="Symbol"/>
        <family val="1"/>
        <charset val="2"/>
      </rPr>
      <t>g</t>
    </r>
    <r>
      <rPr>
        <sz val="12"/>
        <color theme="1"/>
        <rFont val="Calibri"/>
        <family val="2"/>
        <scheme val="minor"/>
      </rPr>
      <t>_type_3</t>
    </r>
  </si>
  <si>
    <t>Icc,0 (kA)</t>
  </si>
  <si>
    <t>Icc,1 (kA)</t>
  </si>
  <si>
    <r>
      <rPr>
        <sz val="12"/>
        <color theme="1"/>
        <rFont val="Symbol"/>
        <family val="1"/>
        <charset val="2"/>
      </rPr>
      <t>q</t>
    </r>
    <r>
      <rPr>
        <sz val="12"/>
        <color theme="1"/>
        <rFont val="Calibri"/>
        <family val="2"/>
        <scheme val="minor"/>
      </rPr>
      <t>_cc,0</t>
    </r>
    <r>
      <rPr>
        <sz val="12"/>
        <color theme="1"/>
        <rFont val="Calibri"/>
        <family val="2"/>
        <charset val="2"/>
        <scheme val="minor"/>
      </rPr>
      <t xml:space="preserve"> (deg)</t>
    </r>
  </si>
  <si>
    <r>
      <rPr>
        <sz val="12"/>
        <color theme="1"/>
        <rFont val="Symbol"/>
        <family val="1"/>
        <charset val="2"/>
      </rPr>
      <t>q</t>
    </r>
    <r>
      <rPr>
        <sz val="12"/>
        <color theme="1"/>
        <rFont val="Calibri"/>
        <family val="2"/>
        <scheme val="minor"/>
      </rPr>
      <t>_cc,1</t>
    </r>
    <r>
      <rPr>
        <sz val="12"/>
        <color theme="1"/>
        <rFont val="Calibri"/>
        <family val="2"/>
        <charset val="2"/>
        <scheme val="minor"/>
      </rPr>
      <t xml:space="preserve"> (deg)</t>
    </r>
  </si>
  <si>
    <t>Near-end</t>
  </si>
  <si>
    <t>Far-end</t>
  </si>
  <si>
    <t>location</t>
  </si>
  <si>
    <t>Fault</t>
  </si>
  <si>
    <t>Td=</t>
  </si>
  <si>
    <t>Objective function</t>
  </si>
  <si>
    <t>T111=</t>
  </si>
  <si>
    <t>Constraint type:</t>
  </si>
  <si>
    <t>relay</t>
  </si>
  <si>
    <t>u</t>
  </si>
  <si>
    <t xml:space="preserve">relay </t>
  </si>
  <si>
    <t>=</t>
  </si>
  <si>
    <t>buses</t>
  </si>
  <si>
    <t>Example 1.2</t>
  </si>
  <si>
    <t>Paulo M. De Oliveira-De Jesus &amp; Alberto J. Urdaneta</t>
  </si>
  <si>
    <t>Pick-up settings</t>
  </si>
  <si>
    <t>IEC 60255 SI Curve</t>
  </si>
  <si>
    <t>On the importance of considering  dynamic changes on network topology on the optimal coordination of overcurrent protections, submitted to IJEPES</t>
  </si>
  <si>
    <t>a1=</t>
  </si>
  <si>
    <t>a2=</t>
  </si>
  <si>
    <t>Type 1 w-u pair</t>
  </si>
  <si>
    <t>Type 3 q-r pair</t>
  </si>
  <si>
    <t>Type 2 q-r pair</t>
  </si>
  <si>
    <t>relay q stuck in period 1</t>
  </si>
  <si>
    <t>T331=</t>
  </si>
  <si>
    <t>T222=</t>
  </si>
  <si>
    <t>T412=</t>
  </si>
  <si>
    <t>T521=</t>
  </si>
  <si>
    <t>T632=</t>
  </si>
  <si>
    <t>T =</t>
  </si>
  <si>
    <t>T212_0=</t>
  </si>
  <si>
    <t>T111_0=</t>
  </si>
  <si>
    <t>T321_0=</t>
  </si>
  <si>
    <t>T531_0=</t>
  </si>
  <si>
    <t>T632_0=</t>
  </si>
  <si>
    <t>T422_0=</t>
  </si>
  <si>
    <t>&lt;</t>
  </si>
  <si>
    <t>Dmax</t>
  </si>
  <si>
    <t>Dmin</t>
  </si>
  <si>
    <t>CTI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</si>
</sst>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sz val="12"/>
      <color theme="1"/>
      <name val="Calibri"/>
      <family val="2"/>
      <charset val="2"/>
      <scheme val="minor"/>
    </font>
    <font>
      <sz val="12"/>
      <color theme="9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right"/>
    </xf>
    <xf numFmtId="0" fontId="0" fillId="10" borderId="0" xfId="0" applyFill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9" borderId="0" xfId="0" applyNumberFormat="1" applyFont="1" applyFill="1" applyAlignment="1">
      <alignment horizontal="center"/>
    </xf>
    <xf numFmtId="166" fontId="1" fillId="9" borderId="2" xfId="0" applyNumberFormat="1" applyFont="1" applyFill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165" fontId="4" fillId="6" borderId="2" xfId="0" applyNumberFormat="1" applyFont="1" applyFill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5" fontId="4" fillId="6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9" borderId="0" xfId="0" applyNumberFormat="1" applyFont="1" applyFill="1" applyAlignment="1">
      <alignment horizontal="center"/>
    </xf>
    <xf numFmtId="165" fontId="4" fillId="7" borderId="0" xfId="0" applyNumberFormat="1" applyFont="1" applyFill="1" applyAlignment="1">
      <alignment horizontal="center"/>
    </xf>
    <xf numFmtId="165" fontId="4" fillId="4" borderId="2" xfId="0" applyNumberFormat="1" applyFont="1" applyFill="1" applyBorder="1" applyAlignment="1">
      <alignment horizontal="center"/>
    </xf>
    <xf numFmtId="165" fontId="4" fillId="7" borderId="2" xfId="0" applyNumberFormat="1" applyFont="1" applyFill="1" applyBorder="1" applyAlignment="1">
      <alignment horizontal="center"/>
    </xf>
    <xf numFmtId="165" fontId="4" fillId="4" borderId="0" xfId="0" applyNumberFormat="1" applyFont="1" applyFill="1" applyAlignment="1">
      <alignment horizontal="center"/>
    </xf>
    <xf numFmtId="165" fontId="4" fillId="6" borderId="3" xfId="0" applyNumberFormat="1" applyFont="1" applyFill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5" borderId="0" xfId="0" applyNumberFormat="1" applyFont="1" applyFill="1" applyAlignment="1">
      <alignment horizontal="center"/>
    </xf>
    <xf numFmtId="165" fontId="4" fillId="5" borderId="2" xfId="0" applyNumberFormat="1" applyFont="1" applyFill="1" applyBorder="1" applyAlignment="1">
      <alignment horizontal="center"/>
    </xf>
    <xf numFmtId="165" fontId="4" fillId="11" borderId="0" xfId="0" applyNumberFormat="1" applyFont="1" applyFill="1" applyAlignment="1">
      <alignment horizontal="center"/>
    </xf>
    <xf numFmtId="165" fontId="4" fillId="12" borderId="0" xfId="0" applyNumberFormat="1" applyFont="1" applyFill="1" applyAlignment="1">
      <alignment horizontal="center"/>
    </xf>
    <xf numFmtId="0" fontId="2" fillId="0" borderId="0" xfId="0" applyFont="1" applyAlignment="1">
      <alignment horizontal="right"/>
    </xf>
    <xf numFmtId="165" fontId="4" fillId="13" borderId="2" xfId="0" applyNumberFormat="1" applyFont="1" applyFill="1" applyBorder="1" applyAlignment="1">
      <alignment horizontal="center"/>
    </xf>
    <xf numFmtId="165" fontId="4" fillId="13" borderId="0" xfId="0" applyNumberFormat="1" applyFont="1" applyFill="1" applyAlignment="1">
      <alignment horizontal="center"/>
    </xf>
    <xf numFmtId="165" fontId="4" fillId="12" borderId="2" xfId="0" applyNumberFormat="1" applyFont="1" applyFill="1" applyBorder="1" applyAlignment="1">
      <alignment horizontal="center"/>
    </xf>
    <xf numFmtId="165" fontId="4" fillId="12" borderId="3" xfId="0" applyNumberFormat="1" applyFont="1" applyFill="1" applyBorder="1" applyAlignment="1">
      <alignment horizontal="center"/>
    </xf>
    <xf numFmtId="165" fontId="4" fillId="13" borderId="3" xfId="0" applyNumberFormat="1" applyFont="1" applyFill="1" applyBorder="1" applyAlignment="1">
      <alignment horizontal="center"/>
    </xf>
    <xf numFmtId="165" fontId="0" fillId="13" borderId="1" xfId="0" applyNumberFormat="1" applyFill="1" applyBorder="1" applyAlignment="1">
      <alignment horizontal="center"/>
    </xf>
    <xf numFmtId="165" fontId="0" fillId="12" borderId="1" xfId="0" applyNumberForma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quotePrefix="1" applyAlignment="1">
      <alignment horizontal="right"/>
    </xf>
    <xf numFmtId="165" fontId="4" fillId="4" borderId="3" xfId="0" applyNumberFormat="1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3.emf"/><Relationship Id="rId7" Type="http://schemas.openxmlformats.org/officeDocument/2006/relationships/image" Target="../media/image11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653143</xdr:colOff>
      <xdr:row>2</xdr:row>
      <xdr:rowOff>181428</xdr:rowOff>
    </xdr:from>
    <xdr:to>
      <xdr:col>26</xdr:col>
      <xdr:colOff>23152</xdr:colOff>
      <xdr:row>12</xdr:row>
      <xdr:rowOff>137062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CEC54B5-C546-DB40-AE0C-E5021A7A0E11}"/>
            </a:ext>
          </a:extLst>
        </xdr:cNvPr>
        <xdr:cNvGrpSpPr/>
      </xdr:nvGrpSpPr>
      <xdr:grpSpPr>
        <a:xfrm>
          <a:off x="8797018" y="581478"/>
          <a:ext cx="4723059" cy="1955884"/>
          <a:chOff x="1999434" y="4061335"/>
          <a:chExt cx="4713081" cy="1951348"/>
        </a:xfrm>
      </xdr:grpSpPr>
      <xdr:sp macro="" textlink="">
        <xdr:nvSpPr>
          <xdr:cNvPr id="3" name="TextBox 6">
            <a:extLst>
              <a:ext uri="{FF2B5EF4-FFF2-40B4-BE49-F238E27FC236}">
                <a16:creationId xmlns:a16="http://schemas.microsoft.com/office/drawing/2014/main" id="{95F7D386-5C57-5656-17A0-7B4A6219D9F5}"/>
              </a:ext>
            </a:extLst>
          </xdr:cNvPr>
          <xdr:cNvSpPr txBox="1"/>
        </xdr:nvSpPr>
        <xdr:spPr>
          <a:xfrm>
            <a:off x="4031121" y="4202072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4</a:t>
            </a: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BB209A2C-26CC-2E93-622A-6663AB473137}"/>
              </a:ext>
            </a:extLst>
          </xdr:cNvPr>
          <xdr:cNvGrpSpPr/>
        </xdr:nvGrpSpPr>
        <xdr:grpSpPr>
          <a:xfrm>
            <a:off x="1999434" y="4061335"/>
            <a:ext cx="4713081" cy="1951348"/>
            <a:chOff x="2236457" y="1705367"/>
            <a:chExt cx="4713081" cy="1951348"/>
          </a:xfrm>
        </xdr:grpSpPr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F861B43F-E5D7-2702-5044-9C1C0075A7DF}"/>
                </a:ext>
              </a:extLst>
            </xdr:cNvPr>
            <xdr:cNvGrpSpPr/>
          </xdr:nvGrpSpPr>
          <xdr:grpSpPr>
            <a:xfrm>
              <a:off x="2236457" y="1705367"/>
              <a:ext cx="4713081" cy="1951348"/>
              <a:chOff x="2236457" y="1705367"/>
              <a:chExt cx="4713081" cy="1951348"/>
            </a:xfrm>
          </xdr:grpSpPr>
          <xdr:grpSp>
            <xdr:nvGrpSpPr>
              <xdr:cNvPr id="14" name="Group 13">
                <a:extLst>
                  <a:ext uri="{FF2B5EF4-FFF2-40B4-BE49-F238E27FC236}">
                    <a16:creationId xmlns:a16="http://schemas.microsoft.com/office/drawing/2014/main" id="{CBB19319-F077-1F71-3E0F-75A88F635587}"/>
                  </a:ext>
                </a:extLst>
              </xdr:cNvPr>
              <xdr:cNvGrpSpPr/>
            </xdr:nvGrpSpPr>
            <xdr:grpSpPr>
              <a:xfrm>
                <a:off x="2236457" y="1705367"/>
                <a:ext cx="4713081" cy="1951348"/>
                <a:chOff x="2236457" y="1705367"/>
                <a:chExt cx="4713081" cy="1951348"/>
              </a:xfrm>
            </xdr:grpSpPr>
            <xdr:sp macro="" textlink="">
              <xdr:nvSpPr>
                <xdr:cNvPr id="16" name="CuadroTexto 20">
                  <a:extLst>
                    <a:ext uri="{FF2B5EF4-FFF2-40B4-BE49-F238E27FC236}">
                      <a16:creationId xmlns:a16="http://schemas.microsoft.com/office/drawing/2014/main" id="{A7049FA7-5BCF-7D8F-4FDA-4A48809FB1C4}"/>
                    </a:ext>
                  </a:extLst>
                </xdr:cNvPr>
                <xdr:cNvSpPr txBox="1"/>
              </xdr:nvSpPr>
              <xdr:spPr>
                <a:xfrm>
                  <a:off x="2359006" y="2587573"/>
                  <a:ext cx="107514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1</a:t>
                  </a:r>
                </a:p>
              </xdr:txBody>
            </xdr:sp>
            <xdr:cxnSp macro="">
              <xdr:nvCxnSpPr>
                <xdr:cNvPr id="17" name="Conector recto 27">
                  <a:extLst>
                    <a:ext uri="{FF2B5EF4-FFF2-40B4-BE49-F238E27FC236}">
                      <a16:creationId xmlns:a16="http://schemas.microsoft.com/office/drawing/2014/main" id="{1E2FC601-9B63-458E-8176-656044579C07}"/>
                    </a:ext>
                  </a:extLst>
                </xdr:cNvPr>
                <xdr:cNvCxnSpPr/>
              </xdr:nvCxnSpPr>
              <xdr:spPr>
                <a:xfrm flipH="1" flipV="1">
                  <a:off x="5460455" y="2153218"/>
                  <a:ext cx="267810" cy="1976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8" name="Rectángulo 43">
                  <a:extLst>
                    <a:ext uri="{FF2B5EF4-FFF2-40B4-BE49-F238E27FC236}">
                      <a16:creationId xmlns:a16="http://schemas.microsoft.com/office/drawing/2014/main" id="{D6161258-9F20-D336-4277-530D63FDA955}"/>
                    </a:ext>
                  </a:extLst>
                </xdr:cNvPr>
                <xdr:cNvSpPr/>
              </xdr:nvSpPr>
              <xdr:spPr>
                <a:xfrm>
                  <a:off x="3234196" y="2004844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19" name="Rectángulo 48">
                  <a:extLst>
                    <a:ext uri="{FF2B5EF4-FFF2-40B4-BE49-F238E27FC236}">
                      <a16:creationId xmlns:a16="http://schemas.microsoft.com/office/drawing/2014/main" id="{B1D06D72-1AD6-996E-73F6-5B0441A9CBDE}"/>
                    </a:ext>
                  </a:extLst>
                </xdr:cNvPr>
                <xdr:cNvSpPr/>
              </xdr:nvSpPr>
              <xdr:spPr>
                <a:xfrm rot="10800000">
                  <a:off x="5728264" y="1988922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20" name="Agrupar 106">
                  <a:extLst>
                    <a:ext uri="{FF2B5EF4-FFF2-40B4-BE49-F238E27FC236}">
                      <a16:creationId xmlns:a16="http://schemas.microsoft.com/office/drawing/2014/main" id="{BC40AB2F-CE6A-79C4-79DE-359BBE528D60}"/>
                    </a:ext>
                  </a:extLst>
                </xdr:cNvPr>
                <xdr:cNvGrpSpPr/>
              </xdr:nvGrpSpPr>
              <xdr:grpSpPr>
                <a:xfrm>
                  <a:off x="2236457" y="2068323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85" name="Agrupar 51">
                    <a:extLst>
                      <a:ext uri="{FF2B5EF4-FFF2-40B4-BE49-F238E27FC236}">
                        <a16:creationId xmlns:a16="http://schemas.microsoft.com/office/drawing/2014/main" id="{1EB0ACD2-A334-1362-5772-7F6ACF894C33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88" name="Elipse 24">
                      <a:extLst>
                        <a:ext uri="{FF2B5EF4-FFF2-40B4-BE49-F238E27FC236}">
                          <a16:creationId xmlns:a16="http://schemas.microsoft.com/office/drawing/2014/main" id="{888E9B98-7189-D808-17F5-FEACD6D0C14F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89" name="Agrupar 50">
                      <a:extLst>
                        <a:ext uri="{FF2B5EF4-FFF2-40B4-BE49-F238E27FC236}">
                          <a16:creationId xmlns:a16="http://schemas.microsoft.com/office/drawing/2014/main" id="{BC4A95DF-8F1C-8275-92F4-051517F57337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90" name="Arco 25">
                        <a:extLst>
                          <a:ext uri="{FF2B5EF4-FFF2-40B4-BE49-F238E27FC236}">
                            <a16:creationId xmlns:a16="http://schemas.microsoft.com/office/drawing/2014/main" id="{2ECC29A2-BFB1-8AA2-7AE1-D6300F027047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91" name="Arco 26">
                        <a:extLst>
                          <a:ext uri="{FF2B5EF4-FFF2-40B4-BE49-F238E27FC236}">
                            <a16:creationId xmlns:a16="http://schemas.microsoft.com/office/drawing/2014/main" id="{8EFC6522-B995-6C4C-A564-F17C2788C4F1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86" name="Conector recto 38">
                    <a:extLst>
                      <a:ext uri="{FF2B5EF4-FFF2-40B4-BE49-F238E27FC236}">
                        <a16:creationId xmlns:a16="http://schemas.microsoft.com/office/drawing/2014/main" id="{59AED40D-F27E-21BA-0E92-230947990530}"/>
                      </a:ext>
                    </a:extLst>
                  </xdr:cNvPr>
                  <xdr:cNvCxnSpPr>
                    <a:cxnSpLocks/>
                    <a:stCxn id="88" idx="6"/>
                    <a:endCxn id="18" idx="1"/>
                  </xdr:cNvCxnSpPr>
                </xdr:nvCxnSpPr>
                <xdr:spPr>
                  <a:xfrm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87" name="Rectángulo 59">
                    <a:extLst>
                      <a:ext uri="{FF2B5EF4-FFF2-40B4-BE49-F238E27FC236}">
                        <a16:creationId xmlns:a16="http://schemas.microsoft.com/office/drawing/2014/main" id="{B63E959D-D2A4-CA56-8E42-0AD53600D368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sp macro="" textlink="">
              <xdr:nvSpPr>
                <xdr:cNvPr id="21" name="Rectángulo 77">
                  <a:extLst>
                    <a:ext uri="{FF2B5EF4-FFF2-40B4-BE49-F238E27FC236}">
                      <a16:creationId xmlns:a16="http://schemas.microsoft.com/office/drawing/2014/main" id="{EAB9CBC3-7378-2520-5173-9778586CDC72}"/>
                    </a:ext>
                  </a:extLst>
                </xdr:cNvPr>
                <xdr:cNvSpPr/>
              </xdr:nvSpPr>
              <xdr:spPr>
                <a:xfrm rot="5400000">
                  <a:off x="4488548" y="2757897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cxnSp macro="">
              <xdr:nvCxnSpPr>
                <xdr:cNvPr id="22" name="Conector recto 78">
                  <a:extLst>
                    <a:ext uri="{FF2B5EF4-FFF2-40B4-BE49-F238E27FC236}">
                      <a16:creationId xmlns:a16="http://schemas.microsoft.com/office/drawing/2014/main" id="{6B4406C8-BDA6-99BA-19D9-B26751F48DA1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3305368" y="2501320"/>
                  <a:ext cx="495107" cy="0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3" name="Conector recto 79">
                  <a:extLst>
                    <a:ext uri="{FF2B5EF4-FFF2-40B4-BE49-F238E27FC236}">
                      <a16:creationId xmlns:a16="http://schemas.microsoft.com/office/drawing/2014/main" id="{E3508C67-90E0-FCE1-BCB2-CD36514A26DB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390084" y="2621064"/>
                  <a:ext cx="0" cy="426781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4" name="Conector recto 93">
                  <a:extLst>
                    <a:ext uri="{FF2B5EF4-FFF2-40B4-BE49-F238E27FC236}">
                      <a16:creationId xmlns:a16="http://schemas.microsoft.com/office/drawing/2014/main" id="{D8164272-D9F0-971C-DE61-9A2EE1AEC939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700296" y="2621064"/>
                  <a:ext cx="0" cy="426781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5" name="Conector recto 99">
                  <a:extLst>
                    <a:ext uri="{FF2B5EF4-FFF2-40B4-BE49-F238E27FC236}">
                      <a16:creationId xmlns:a16="http://schemas.microsoft.com/office/drawing/2014/main" id="{DE09D2CB-FADE-C79F-3CCD-22B76F6BD101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5273717" y="2491450"/>
                  <a:ext cx="457635" cy="0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6" name="Conector recto 102">
                  <a:extLst>
                    <a:ext uri="{FF2B5EF4-FFF2-40B4-BE49-F238E27FC236}">
                      <a16:creationId xmlns:a16="http://schemas.microsoft.com/office/drawing/2014/main" id="{73F130D3-4377-A668-9EFE-F457177BF560}"/>
                    </a:ext>
                  </a:extLst>
                </xdr:cNvPr>
                <xdr:cNvCxnSpPr/>
              </xdr:nvCxnSpPr>
              <xdr:spPr>
                <a:xfrm flipV="1">
                  <a:off x="4525805" y="3123261"/>
                  <a:ext cx="1" cy="275805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27" name="Agrupar 107">
                  <a:extLst>
                    <a:ext uri="{FF2B5EF4-FFF2-40B4-BE49-F238E27FC236}">
                      <a16:creationId xmlns:a16="http://schemas.microsoft.com/office/drawing/2014/main" id="{9D03CAC1-012B-6F76-CA12-E3EEAED3FF85}"/>
                    </a:ext>
                  </a:extLst>
                </xdr:cNvPr>
                <xdr:cNvGrpSpPr/>
              </xdr:nvGrpSpPr>
              <xdr:grpSpPr>
                <a:xfrm rot="10800000">
                  <a:off x="5799435" y="2072727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78" name="Agrupar 108">
                    <a:extLst>
                      <a:ext uri="{FF2B5EF4-FFF2-40B4-BE49-F238E27FC236}">
                        <a16:creationId xmlns:a16="http://schemas.microsoft.com/office/drawing/2014/main" id="{5A195CD7-2378-D90A-C56A-FA2ED573A35F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81" name="Elipse 111">
                      <a:extLst>
                        <a:ext uri="{FF2B5EF4-FFF2-40B4-BE49-F238E27FC236}">
                          <a16:creationId xmlns:a16="http://schemas.microsoft.com/office/drawing/2014/main" id="{757652DC-CE8A-8DA3-EC9D-D7E7B3A8483D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82" name="Agrupar 112">
                      <a:extLst>
                        <a:ext uri="{FF2B5EF4-FFF2-40B4-BE49-F238E27FC236}">
                          <a16:creationId xmlns:a16="http://schemas.microsoft.com/office/drawing/2014/main" id="{F93206E7-A695-2854-CD99-50BF6BAF89B6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83" name="Arco 113">
                        <a:extLst>
                          <a:ext uri="{FF2B5EF4-FFF2-40B4-BE49-F238E27FC236}">
                            <a16:creationId xmlns:a16="http://schemas.microsoft.com/office/drawing/2014/main" id="{94D72FA6-241A-EBB2-72D8-0257292A2BB3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84" name="Arco 114">
                        <a:extLst>
                          <a:ext uri="{FF2B5EF4-FFF2-40B4-BE49-F238E27FC236}">
                            <a16:creationId xmlns:a16="http://schemas.microsoft.com/office/drawing/2014/main" id="{D82C6803-44C8-79F5-FE93-348816033A69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79" name="Conector recto 109">
                    <a:extLst>
                      <a:ext uri="{FF2B5EF4-FFF2-40B4-BE49-F238E27FC236}">
                        <a16:creationId xmlns:a16="http://schemas.microsoft.com/office/drawing/2014/main" id="{C40DEAB1-0A2F-A3FD-F186-424182AEE882}"/>
                      </a:ext>
                    </a:extLst>
                  </xdr:cNvPr>
                  <xdr:cNvCxnSpPr>
                    <a:cxnSpLocks/>
                    <a:stCxn id="81" idx="6"/>
                  </xdr:cNvCxnSpPr>
                </xdr:nvCxnSpPr>
                <xdr:spPr>
                  <a:xfrm rot="10800000" flipH="1" flipV="1"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80" name="Rectángulo 110">
                    <a:extLst>
                      <a:ext uri="{FF2B5EF4-FFF2-40B4-BE49-F238E27FC236}">
                        <a16:creationId xmlns:a16="http://schemas.microsoft.com/office/drawing/2014/main" id="{5D5A820F-E08C-DB55-0DE7-56F7F637726D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grpSp>
              <xdr:nvGrpSpPr>
                <xdr:cNvPr id="28" name="Agrupar 115">
                  <a:extLst>
                    <a:ext uri="{FF2B5EF4-FFF2-40B4-BE49-F238E27FC236}">
                      <a16:creationId xmlns:a16="http://schemas.microsoft.com/office/drawing/2014/main" id="{DEEBE421-8B87-7B30-7330-CDA14A07B7A1}"/>
                    </a:ext>
                  </a:extLst>
                </xdr:cNvPr>
                <xdr:cNvGrpSpPr/>
              </xdr:nvGrpSpPr>
              <xdr:grpSpPr>
                <a:xfrm rot="10800000">
                  <a:off x="4525805" y="3141416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71" name="Agrupar 116">
                    <a:extLst>
                      <a:ext uri="{FF2B5EF4-FFF2-40B4-BE49-F238E27FC236}">
                        <a16:creationId xmlns:a16="http://schemas.microsoft.com/office/drawing/2014/main" id="{53E77A64-4721-1258-7049-9C78B1E9ABC7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74" name="Elipse 119">
                      <a:extLst>
                        <a:ext uri="{FF2B5EF4-FFF2-40B4-BE49-F238E27FC236}">
                          <a16:creationId xmlns:a16="http://schemas.microsoft.com/office/drawing/2014/main" id="{4F507737-E314-1F79-B541-459F932665BD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75" name="Agrupar 120">
                      <a:extLst>
                        <a:ext uri="{FF2B5EF4-FFF2-40B4-BE49-F238E27FC236}">
                          <a16:creationId xmlns:a16="http://schemas.microsoft.com/office/drawing/2014/main" id="{54F0EA3F-9E1F-48B6-174D-E53655F789DE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76" name="Arco 121">
                        <a:extLst>
                          <a:ext uri="{FF2B5EF4-FFF2-40B4-BE49-F238E27FC236}">
                            <a16:creationId xmlns:a16="http://schemas.microsoft.com/office/drawing/2014/main" id="{0C628D0A-8651-9F0B-323B-45589915886B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77" name="Arco 122">
                        <a:extLst>
                          <a:ext uri="{FF2B5EF4-FFF2-40B4-BE49-F238E27FC236}">
                            <a16:creationId xmlns:a16="http://schemas.microsoft.com/office/drawing/2014/main" id="{5E51ECB3-71E2-30C5-E364-C19986227014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72" name="Conector recto 117">
                    <a:extLst>
                      <a:ext uri="{FF2B5EF4-FFF2-40B4-BE49-F238E27FC236}">
                        <a16:creationId xmlns:a16="http://schemas.microsoft.com/office/drawing/2014/main" id="{0A4189DE-3B8A-6EAF-E10B-1C836D524530}"/>
                      </a:ext>
                    </a:extLst>
                  </xdr:cNvPr>
                  <xdr:cNvCxnSpPr>
                    <a:cxnSpLocks/>
                    <a:stCxn id="74" idx="6"/>
                  </xdr:cNvCxnSpPr>
                </xdr:nvCxnSpPr>
                <xdr:spPr>
                  <a:xfrm rot="10800000" flipH="1" flipV="1"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73" name="Rectángulo 118">
                    <a:extLst>
                      <a:ext uri="{FF2B5EF4-FFF2-40B4-BE49-F238E27FC236}">
                        <a16:creationId xmlns:a16="http://schemas.microsoft.com/office/drawing/2014/main" id="{F2C63230-E10B-0DBD-6E9D-CBB4F9E28631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grpSp>
              <xdr:nvGrpSpPr>
                <xdr:cNvPr id="29" name="Agrupar 135">
                  <a:extLst>
                    <a:ext uri="{FF2B5EF4-FFF2-40B4-BE49-F238E27FC236}">
                      <a16:creationId xmlns:a16="http://schemas.microsoft.com/office/drawing/2014/main" id="{035FA41D-5DA5-3F2A-6BE2-44D261E24EDD}"/>
                    </a:ext>
                  </a:extLst>
                </xdr:cNvPr>
                <xdr:cNvGrpSpPr/>
              </xdr:nvGrpSpPr>
              <xdr:grpSpPr>
                <a:xfrm rot="10800000">
                  <a:off x="3404904" y="1897840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68" name="Arco 129">
                    <a:extLst>
                      <a:ext uri="{FF2B5EF4-FFF2-40B4-BE49-F238E27FC236}">
                        <a16:creationId xmlns:a16="http://schemas.microsoft.com/office/drawing/2014/main" id="{8AEF2C3A-874E-C3CA-3CFD-BD035B7CAE3E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9" name="Arco 133">
                    <a:extLst>
                      <a:ext uri="{FF2B5EF4-FFF2-40B4-BE49-F238E27FC236}">
                        <a16:creationId xmlns:a16="http://schemas.microsoft.com/office/drawing/2014/main" id="{90EA0A44-5F46-9521-6407-EC86DCA06142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70" name="Arco 134">
                    <a:extLst>
                      <a:ext uri="{FF2B5EF4-FFF2-40B4-BE49-F238E27FC236}">
                        <a16:creationId xmlns:a16="http://schemas.microsoft.com/office/drawing/2014/main" id="{119B96F9-DAF3-01E3-7B77-46633DCDE041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30" name="Picture 29">
                  <a:extLst>
                    <a:ext uri="{FF2B5EF4-FFF2-40B4-BE49-F238E27FC236}">
                      <a16:creationId xmlns:a16="http://schemas.microsoft.com/office/drawing/2014/main" id="{C318A3CB-46F0-8160-1278-80FCC64DAD1F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3404223" y="1783466"/>
                  <a:ext cx="134938" cy="222250"/>
                </a:xfrm>
                <a:prstGeom prst="rect">
                  <a:avLst/>
                </a:prstGeom>
              </xdr:spPr>
            </xdr:pic>
            <xdr:grpSp>
              <xdr:nvGrpSpPr>
                <xdr:cNvPr id="31" name="Agrupar 164">
                  <a:extLst>
                    <a:ext uri="{FF2B5EF4-FFF2-40B4-BE49-F238E27FC236}">
                      <a16:creationId xmlns:a16="http://schemas.microsoft.com/office/drawing/2014/main" id="{5CEDD70F-2779-4375-0E4E-4E867D7BDC70}"/>
                    </a:ext>
                  </a:extLst>
                </xdr:cNvPr>
                <xdr:cNvGrpSpPr/>
              </xdr:nvGrpSpPr>
              <xdr:grpSpPr>
                <a:xfrm rot="10800000">
                  <a:off x="5521185" y="1880268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65" name="Arco 165">
                    <a:extLst>
                      <a:ext uri="{FF2B5EF4-FFF2-40B4-BE49-F238E27FC236}">
                        <a16:creationId xmlns:a16="http://schemas.microsoft.com/office/drawing/2014/main" id="{D51C15E0-0773-8DB9-F222-5960E52855C4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6" name="Arco 166">
                    <a:extLst>
                      <a:ext uri="{FF2B5EF4-FFF2-40B4-BE49-F238E27FC236}">
                        <a16:creationId xmlns:a16="http://schemas.microsoft.com/office/drawing/2014/main" id="{D0C60D29-8148-26F3-8E9D-6046CC6111A5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7" name="Arco 167">
                    <a:extLst>
                      <a:ext uri="{FF2B5EF4-FFF2-40B4-BE49-F238E27FC236}">
                        <a16:creationId xmlns:a16="http://schemas.microsoft.com/office/drawing/2014/main" id="{72198E91-C5C5-F2CF-75AF-EF18C0067618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32" name="Picture 31">
                  <a:extLst>
                    <a:ext uri="{FF2B5EF4-FFF2-40B4-BE49-F238E27FC236}">
                      <a16:creationId xmlns:a16="http://schemas.microsoft.com/office/drawing/2014/main" id="{6C64C6C6-B86F-B4E5-5DA2-C9ED44FFEC39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2"/>
                <a:stretch>
                  <a:fillRect/>
                </a:stretch>
              </xdr:blipFill>
              <xdr:spPr>
                <a:xfrm>
                  <a:off x="5511903" y="1774643"/>
                  <a:ext cx="152400" cy="2222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33" name="Rectángulo 170">
                  <a:extLst>
                    <a:ext uri="{FF2B5EF4-FFF2-40B4-BE49-F238E27FC236}">
                      <a16:creationId xmlns:a16="http://schemas.microsoft.com/office/drawing/2014/main" id="{730A65FA-DD9C-07BF-ECE4-5E30CAAAE5C7}"/>
                    </a:ext>
                  </a:extLst>
                </xdr:cNvPr>
                <xdr:cNvSpPr/>
              </xdr:nvSpPr>
              <xdr:spPr>
                <a:xfrm rot="16200000">
                  <a:off x="5336044" y="2434125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34" name="Agrupar 171">
                  <a:extLst>
                    <a:ext uri="{FF2B5EF4-FFF2-40B4-BE49-F238E27FC236}">
                      <a16:creationId xmlns:a16="http://schemas.microsoft.com/office/drawing/2014/main" id="{FB4E7BF3-61C3-223A-B9A2-475B4FC9A12A}"/>
                    </a:ext>
                  </a:extLst>
                </xdr:cNvPr>
                <xdr:cNvGrpSpPr/>
              </xdr:nvGrpSpPr>
              <xdr:grpSpPr>
                <a:xfrm>
                  <a:off x="5526335" y="2418191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62" name="Arco 172">
                    <a:extLst>
                      <a:ext uri="{FF2B5EF4-FFF2-40B4-BE49-F238E27FC236}">
                        <a16:creationId xmlns:a16="http://schemas.microsoft.com/office/drawing/2014/main" id="{23418246-258C-9253-F544-79153820220D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3" name="Arco 173">
                    <a:extLst>
                      <a:ext uri="{FF2B5EF4-FFF2-40B4-BE49-F238E27FC236}">
                        <a16:creationId xmlns:a16="http://schemas.microsoft.com/office/drawing/2014/main" id="{B34D69F4-57FB-78B2-8511-3B3246AEFD35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4" name="Arco 174">
                    <a:extLst>
                      <a:ext uri="{FF2B5EF4-FFF2-40B4-BE49-F238E27FC236}">
                        <a16:creationId xmlns:a16="http://schemas.microsoft.com/office/drawing/2014/main" id="{F9760A3C-2540-E929-9762-504B9C9493E9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sp macro="" textlink="">
              <xdr:nvSpPr>
                <xdr:cNvPr id="35" name="Rectángulo 175">
                  <a:extLst>
                    <a:ext uri="{FF2B5EF4-FFF2-40B4-BE49-F238E27FC236}">
                      <a16:creationId xmlns:a16="http://schemas.microsoft.com/office/drawing/2014/main" id="{76CC5EB8-39E9-5B3E-9026-2E20B6ECD5DD}"/>
                    </a:ext>
                  </a:extLst>
                </xdr:cNvPr>
                <xdr:cNvSpPr/>
              </xdr:nvSpPr>
              <xdr:spPr>
                <a:xfrm rot="16200000">
                  <a:off x="3591283" y="2451697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36" name="Agrupar 176">
                  <a:extLst>
                    <a:ext uri="{FF2B5EF4-FFF2-40B4-BE49-F238E27FC236}">
                      <a16:creationId xmlns:a16="http://schemas.microsoft.com/office/drawing/2014/main" id="{24DC33A8-A859-FC5B-BA79-6A866B7C95E0}"/>
                    </a:ext>
                  </a:extLst>
                </xdr:cNvPr>
                <xdr:cNvGrpSpPr/>
              </xdr:nvGrpSpPr>
              <xdr:grpSpPr>
                <a:xfrm>
                  <a:off x="3410054" y="2435763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59" name="Arco 177">
                    <a:extLst>
                      <a:ext uri="{FF2B5EF4-FFF2-40B4-BE49-F238E27FC236}">
                        <a16:creationId xmlns:a16="http://schemas.microsoft.com/office/drawing/2014/main" id="{4DBFEB6E-89F1-6ABD-0EBA-9FD1E1D3FABA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0" name="Arco 178">
                    <a:extLst>
                      <a:ext uri="{FF2B5EF4-FFF2-40B4-BE49-F238E27FC236}">
                        <a16:creationId xmlns:a16="http://schemas.microsoft.com/office/drawing/2014/main" id="{E261E8A6-E53E-15C7-4EF8-CD488B57D72C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1" name="Arco 179">
                    <a:extLst>
                      <a:ext uri="{FF2B5EF4-FFF2-40B4-BE49-F238E27FC236}">
                        <a16:creationId xmlns:a16="http://schemas.microsoft.com/office/drawing/2014/main" id="{0B47D96E-A80D-FB65-5BB3-ABF2CEFEF0B9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37" name="Picture 36">
                  <a:extLst>
                    <a:ext uri="{FF2B5EF4-FFF2-40B4-BE49-F238E27FC236}">
                      <a16:creationId xmlns:a16="http://schemas.microsoft.com/office/drawing/2014/main" id="{F5E84C9C-50F2-D9D0-E7E5-5529E136C8D9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5491786" y="2578803"/>
                  <a:ext cx="152400" cy="239713"/>
                </a:xfrm>
                <a:prstGeom prst="rect">
                  <a:avLst/>
                </a:prstGeom>
              </xdr:spPr>
            </xdr:pic>
            <xdr:pic>
              <xdr:nvPicPr>
                <xdr:cNvPr id="38" name="Picture 37">
                  <a:extLst>
                    <a:ext uri="{FF2B5EF4-FFF2-40B4-BE49-F238E27FC236}">
                      <a16:creationId xmlns:a16="http://schemas.microsoft.com/office/drawing/2014/main" id="{3752D97B-7979-68C7-29F0-76142B14CA36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4"/>
                <a:stretch>
                  <a:fillRect/>
                </a:stretch>
              </xdr:blipFill>
              <xdr:spPr>
                <a:xfrm>
                  <a:off x="3394666" y="2636021"/>
                  <a:ext cx="152400" cy="239713"/>
                </a:xfrm>
                <a:prstGeom prst="rect">
                  <a:avLst/>
                </a:prstGeom>
              </xdr:spPr>
            </xdr:pic>
            <xdr:sp macro="" textlink="">
              <xdr:nvSpPr>
                <xdr:cNvPr id="39" name="Rectángulo 189">
                  <a:extLst>
                    <a:ext uri="{FF2B5EF4-FFF2-40B4-BE49-F238E27FC236}">
                      <a16:creationId xmlns:a16="http://schemas.microsoft.com/office/drawing/2014/main" id="{A97232B4-205A-8009-A095-8D246C7C93B1}"/>
                    </a:ext>
                  </a:extLst>
                </xdr:cNvPr>
                <xdr:cNvSpPr/>
              </xdr:nvSpPr>
              <xdr:spPr>
                <a:xfrm rot="10800000">
                  <a:off x="4631875" y="2691532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40" name="Arco 191">
                  <a:extLst>
                    <a:ext uri="{FF2B5EF4-FFF2-40B4-BE49-F238E27FC236}">
                      <a16:creationId xmlns:a16="http://schemas.microsoft.com/office/drawing/2014/main" id="{FDF304D5-A6DB-97DB-DC0B-591E4D4C9F45}"/>
                    </a:ext>
                  </a:extLst>
                </xdr:cNvPr>
                <xdr:cNvSpPr/>
              </xdr:nvSpPr>
              <xdr:spPr>
                <a:xfrm rot="5400000" flipV="1">
                  <a:off x="4782343" y="2806551"/>
                  <a:ext cx="42547" cy="344235"/>
                </a:xfrm>
                <a:prstGeom prst="arc">
                  <a:avLst>
                    <a:gd name="adj1" fmla="val 10746619"/>
                    <a:gd name="adj2" fmla="val 0"/>
                  </a:avLst>
                </a:prstGeom>
                <a:ln w="12700" cmpd="sng">
                  <a:solidFill>
                    <a:schemeClr val="tx1"/>
                  </a:solidFill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41" name="Arco 192">
                  <a:extLst>
                    <a:ext uri="{FF2B5EF4-FFF2-40B4-BE49-F238E27FC236}">
                      <a16:creationId xmlns:a16="http://schemas.microsoft.com/office/drawing/2014/main" id="{CE2228A0-9BB5-5CA4-F67D-2757765E6711}"/>
                    </a:ext>
                  </a:extLst>
                </xdr:cNvPr>
                <xdr:cNvSpPr/>
              </xdr:nvSpPr>
              <xdr:spPr>
                <a:xfrm rot="5400000" flipV="1">
                  <a:off x="4782344" y="2764003"/>
                  <a:ext cx="42547" cy="344235"/>
                </a:xfrm>
                <a:prstGeom prst="arc">
                  <a:avLst>
                    <a:gd name="adj1" fmla="val 10746619"/>
                    <a:gd name="adj2" fmla="val 0"/>
                  </a:avLst>
                </a:prstGeom>
                <a:ln w="12700" cmpd="sng">
                  <a:solidFill>
                    <a:schemeClr val="tx1"/>
                  </a:solidFill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42" name="Arco 193">
                  <a:extLst>
                    <a:ext uri="{FF2B5EF4-FFF2-40B4-BE49-F238E27FC236}">
                      <a16:creationId xmlns:a16="http://schemas.microsoft.com/office/drawing/2014/main" id="{906E8CA3-AEC8-49F3-B86D-5D8E16C2AC41}"/>
                    </a:ext>
                  </a:extLst>
                </xdr:cNvPr>
                <xdr:cNvSpPr/>
              </xdr:nvSpPr>
              <xdr:spPr>
                <a:xfrm rot="5400000" flipV="1">
                  <a:off x="4782345" y="2721456"/>
                  <a:ext cx="42547" cy="344235"/>
                </a:xfrm>
                <a:prstGeom prst="arc">
                  <a:avLst>
                    <a:gd name="adj1" fmla="val 10746619"/>
                    <a:gd name="adj2" fmla="val 0"/>
                  </a:avLst>
                </a:prstGeom>
                <a:ln w="12700" cmpd="sng">
                  <a:solidFill>
                    <a:schemeClr val="tx1"/>
                  </a:solidFill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pic>
              <xdr:nvPicPr>
                <xdr:cNvPr id="43" name="Picture 42">
                  <a:extLst>
                    <a:ext uri="{FF2B5EF4-FFF2-40B4-BE49-F238E27FC236}">
                      <a16:creationId xmlns:a16="http://schemas.microsoft.com/office/drawing/2014/main" id="{0814CAC6-B7DB-2E3E-A2D3-3EF95400322A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851540" y="2791594"/>
                  <a:ext cx="168275" cy="241300"/>
                </a:xfrm>
                <a:prstGeom prst="rect">
                  <a:avLst/>
                </a:prstGeom>
              </xdr:spPr>
            </xdr:pic>
            <xdr:grpSp>
              <xdr:nvGrpSpPr>
                <xdr:cNvPr id="44" name="Agrupar 199">
                  <a:extLst>
                    <a:ext uri="{FF2B5EF4-FFF2-40B4-BE49-F238E27FC236}">
                      <a16:creationId xmlns:a16="http://schemas.microsoft.com/office/drawing/2014/main" id="{4A9CBFBD-2E95-9322-49EE-CAE9859C80E3}"/>
                    </a:ext>
                  </a:extLst>
                </xdr:cNvPr>
                <xdr:cNvGrpSpPr/>
              </xdr:nvGrpSpPr>
              <xdr:grpSpPr>
                <a:xfrm rot="16200000">
                  <a:off x="4133223" y="2672431"/>
                  <a:ext cx="310789" cy="344237"/>
                  <a:chOff x="3613760" y="5263236"/>
                  <a:chExt cx="310789" cy="344237"/>
                </a:xfrm>
              </xdr:grpSpPr>
              <xdr:sp macro="" textlink="">
                <xdr:nvSpPr>
                  <xdr:cNvPr id="55" name="Rectángulo 200">
                    <a:extLst>
                      <a:ext uri="{FF2B5EF4-FFF2-40B4-BE49-F238E27FC236}">
                        <a16:creationId xmlns:a16="http://schemas.microsoft.com/office/drawing/2014/main" id="{A153ACE5-618A-67C4-F7F3-27C19F2D2B24}"/>
                      </a:ext>
                    </a:extLst>
                  </xdr:cNvPr>
                  <xdr:cNvSpPr/>
                </xdr:nvSpPr>
                <xdr:spPr>
                  <a:xfrm rot="5400000">
                    <a:off x="3806699" y="5480832"/>
                    <a:ext cx="124994" cy="110707"/>
                  </a:xfrm>
                  <a:prstGeom prst="rect">
                    <a:avLst/>
                  </a:prstGeom>
                  <a:solidFill>
                    <a:schemeClr val="tx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56" name="Arco 201">
                    <a:extLst>
                      <a:ext uri="{FF2B5EF4-FFF2-40B4-BE49-F238E27FC236}">
                        <a16:creationId xmlns:a16="http://schemas.microsoft.com/office/drawing/2014/main" id="{A41BDA02-38F3-CA7C-641E-29874068B347}"/>
                      </a:ext>
                    </a:extLst>
                  </xdr:cNvPr>
                  <xdr:cNvSpPr/>
                </xdr:nvSpPr>
                <xdr:spPr>
                  <a:xfrm flipV="1">
                    <a:off x="3698855" y="5263238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57" name="Arco 202">
                    <a:extLst>
                      <a:ext uri="{FF2B5EF4-FFF2-40B4-BE49-F238E27FC236}">
                        <a16:creationId xmlns:a16="http://schemas.microsoft.com/office/drawing/2014/main" id="{8EFDFBF4-A15B-8349-7B41-7DFACB898761}"/>
                      </a:ext>
                    </a:extLst>
                  </xdr:cNvPr>
                  <xdr:cNvSpPr/>
                </xdr:nvSpPr>
                <xdr:spPr>
                  <a:xfrm flipV="1">
                    <a:off x="3656307" y="5263237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58" name="Arco 203">
                    <a:extLst>
                      <a:ext uri="{FF2B5EF4-FFF2-40B4-BE49-F238E27FC236}">
                        <a16:creationId xmlns:a16="http://schemas.microsoft.com/office/drawing/2014/main" id="{9541846D-E02D-6562-42A7-024C7BAE4A27}"/>
                      </a:ext>
                    </a:extLst>
                  </xdr:cNvPr>
                  <xdr:cNvSpPr/>
                </xdr:nvSpPr>
                <xdr:spPr>
                  <a:xfrm flipV="1">
                    <a:off x="3613760" y="5263236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45" name="Picture 44">
                  <a:extLst>
                    <a:ext uri="{FF2B5EF4-FFF2-40B4-BE49-F238E27FC236}">
                      <a16:creationId xmlns:a16="http://schemas.microsoft.com/office/drawing/2014/main" id="{FC38E4EC-B036-82E2-00E9-5E1D1AD89972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6"/>
                <a:stretch>
                  <a:fillRect/>
                </a:stretch>
              </xdr:blipFill>
              <xdr:spPr>
                <a:xfrm>
                  <a:off x="4088436" y="2780416"/>
                  <a:ext cx="152400" cy="2603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46" name="CuadroTexto 212">
                  <a:extLst>
                    <a:ext uri="{FF2B5EF4-FFF2-40B4-BE49-F238E27FC236}">
                      <a16:creationId xmlns:a16="http://schemas.microsoft.com/office/drawing/2014/main" id="{EEFD7464-FB24-76A2-37AC-FAE7EEFF3E28}"/>
                    </a:ext>
                  </a:extLst>
                </xdr:cNvPr>
                <xdr:cNvSpPr txBox="1"/>
              </xdr:nvSpPr>
              <xdr:spPr>
                <a:xfrm>
                  <a:off x="3774719" y="1705367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1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cxnSp macro="">
              <xdr:nvCxnSpPr>
                <xdr:cNvPr id="47" name="Conector recto 224">
                  <a:extLst>
                    <a:ext uri="{FF2B5EF4-FFF2-40B4-BE49-F238E27FC236}">
                      <a16:creationId xmlns:a16="http://schemas.microsoft.com/office/drawing/2014/main" id="{4BED24B5-9DE0-72D6-FFE6-A175CE955F56}"/>
                    </a:ext>
                  </a:extLst>
                </xdr:cNvPr>
                <xdr:cNvCxnSpPr>
                  <a:cxnSpLocks/>
                  <a:stCxn id="48" idx="2"/>
                </xdr:cNvCxnSpPr>
              </xdr:nvCxnSpPr>
              <xdr:spPr>
                <a:xfrm flipH="1">
                  <a:off x="3313546" y="2153218"/>
                  <a:ext cx="2036202" cy="16678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8" name="Rectángulo 227">
                  <a:extLst>
                    <a:ext uri="{FF2B5EF4-FFF2-40B4-BE49-F238E27FC236}">
                      <a16:creationId xmlns:a16="http://schemas.microsoft.com/office/drawing/2014/main" id="{6427E7A7-14B1-CE3E-23F4-8F289C776264}"/>
                    </a:ext>
                  </a:extLst>
                </xdr:cNvPr>
                <xdr:cNvSpPr/>
              </xdr:nvSpPr>
              <xdr:spPr>
                <a:xfrm rot="5400000">
                  <a:off x="5342604" y="2097864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49" name="CuadroTexto 229">
                  <a:extLst>
                    <a:ext uri="{FF2B5EF4-FFF2-40B4-BE49-F238E27FC236}">
                      <a16:creationId xmlns:a16="http://schemas.microsoft.com/office/drawing/2014/main" id="{3D58680E-C982-902F-92FB-EFDF91F36373}"/>
                    </a:ext>
                  </a:extLst>
                </xdr:cNvPr>
                <xdr:cNvSpPr txBox="1"/>
              </xdr:nvSpPr>
              <xdr:spPr>
                <a:xfrm>
                  <a:off x="6305199" y="2621064"/>
                  <a:ext cx="64433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2</a:t>
                  </a:r>
                </a:p>
              </xdr:txBody>
            </xdr:sp>
            <xdr:sp macro="" textlink="">
              <xdr:nvSpPr>
                <xdr:cNvPr id="50" name="CuadroTexto 230">
                  <a:extLst>
                    <a:ext uri="{FF2B5EF4-FFF2-40B4-BE49-F238E27FC236}">
                      <a16:creationId xmlns:a16="http://schemas.microsoft.com/office/drawing/2014/main" id="{62AA2144-A643-28AE-744B-2D146BDACAA4}"/>
                    </a:ext>
                  </a:extLst>
                </xdr:cNvPr>
                <xdr:cNvSpPr txBox="1"/>
              </xdr:nvSpPr>
              <xdr:spPr>
                <a:xfrm>
                  <a:off x="5502024" y="3269869"/>
                  <a:ext cx="64433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3</a:t>
                  </a:r>
                </a:p>
              </xdr:txBody>
            </xdr:sp>
            <xdr:sp macro="" textlink="">
              <xdr:nvSpPr>
                <xdr:cNvPr id="51" name="CuadroTexto 234">
                  <a:extLst>
                    <a:ext uri="{FF2B5EF4-FFF2-40B4-BE49-F238E27FC236}">
                      <a16:creationId xmlns:a16="http://schemas.microsoft.com/office/drawing/2014/main" id="{E5DCD171-7C55-4359-74E6-696D71D9CD2D}"/>
                    </a:ext>
                  </a:extLst>
                </xdr:cNvPr>
                <xdr:cNvSpPr txBox="1"/>
              </xdr:nvSpPr>
              <xdr:spPr>
                <a:xfrm rot="20858221">
                  <a:off x="4577720" y="2297817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2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sp macro="" textlink="">
              <xdr:nvSpPr>
                <xdr:cNvPr id="52" name="CuadroTexto 235">
                  <a:extLst>
                    <a:ext uri="{FF2B5EF4-FFF2-40B4-BE49-F238E27FC236}">
                      <a16:creationId xmlns:a16="http://schemas.microsoft.com/office/drawing/2014/main" id="{A871638D-BD06-6F47-118D-2FE1618A85AA}"/>
                    </a:ext>
                  </a:extLst>
                </xdr:cNvPr>
                <xdr:cNvSpPr txBox="1"/>
              </xdr:nvSpPr>
              <xdr:spPr>
                <a:xfrm rot="748052">
                  <a:off x="3798052" y="2284378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3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cxnSp macro="">
              <xdr:nvCxnSpPr>
                <xdr:cNvPr id="53" name="Conector recto 93">
                  <a:extLst>
                    <a:ext uri="{FF2B5EF4-FFF2-40B4-BE49-F238E27FC236}">
                      <a16:creationId xmlns:a16="http://schemas.microsoft.com/office/drawing/2014/main" id="{00844181-9C7E-2CCB-550D-46DAF6A1FDFE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700296" y="2491450"/>
                  <a:ext cx="573421" cy="129614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4" name="Conector recto 93">
                  <a:extLst>
                    <a:ext uri="{FF2B5EF4-FFF2-40B4-BE49-F238E27FC236}">
                      <a16:creationId xmlns:a16="http://schemas.microsoft.com/office/drawing/2014/main" id="{092BCFCA-3F00-D4BB-BB2F-03D1B5610BA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3794375" y="2501990"/>
                  <a:ext cx="597420" cy="119182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5" name="Rectángulo 126">
                <a:extLst>
                  <a:ext uri="{FF2B5EF4-FFF2-40B4-BE49-F238E27FC236}">
                    <a16:creationId xmlns:a16="http://schemas.microsoft.com/office/drawing/2014/main" id="{28B834A0-1721-38A6-B5DB-911203610069}"/>
                  </a:ext>
                </a:extLst>
              </xdr:cNvPr>
              <xdr:cNvSpPr/>
            </xdr:nvSpPr>
            <xdr:spPr>
              <a:xfrm rot="5400000">
                <a:off x="3597843" y="2115436"/>
                <a:ext cx="124994" cy="110707"/>
              </a:xfrm>
              <a:prstGeom prst="rect">
                <a:avLst/>
              </a:prstGeom>
              <a:solidFill>
                <a:schemeClr val="tx1"/>
              </a:solidFill>
              <a:ln>
                <a:solidFill>
                  <a:srgbClr val="000000"/>
                </a:solidFill>
              </a:ln>
              <a:effectLst/>
            </xdr:spPr>
            <xdr:style>
              <a:lnRef idx="1">
                <a:schemeClr val="accent1"/>
              </a:lnRef>
              <a:fillRef idx="3">
                <a:schemeClr val="accent1"/>
              </a:fillRef>
              <a:effectRef idx="2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ES" sz="6000"/>
              </a:p>
            </xdr:txBody>
          </xdr:sp>
        </xdr:grpSp>
        <xdr:sp macro="" textlink="">
          <xdr:nvSpPr>
            <xdr:cNvPr id="11" name="TextBox 9">
              <a:extLst>
                <a:ext uri="{FF2B5EF4-FFF2-40B4-BE49-F238E27FC236}">
                  <a16:creationId xmlns:a16="http://schemas.microsoft.com/office/drawing/2014/main" id="{CF8099C5-59EB-2681-8BFE-EEEB5F89AA3C}"/>
                </a:ext>
              </a:extLst>
            </xdr:cNvPr>
            <xdr:cNvSpPr txBox="1"/>
          </xdr:nvSpPr>
          <xdr:spPr>
            <a:xfrm>
              <a:off x="2624826" y="1860065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1</a:t>
              </a: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E040E00-D19C-6751-5745-66293756D535}"/>
                </a:ext>
              </a:extLst>
            </xdr:cNvPr>
            <xdr:cNvSpPr txBox="1"/>
          </xdr:nvSpPr>
          <xdr:spPr>
            <a:xfrm>
              <a:off x="5824193" y="1825065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2</a:t>
              </a:r>
            </a:p>
          </xdr:txBody>
        </xdr:sp>
        <xdr:sp macro="" textlink="">
          <xdr:nvSpPr>
            <xdr:cNvPr id="13" name="TextBox 15">
              <a:extLst>
                <a:ext uri="{FF2B5EF4-FFF2-40B4-BE49-F238E27FC236}">
                  <a16:creationId xmlns:a16="http://schemas.microsoft.com/office/drawing/2014/main" id="{BC3E5105-D901-453D-FB81-C056298070FB}"/>
                </a:ext>
              </a:extLst>
            </xdr:cNvPr>
            <xdr:cNvSpPr txBox="1"/>
          </xdr:nvSpPr>
          <xdr:spPr>
            <a:xfrm>
              <a:off x="3776970" y="3115980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3</a:t>
              </a:r>
            </a:p>
          </xdr:txBody>
        </xdr:sp>
      </xdr:grp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5638FC18-DEA1-DBBA-E120-BA0F543BA695}"/>
              </a:ext>
            </a:extLst>
          </xdr:cNvPr>
          <xdr:cNvSpPr/>
        </xdr:nvSpPr>
        <xdr:spPr>
          <a:xfrm>
            <a:off x="4223710" y="4464260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9B5B0FE7-5B77-4C66-7C3F-A36B45F5046B}"/>
              </a:ext>
            </a:extLst>
          </xdr:cNvPr>
          <xdr:cNvSpPr/>
        </xdr:nvSpPr>
        <xdr:spPr>
          <a:xfrm>
            <a:off x="3790352" y="4874208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9884C701-EC96-6677-0919-E4534DD29B08}"/>
              </a:ext>
            </a:extLst>
          </xdr:cNvPr>
          <xdr:cNvSpPr/>
        </xdr:nvSpPr>
        <xdr:spPr>
          <a:xfrm>
            <a:off x="4766937" y="4859443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8" name="TextBox 132">
            <a:extLst>
              <a:ext uri="{FF2B5EF4-FFF2-40B4-BE49-F238E27FC236}">
                <a16:creationId xmlns:a16="http://schemas.microsoft.com/office/drawing/2014/main" id="{6EEB55D1-98B7-43D4-8C74-F3372289B608}"/>
              </a:ext>
            </a:extLst>
          </xdr:cNvPr>
          <xdr:cNvSpPr txBox="1"/>
        </xdr:nvSpPr>
        <xdr:spPr>
          <a:xfrm>
            <a:off x="4686559" y="4920322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5</a:t>
            </a:r>
          </a:p>
        </xdr:txBody>
      </xdr:sp>
      <xdr:sp macro="" textlink="">
        <xdr:nvSpPr>
          <xdr:cNvPr id="9" name="TextBox 136">
            <a:extLst>
              <a:ext uri="{FF2B5EF4-FFF2-40B4-BE49-F238E27FC236}">
                <a16:creationId xmlns:a16="http://schemas.microsoft.com/office/drawing/2014/main" id="{BA9C7FD4-E53E-DE5C-67B3-7696D5A0B966}"/>
              </a:ext>
            </a:extLst>
          </xdr:cNvPr>
          <xdr:cNvSpPr txBox="1"/>
        </xdr:nvSpPr>
        <xdr:spPr>
          <a:xfrm>
            <a:off x="3443635" y="4950744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6</a:t>
            </a:r>
          </a:p>
        </xdr:txBody>
      </xdr:sp>
    </xdr:grpSp>
    <xdr:clientData/>
  </xdr:twoCellAnchor>
  <xdr:twoCellAnchor editAs="oneCell">
    <xdr:from>
      <xdr:col>0</xdr:col>
      <xdr:colOff>0</xdr:colOff>
      <xdr:row>19</xdr:row>
      <xdr:rowOff>36285</xdr:rowOff>
    </xdr:from>
    <xdr:to>
      <xdr:col>9</xdr:col>
      <xdr:colOff>189820</xdr:colOff>
      <xdr:row>26</xdr:row>
      <xdr:rowOff>81643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918EAAD2-04F0-BDF5-B1F5-F56CF4771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828142"/>
          <a:ext cx="3201534" cy="1442358"/>
        </a:xfrm>
        <a:prstGeom prst="rect">
          <a:avLst/>
        </a:prstGeom>
      </xdr:spPr>
    </xdr:pic>
    <xdr:clientData/>
  </xdr:twoCellAnchor>
  <xdr:twoCellAnchor editAs="oneCell">
    <xdr:from>
      <xdr:col>21</xdr:col>
      <xdr:colOff>662215</xdr:colOff>
      <xdr:row>26</xdr:row>
      <xdr:rowOff>122296</xdr:rowOff>
    </xdr:from>
    <xdr:to>
      <xdr:col>31</xdr:col>
      <xdr:colOff>190501</xdr:colOff>
      <xdr:row>31</xdr:row>
      <xdr:rowOff>120260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FEA1EBC8-5BD7-ADC6-B0E1-92B4F5838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767786" y="5311153"/>
          <a:ext cx="5914572" cy="995821"/>
        </a:xfrm>
        <a:prstGeom prst="rect">
          <a:avLst/>
        </a:prstGeom>
      </xdr:spPr>
    </xdr:pic>
    <xdr:clientData/>
  </xdr:twoCellAnchor>
  <xdr:twoCellAnchor editAs="oneCell">
    <xdr:from>
      <xdr:col>21</xdr:col>
      <xdr:colOff>607786</xdr:colOff>
      <xdr:row>14</xdr:row>
      <xdr:rowOff>117928</xdr:rowOff>
    </xdr:from>
    <xdr:to>
      <xdr:col>25</xdr:col>
      <xdr:colOff>248079</xdr:colOff>
      <xdr:row>22</xdr:row>
      <xdr:rowOff>25400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AC78A270-4DAF-0AA6-EA64-4C0F36171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713357" y="2911928"/>
          <a:ext cx="2007936" cy="1504043"/>
        </a:xfrm>
        <a:prstGeom prst="rect">
          <a:avLst/>
        </a:prstGeom>
      </xdr:spPr>
    </xdr:pic>
    <xdr:clientData/>
  </xdr:twoCellAnchor>
  <xdr:twoCellAnchor editAs="oneCell">
    <xdr:from>
      <xdr:col>21</xdr:col>
      <xdr:colOff>480786</xdr:colOff>
      <xdr:row>22</xdr:row>
      <xdr:rowOff>191313</xdr:rowOff>
    </xdr:from>
    <xdr:to>
      <xdr:col>31</xdr:col>
      <xdr:colOff>306614</xdr:colOff>
      <xdr:row>26</xdr:row>
      <xdr:rowOff>82479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98E64201-4D56-520C-D635-5D81531D1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86357" y="4581884"/>
          <a:ext cx="6212114" cy="6894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553357</xdr:colOff>
      <xdr:row>35</xdr:row>
      <xdr:rowOff>199571</xdr:rowOff>
    </xdr:from>
    <xdr:to>
      <xdr:col>24</xdr:col>
      <xdr:colOff>195509</xdr:colOff>
      <xdr:row>45</xdr:row>
      <xdr:rowOff>155205</xdr:rowOff>
    </xdr:to>
    <xdr:grpSp>
      <xdr:nvGrpSpPr>
        <xdr:cNvPr id="255" name="Group 254">
          <a:extLst>
            <a:ext uri="{FF2B5EF4-FFF2-40B4-BE49-F238E27FC236}">
              <a16:creationId xmlns:a16="http://schemas.microsoft.com/office/drawing/2014/main" id="{70D170DB-92B3-8C14-7754-7AB5D77EC57D}"/>
            </a:ext>
          </a:extLst>
        </xdr:cNvPr>
        <xdr:cNvGrpSpPr/>
      </xdr:nvGrpSpPr>
      <xdr:grpSpPr>
        <a:xfrm>
          <a:off x="7522482" y="7144884"/>
          <a:ext cx="4722152" cy="1940009"/>
          <a:chOff x="1999434" y="4061335"/>
          <a:chExt cx="4713081" cy="1951348"/>
        </a:xfrm>
      </xdr:grpSpPr>
      <xdr:sp macro="" textlink="">
        <xdr:nvSpPr>
          <xdr:cNvPr id="256" name="TextBox 6">
            <a:extLst>
              <a:ext uri="{FF2B5EF4-FFF2-40B4-BE49-F238E27FC236}">
                <a16:creationId xmlns:a16="http://schemas.microsoft.com/office/drawing/2014/main" id="{BEF827E0-B9C6-7A48-5F1B-D20560D9BB6A}"/>
              </a:ext>
            </a:extLst>
          </xdr:cNvPr>
          <xdr:cNvSpPr txBox="1"/>
        </xdr:nvSpPr>
        <xdr:spPr>
          <a:xfrm>
            <a:off x="4031121" y="4202072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4</a:t>
            </a:r>
          </a:p>
        </xdr:txBody>
      </xdr:sp>
      <xdr:grpSp>
        <xdr:nvGrpSpPr>
          <xdr:cNvPr id="257" name="Group 256">
            <a:extLst>
              <a:ext uri="{FF2B5EF4-FFF2-40B4-BE49-F238E27FC236}">
                <a16:creationId xmlns:a16="http://schemas.microsoft.com/office/drawing/2014/main" id="{0876BDC6-D0F9-4CCE-181D-76187411E2FB}"/>
              </a:ext>
            </a:extLst>
          </xdr:cNvPr>
          <xdr:cNvGrpSpPr/>
        </xdr:nvGrpSpPr>
        <xdr:grpSpPr>
          <a:xfrm>
            <a:off x="1999434" y="4061335"/>
            <a:ext cx="4713081" cy="1951348"/>
            <a:chOff x="2236457" y="1705367"/>
            <a:chExt cx="4713081" cy="1951348"/>
          </a:xfrm>
        </xdr:grpSpPr>
        <xdr:grpSp>
          <xdr:nvGrpSpPr>
            <xdr:cNvPr id="263" name="Group 262">
              <a:extLst>
                <a:ext uri="{FF2B5EF4-FFF2-40B4-BE49-F238E27FC236}">
                  <a16:creationId xmlns:a16="http://schemas.microsoft.com/office/drawing/2014/main" id="{C66AF1C8-E558-A339-8EE4-6E8C614B3966}"/>
                </a:ext>
              </a:extLst>
            </xdr:cNvPr>
            <xdr:cNvGrpSpPr/>
          </xdr:nvGrpSpPr>
          <xdr:grpSpPr>
            <a:xfrm>
              <a:off x="2236457" y="1705367"/>
              <a:ext cx="4713081" cy="1951348"/>
              <a:chOff x="2236457" y="1705367"/>
              <a:chExt cx="4713081" cy="1951348"/>
            </a:xfrm>
          </xdr:grpSpPr>
          <xdr:grpSp>
            <xdr:nvGrpSpPr>
              <xdr:cNvPr id="267" name="Group 266">
                <a:extLst>
                  <a:ext uri="{FF2B5EF4-FFF2-40B4-BE49-F238E27FC236}">
                    <a16:creationId xmlns:a16="http://schemas.microsoft.com/office/drawing/2014/main" id="{60BE4C18-6378-E2AF-729D-5557D5DE23C9}"/>
                  </a:ext>
                </a:extLst>
              </xdr:cNvPr>
              <xdr:cNvGrpSpPr/>
            </xdr:nvGrpSpPr>
            <xdr:grpSpPr>
              <a:xfrm>
                <a:off x="2236457" y="1705367"/>
                <a:ext cx="4713081" cy="1951348"/>
                <a:chOff x="2236457" y="1705367"/>
                <a:chExt cx="4713081" cy="1951348"/>
              </a:xfrm>
            </xdr:grpSpPr>
            <xdr:sp macro="" textlink="">
              <xdr:nvSpPr>
                <xdr:cNvPr id="269" name="CuadroTexto 20">
                  <a:extLst>
                    <a:ext uri="{FF2B5EF4-FFF2-40B4-BE49-F238E27FC236}">
                      <a16:creationId xmlns:a16="http://schemas.microsoft.com/office/drawing/2014/main" id="{653FCAE9-91C7-4824-AAF7-EB405BB06C04}"/>
                    </a:ext>
                  </a:extLst>
                </xdr:cNvPr>
                <xdr:cNvSpPr txBox="1"/>
              </xdr:nvSpPr>
              <xdr:spPr>
                <a:xfrm>
                  <a:off x="2359006" y="2587573"/>
                  <a:ext cx="107514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1</a:t>
                  </a:r>
                </a:p>
              </xdr:txBody>
            </xdr:sp>
            <xdr:cxnSp macro="">
              <xdr:nvCxnSpPr>
                <xdr:cNvPr id="270" name="Conector recto 27">
                  <a:extLst>
                    <a:ext uri="{FF2B5EF4-FFF2-40B4-BE49-F238E27FC236}">
                      <a16:creationId xmlns:a16="http://schemas.microsoft.com/office/drawing/2014/main" id="{06B737FA-D2E6-45DA-6BA1-528BBF4F2614}"/>
                    </a:ext>
                  </a:extLst>
                </xdr:cNvPr>
                <xdr:cNvCxnSpPr/>
              </xdr:nvCxnSpPr>
              <xdr:spPr>
                <a:xfrm flipH="1" flipV="1">
                  <a:off x="5460455" y="2153218"/>
                  <a:ext cx="267810" cy="1976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71" name="Rectángulo 43">
                  <a:extLst>
                    <a:ext uri="{FF2B5EF4-FFF2-40B4-BE49-F238E27FC236}">
                      <a16:creationId xmlns:a16="http://schemas.microsoft.com/office/drawing/2014/main" id="{2329E2AC-7636-1B9C-0E9D-0DE358AC0783}"/>
                    </a:ext>
                  </a:extLst>
                </xdr:cNvPr>
                <xdr:cNvSpPr/>
              </xdr:nvSpPr>
              <xdr:spPr>
                <a:xfrm>
                  <a:off x="3234196" y="2004844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272" name="Rectángulo 48">
                  <a:extLst>
                    <a:ext uri="{FF2B5EF4-FFF2-40B4-BE49-F238E27FC236}">
                      <a16:creationId xmlns:a16="http://schemas.microsoft.com/office/drawing/2014/main" id="{E59A2886-D93F-DB04-4419-F1E0E3BEFFF9}"/>
                    </a:ext>
                  </a:extLst>
                </xdr:cNvPr>
                <xdr:cNvSpPr/>
              </xdr:nvSpPr>
              <xdr:spPr>
                <a:xfrm rot="10800000">
                  <a:off x="5728264" y="1988922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273" name="Agrupar 106">
                  <a:extLst>
                    <a:ext uri="{FF2B5EF4-FFF2-40B4-BE49-F238E27FC236}">
                      <a16:creationId xmlns:a16="http://schemas.microsoft.com/office/drawing/2014/main" id="{DE926A16-48DE-465A-DD4F-C3E5B672375F}"/>
                    </a:ext>
                  </a:extLst>
                </xdr:cNvPr>
                <xdr:cNvGrpSpPr/>
              </xdr:nvGrpSpPr>
              <xdr:grpSpPr>
                <a:xfrm>
                  <a:off x="2236457" y="2068323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338" name="Agrupar 51">
                    <a:extLst>
                      <a:ext uri="{FF2B5EF4-FFF2-40B4-BE49-F238E27FC236}">
                        <a16:creationId xmlns:a16="http://schemas.microsoft.com/office/drawing/2014/main" id="{02CD23E8-AAD0-5C4E-F552-9DC20B026B42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341" name="Elipse 24">
                      <a:extLst>
                        <a:ext uri="{FF2B5EF4-FFF2-40B4-BE49-F238E27FC236}">
                          <a16:creationId xmlns:a16="http://schemas.microsoft.com/office/drawing/2014/main" id="{34A5E21F-01A6-C759-EBC4-32F3BE2E7801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342" name="Agrupar 50">
                      <a:extLst>
                        <a:ext uri="{FF2B5EF4-FFF2-40B4-BE49-F238E27FC236}">
                          <a16:creationId xmlns:a16="http://schemas.microsoft.com/office/drawing/2014/main" id="{9FB89A90-67AA-1A31-3923-340E1EDF6246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343" name="Arco 25">
                        <a:extLst>
                          <a:ext uri="{FF2B5EF4-FFF2-40B4-BE49-F238E27FC236}">
                            <a16:creationId xmlns:a16="http://schemas.microsoft.com/office/drawing/2014/main" id="{A559A17A-DCAD-1BD6-549B-D59FB3F687FE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344" name="Arco 26">
                        <a:extLst>
                          <a:ext uri="{FF2B5EF4-FFF2-40B4-BE49-F238E27FC236}">
                            <a16:creationId xmlns:a16="http://schemas.microsoft.com/office/drawing/2014/main" id="{BC7AA1E4-7D77-13E1-6D12-299626C0457F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339" name="Conector recto 38">
                    <a:extLst>
                      <a:ext uri="{FF2B5EF4-FFF2-40B4-BE49-F238E27FC236}">
                        <a16:creationId xmlns:a16="http://schemas.microsoft.com/office/drawing/2014/main" id="{FAC7897D-E810-B5F8-30D3-9D0437D7D328}"/>
                      </a:ext>
                    </a:extLst>
                  </xdr:cNvPr>
                  <xdr:cNvCxnSpPr>
                    <a:cxnSpLocks/>
                    <a:stCxn id="341" idx="6"/>
                    <a:endCxn id="271" idx="1"/>
                  </xdr:cNvCxnSpPr>
                </xdr:nvCxnSpPr>
                <xdr:spPr>
                  <a:xfrm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40" name="Rectángulo 59">
                    <a:extLst>
                      <a:ext uri="{FF2B5EF4-FFF2-40B4-BE49-F238E27FC236}">
                        <a16:creationId xmlns:a16="http://schemas.microsoft.com/office/drawing/2014/main" id="{6D0B5387-9708-34F3-2D0D-BC0E33294718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sp macro="" textlink="">
              <xdr:nvSpPr>
                <xdr:cNvPr id="274" name="Rectángulo 77">
                  <a:extLst>
                    <a:ext uri="{FF2B5EF4-FFF2-40B4-BE49-F238E27FC236}">
                      <a16:creationId xmlns:a16="http://schemas.microsoft.com/office/drawing/2014/main" id="{5A96AF1C-F199-4C31-02EC-A0166C15E3D0}"/>
                    </a:ext>
                  </a:extLst>
                </xdr:cNvPr>
                <xdr:cNvSpPr/>
              </xdr:nvSpPr>
              <xdr:spPr>
                <a:xfrm rot="5400000">
                  <a:off x="4488548" y="2757897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cxnSp macro="">
              <xdr:nvCxnSpPr>
                <xdr:cNvPr id="275" name="Conector recto 78">
                  <a:extLst>
                    <a:ext uri="{FF2B5EF4-FFF2-40B4-BE49-F238E27FC236}">
                      <a16:creationId xmlns:a16="http://schemas.microsoft.com/office/drawing/2014/main" id="{961617D5-A30B-008F-0FB9-C054010AED62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3305368" y="2501320"/>
                  <a:ext cx="495107" cy="0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6" name="Conector recto 79">
                  <a:extLst>
                    <a:ext uri="{FF2B5EF4-FFF2-40B4-BE49-F238E27FC236}">
                      <a16:creationId xmlns:a16="http://schemas.microsoft.com/office/drawing/2014/main" id="{F2E125E1-6969-0296-F9A4-C8F764596914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390084" y="2621064"/>
                  <a:ext cx="0" cy="426781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7" name="Conector recto 93">
                  <a:extLst>
                    <a:ext uri="{FF2B5EF4-FFF2-40B4-BE49-F238E27FC236}">
                      <a16:creationId xmlns:a16="http://schemas.microsoft.com/office/drawing/2014/main" id="{3CA071A7-3D84-D3F9-F767-45A4B00BDC14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700296" y="2621064"/>
                  <a:ext cx="0" cy="426781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8" name="Conector recto 99">
                  <a:extLst>
                    <a:ext uri="{FF2B5EF4-FFF2-40B4-BE49-F238E27FC236}">
                      <a16:creationId xmlns:a16="http://schemas.microsoft.com/office/drawing/2014/main" id="{E85B9979-1FED-6710-989E-763E85CC4111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5273717" y="2491450"/>
                  <a:ext cx="457635" cy="0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9" name="Conector recto 102">
                  <a:extLst>
                    <a:ext uri="{FF2B5EF4-FFF2-40B4-BE49-F238E27FC236}">
                      <a16:creationId xmlns:a16="http://schemas.microsoft.com/office/drawing/2014/main" id="{E43C7B1E-8B50-A5BE-7148-70D027603BFB}"/>
                    </a:ext>
                  </a:extLst>
                </xdr:cNvPr>
                <xdr:cNvCxnSpPr/>
              </xdr:nvCxnSpPr>
              <xdr:spPr>
                <a:xfrm flipV="1">
                  <a:off x="4525805" y="3123261"/>
                  <a:ext cx="1" cy="275805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280" name="Agrupar 107">
                  <a:extLst>
                    <a:ext uri="{FF2B5EF4-FFF2-40B4-BE49-F238E27FC236}">
                      <a16:creationId xmlns:a16="http://schemas.microsoft.com/office/drawing/2014/main" id="{563B7A64-7992-EDB8-F032-BCA8CF977AC6}"/>
                    </a:ext>
                  </a:extLst>
                </xdr:cNvPr>
                <xdr:cNvGrpSpPr/>
              </xdr:nvGrpSpPr>
              <xdr:grpSpPr>
                <a:xfrm rot="10800000">
                  <a:off x="5799435" y="2072727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331" name="Agrupar 108">
                    <a:extLst>
                      <a:ext uri="{FF2B5EF4-FFF2-40B4-BE49-F238E27FC236}">
                        <a16:creationId xmlns:a16="http://schemas.microsoft.com/office/drawing/2014/main" id="{7A35E9C6-9C97-2DBE-6357-50B4C5662294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334" name="Elipse 111">
                      <a:extLst>
                        <a:ext uri="{FF2B5EF4-FFF2-40B4-BE49-F238E27FC236}">
                          <a16:creationId xmlns:a16="http://schemas.microsoft.com/office/drawing/2014/main" id="{FF4D899B-9D0A-1AE1-B50A-E1D15F334A81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335" name="Agrupar 112">
                      <a:extLst>
                        <a:ext uri="{FF2B5EF4-FFF2-40B4-BE49-F238E27FC236}">
                          <a16:creationId xmlns:a16="http://schemas.microsoft.com/office/drawing/2014/main" id="{9EA22976-150C-63CA-5F7B-D190A7D7BFE8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336" name="Arco 113">
                        <a:extLst>
                          <a:ext uri="{FF2B5EF4-FFF2-40B4-BE49-F238E27FC236}">
                            <a16:creationId xmlns:a16="http://schemas.microsoft.com/office/drawing/2014/main" id="{7857CCB9-FD40-6BB5-21D9-C8362BF059D8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337" name="Arco 114">
                        <a:extLst>
                          <a:ext uri="{FF2B5EF4-FFF2-40B4-BE49-F238E27FC236}">
                            <a16:creationId xmlns:a16="http://schemas.microsoft.com/office/drawing/2014/main" id="{577025A8-24A5-0151-D3DD-AF5D98FCD8CA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332" name="Conector recto 109">
                    <a:extLst>
                      <a:ext uri="{FF2B5EF4-FFF2-40B4-BE49-F238E27FC236}">
                        <a16:creationId xmlns:a16="http://schemas.microsoft.com/office/drawing/2014/main" id="{DCEE58B4-2C1C-1ECA-ABA7-43C95F47BA3F}"/>
                      </a:ext>
                    </a:extLst>
                  </xdr:cNvPr>
                  <xdr:cNvCxnSpPr>
                    <a:cxnSpLocks/>
                    <a:stCxn id="334" idx="6"/>
                  </xdr:cNvCxnSpPr>
                </xdr:nvCxnSpPr>
                <xdr:spPr>
                  <a:xfrm rot="10800000" flipH="1" flipV="1"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33" name="Rectángulo 110">
                    <a:extLst>
                      <a:ext uri="{FF2B5EF4-FFF2-40B4-BE49-F238E27FC236}">
                        <a16:creationId xmlns:a16="http://schemas.microsoft.com/office/drawing/2014/main" id="{7C33223F-A2CE-81BB-2F96-BB83B5ED420B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grpSp>
              <xdr:nvGrpSpPr>
                <xdr:cNvPr id="281" name="Agrupar 115">
                  <a:extLst>
                    <a:ext uri="{FF2B5EF4-FFF2-40B4-BE49-F238E27FC236}">
                      <a16:creationId xmlns:a16="http://schemas.microsoft.com/office/drawing/2014/main" id="{B3AE3115-8554-FB39-738A-FF4E1B87AA83}"/>
                    </a:ext>
                  </a:extLst>
                </xdr:cNvPr>
                <xdr:cNvGrpSpPr/>
              </xdr:nvGrpSpPr>
              <xdr:grpSpPr>
                <a:xfrm rot="10800000">
                  <a:off x="4525805" y="3141416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324" name="Agrupar 116">
                    <a:extLst>
                      <a:ext uri="{FF2B5EF4-FFF2-40B4-BE49-F238E27FC236}">
                        <a16:creationId xmlns:a16="http://schemas.microsoft.com/office/drawing/2014/main" id="{5537E2FD-66EF-41B2-3536-DB24595BBE8C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327" name="Elipse 119">
                      <a:extLst>
                        <a:ext uri="{FF2B5EF4-FFF2-40B4-BE49-F238E27FC236}">
                          <a16:creationId xmlns:a16="http://schemas.microsoft.com/office/drawing/2014/main" id="{0A94A759-68CF-CBF0-3C45-2BD8B3F5F00D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328" name="Agrupar 120">
                      <a:extLst>
                        <a:ext uri="{FF2B5EF4-FFF2-40B4-BE49-F238E27FC236}">
                          <a16:creationId xmlns:a16="http://schemas.microsoft.com/office/drawing/2014/main" id="{CDE0A7E0-E3E8-6B11-709E-F993C3722B71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329" name="Arco 121">
                        <a:extLst>
                          <a:ext uri="{FF2B5EF4-FFF2-40B4-BE49-F238E27FC236}">
                            <a16:creationId xmlns:a16="http://schemas.microsoft.com/office/drawing/2014/main" id="{B8F3B1A7-7014-B2C6-40EC-9066D4ECEABF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330" name="Arco 122">
                        <a:extLst>
                          <a:ext uri="{FF2B5EF4-FFF2-40B4-BE49-F238E27FC236}">
                            <a16:creationId xmlns:a16="http://schemas.microsoft.com/office/drawing/2014/main" id="{21AC09A7-4468-2916-2F9B-DDDA9229D94E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325" name="Conector recto 117">
                    <a:extLst>
                      <a:ext uri="{FF2B5EF4-FFF2-40B4-BE49-F238E27FC236}">
                        <a16:creationId xmlns:a16="http://schemas.microsoft.com/office/drawing/2014/main" id="{1C62979D-5AD1-66CF-4F75-1A39662D014B}"/>
                      </a:ext>
                    </a:extLst>
                  </xdr:cNvPr>
                  <xdr:cNvCxnSpPr>
                    <a:cxnSpLocks/>
                    <a:stCxn id="327" idx="6"/>
                  </xdr:cNvCxnSpPr>
                </xdr:nvCxnSpPr>
                <xdr:spPr>
                  <a:xfrm rot="10800000" flipH="1" flipV="1"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26" name="Rectángulo 118">
                    <a:extLst>
                      <a:ext uri="{FF2B5EF4-FFF2-40B4-BE49-F238E27FC236}">
                        <a16:creationId xmlns:a16="http://schemas.microsoft.com/office/drawing/2014/main" id="{87A273E3-A2A0-6FDE-4E60-EE63B4F242D0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grpSp>
              <xdr:nvGrpSpPr>
                <xdr:cNvPr id="282" name="Agrupar 135">
                  <a:extLst>
                    <a:ext uri="{FF2B5EF4-FFF2-40B4-BE49-F238E27FC236}">
                      <a16:creationId xmlns:a16="http://schemas.microsoft.com/office/drawing/2014/main" id="{04B36783-8D0E-5B80-3305-15ACEC9955E9}"/>
                    </a:ext>
                  </a:extLst>
                </xdr:cNvPr>
                <xdr:cNvGrpSpPr/>
              </xdr:nvGrpSpPr>
              <xdr:grpSpPr>
                <a:xfrm rot="10800000">
                  <a:off x="3404904" y="1897840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321" name="Arco 129">
                    <a:extLst>
                      <a:ext uri="{FF2B5EF4-FFF2-40B4-BE49-F238E27FC236}">
                        <a16:creationId xmlns:a16="http://schemas.microsoft.com/office/drawing/2014/main" id="{0E70A050-3B60-90A3-2190-44C2400DA61A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22" name="Arco 133">
                    <a:extLst>
                      <a:ext uri="{FF2B5EF4-FFF2-40B4-BE49-F238E27FC236}">
                        <a16:creationId xmlns:a16="http://schemas.microsoft.com/office/drawing/2014/main" id="{5472733F-6296-E0BB-B541-E9468055DE63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23" name="Arco 134">
                    <a:extLst>
                      <a:ext uri="{FF2B5EF4-FFF2-40B4-BE49-F238E27FC236}">
                        <a16:creationId xmlns:a16="http://schemas.microsoft.com/office/drawing/2014/main" id="{5AB290EE-6520-8624-1662-27C188545C71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283" name="Picture 282">
                  <a:extLst>
                    <a:ext uri="{FF2B5EF4-FFF2-40B4-BE49-F238E27FC236}">
                      <a16:creationId xmlns:a16="http://schemas.microsoft.com/office/drawing/2014/main" id="{19452931-8AEC-3603-51B4-F93AFD2F4446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3404223" y="1783466"/>
                  <a:ext cx="134938" cy="222250"/>
                </a:xfrm>
                <a:prstGeom prst="rect">
                  <a:avLst/>
                </a:prstGeom>
              </xdr:spPr>
            </xdr:pic>
            <xdr:grpSp>
              <xdr:nvGrpSpPr>
                <xdr:cNvPr id="284" name="Agrupar 164">
                  <a:extLst>
                    <a:ext uri="{FF2B5EF4-FFF2-40B4-BE49-F238E27FC236}">
                      <a16:creationId xmlns:a16="http://schemas.microsoft.com/office/drawing/2014/main" id="{EF8CCBB8-D0B8-932E-03F3-2600EAAF172F}"/>
                    </a:ext>
                  </a:extLst>
                </xdr:cNvPr>
                <xdr:cNvGrpSpPr/>
              </xdr:nvGrpSpPr>
              <xdr:grpSpPr>
                <a:xfrm rot="10800000">
                  <a:off x="5521185" y="1880268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318" name="Arco 165">
                    <a:extLst>
                      <a:ext uri="{FF2B5EF4-FFF2-40B4-BE49-F238E27FC236}">
                        <a16:creationId xmlns:a16="http://schemas.microsoft.com/office/drawing/2014/main" id="{3014D126-4112-1BDF-ACCA-A387B2E1E59B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9" name="Arco 166">
                    <a:extLst>
                      <a:ext uri="{FF2B5EF4-FFF2-40B4-BE49-F238E27FC236}">
                        <a16:creationId xmlns:a16="http://schemas.microsoft.com/office/drawing/2014/main" id="{6D8238B2-8E39-E220-778D-B9ED0B08C724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20" name="Arco 167">
                    <a:extLst>
                      <a:ext uri="{FF2B5EF4-FFF2-40B4-BE49-F238E27FC236}">
                        <a16:creationId xmlns:a16="http://schemas.microsoft.com/office/drawing/2014/main" id="{D4DC089B-64B0-A715-828B-42CF04A3495C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285" name="Picture 284">
                  <a:extLst>
                    <a:ext uri="{FF2B5EF4-FFF2-40B4-BE49-F238E27FC236}">
                      <a16:creationId xmlns:a16="http://schemas.microsoft.com/office/drawing/2014/main" id="{8BD1EB03-80AD-D927-7062-F02CFE77705E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2"/>
                <a:stretch>
                  <a:fillRect/>
                </a:stretch>
              </xdr:blipFill>
              <xdr:spPr>
                <a:xfrm>
                  <a:off x="5511903" y="1774643"/>
                  <a:ext cx="152400" cy="2222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286" name="Rectángulo 170">
                  <a:extLst>
                    <a:ext uri="{FF2B5EF4-FFF2-40B4-BE49-F238E27FC236}">
                      <a16:creationId xmlns:a16="http://schemas.microsoft.com/office/drawing/2014/main" id="{D74A2AF5-D443-7166-8013-0144F6CCFED5}"/>
                    </a:ext>
                  </a:extLst>
                </xdr:cNvPr>
                <xdr:cNvSpPr/>
              </xdr:nvSpPr>
              <xdr:spPr>
                <a:xfrm rot="16200000">
                  <a:off x="5336044" y="2434125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287" name="Agrupar 171">
                  <a:extLst>
                    <a:ext uri="{FF2B5EF4-FFF2-40B4-BE49-F238E27FC236}">
                      <a16:creationId xmlns:a16="http://schemas.microsoft.com/office/drawing/2014/main" id="{7DFCB101-C724-4D96-5DDE-96C268F78844}"/>
                    </a:ext>
                  </a:extLst>
                </xdr:cNvPr>
                <xdr:cNvGrpSpPr/>
              </xdr:nvGrpSpPr>
              <xdr:grpSpPr>
                <a:xfrm>
                  <a:off x="5526335" y="2418191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315" name="Arco 172">
                    <a:extLst>
                      <a:ext uri="{FF2B5EF4-FFF2-40B4-BE49-F238E27FC236}">
                        <a16:creationId xmlns:a16="http://schemas.microsoft.com/office/drawing/2014/main" id="{699ADB46-DD0E-38BE-01EE-7A228B87D96F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6" name="Arco 173">
                    <a:extLst>
                      <a:ext uri="{FF2B5EF4-FFF2-40B4-BE49-F238E27FC236}">
                        <a16:creationId xmlns:a16="http://schemas.microsoft.com/office/drawing/2014/main" id="{4B182119-BDA4-4966-2EEE-2E135FCAD5FE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7" name="Arco 174">
                    <a:extLst>
                      <a:ext uri="{FF2B5EF4-FFF2-40B4-BE49-F238E27FC236}">
                        <a16:creationId xmlns:a16="http://schemas.microsoft.com/office/drawing/2014/main" id="{BF5AFEB9-B73D-6425-9687-418170CDEA2C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sp macro="" textlink="">
              <xdr:nvSpPr>
                <xdr:cNvPr id="288" name="Rectángulo 175">
                  <a:extLst>
                    <a:ext uri="{FF2B5EF4-FFF2-40B4-BE49-F238E27FC236}">
                      <a16:creationId xmlns:a16="http://schemas.microsoft.com/office/drawing/2014/main" id="{78D826A5-4D4A-8760-EE4B-987CE77C5981}"/>
                    </a:ext>
                  </a:extLst>
                </xdr:cNvPr>
                <xdr:cNvSpPr/>
              </xdr:nvSpPr>
              <xdr:spPr>
                <a:xfrm rot="16200000">
                  <a:off x="3591283" y="2451697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289" name="Agrupar 176">
                  <a:extLst>
                    <a:ext uri="{FF2B5EF4-FFF2-40B4-BE49-F238E27FC236}">
                      <a16:creationId xmlns:a16="http://schemas.microsoft.com/office/drawing/2014/main" id="{DD8ADB70-3F53-8553-0E22-92FFF8F7B2BD}"/>
                    </a:ext>
                  </a:extLst>
                </xdr:cNvPr>
                <xdr:cNvGrpSpPr/>
              </xdr:nvGrpSpPr>
              <xdr:grpSpPr>
                <a:xfrm>
                  <a:off x="3410054" y="2435763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312" name="Arco 177">
                    <a:extLst>
                      <a:ext uri="{FF2B5EF4-FFF2-40B4-BE49-F238E27FC236}">
                        <a16:creationId xmlns:a16="http://schemas.microsoft.com/office/drawing/2014/main" id="{B03C0244-2C91-0F17-E1C7-6F2A3A68944B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3" name="Arco 178">
                    <a:extLst>
                      <a:ext uri="{FF2B5EF4-FFF2-40B4-BE49-F238E27FC236}">
                        <a16:creationId xmlns:a16="http://schemas.microsoft.com/office/drawing/2014/main" id="{2E0762E5-9157-6C5F-45FC-873D7D2033B9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4" name="Arco 179">
                    <a:extLst>
                      <a:ext uri="{FF2B5EF4-FFF2-40B4-BE49-F238E27FC236}">
                        <a16:creationId xmlns:a16="http://schemas.microsoft.com/office/drawing/2014/main" id="{A8DA3D6D-D000-E42F-A724-B92C821A8789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290" name="Picture 289">
                  <a:extLst>
                    <a:ext uri="{FF2B5EF4-FFF2-40B4-BE49-F238E27FC236}">
                      <a16:creationId xmlns:a16="http://schemas.microsoft.com/office/drawing/2014/main" id="{64F35024-49AC-FB4D-486B-F9E6512F8A5A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5491786" y="2578803"/>
                  <a:ext cx="152400" cy="239713"/>
                </a:xfrm>
                <a:prstGeom prst="rect">
                  <a:avLst/>
                </a:prstGeom>
              </xdr:spPr>
            </xdr:pic>
            <xdr:pic>
              <xdr:nvPicPr>
                <xdr:cNvPr id="291" name="Picture 290">
                  <a:extLst>
                    <a:ext uri="{FF2B5EF4-FFF2-40B4-BE49-F238E27FC236}">
                      <a16:creationId xmlns:a16="http://schemas.microsoft.com/office/drawing/2014/main" id="{F2140799-BCC8-A695-ABA1-695C36384FBE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4"/>
                <a:stretch>
                  <a:fillRect/>
                </a:stretch>
              </xdr:blipFill>
              <xdr:spPr>
                <a:xfrm>
                  <a:off x="3394666" y="2636021"/>
                  <a:ext cx="152400" cy="239713"/>
                </a:xfrm>
                <a:prstGeom prst="rect">
                  <a:avLst/>
                </a:prstGeom>
              </xdr:spPr>
            </xdr:pic>
            <xdr:sp macro="" textlink="">
              <xdr:nvSpPr>
                <xdr:cNvPr id="292" name="Rectángulo 189">
                  <a:extLst>
                    <a:ext uri="{FF2B5EF4-FFF2-40B4-BE49-F238E27FC236}">
                      <a16:creationId xmlns:a16="http://schemas.microsoft.com/office/drawing/2014/main" id="{99C88C91-1B52-B2C2-8556-A25E64FD8046}"/>
                    </a:ext>
                  </a:extLst>
                </xdr:cNvPr>
                <xdr:cNvSpPr/>
              </xdr:nvSpPr>
              <xdr:spPr>
                <a:xfrm rot="10800000">
                  <a:off x="4631875" y="2691532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293" name="Arco 191">
                  <a:extLst>
                    <a:ext uri="{FF2B5EF4-FFF2-40B4-BE49-F238E27FC236}">
                      <a16:creationId xmlns:a16="http://schemas.microsoft.com/office/drawing/2014/main" id="{155E502E-4D45-76E0-2B05-09503F8BE05C}"/>
                    </a:ext>
                  </a:extLst>
                </xdr:cNvPr>
                <xdr:cNvSpPr/>
              </xdr:nvSpPr>
              <xdr:spPr>
                <a:xfrm rot="5400000" flipV="1">
                  <a:off x="4782343" y="2806551"/>
                  <a:ext cx="42547" cy="344235"/>
                </a:xfrm>
                <a:prstGeom prst="arc">
                  <a:avLst>
                    <a:gd name="adj1" fmla="val 10746619"/>
                    <a:gd name="adj2" fmla="val 0"/>
                  </a:avLst>
                </a:prstGeom>
                <a:ln w="12700" cmpd="sng">
                  <a:solidFill>
                    <a:schemeClr val="tx1"/>
                  </a:solidFill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294" name="Arco 192">
                  <a:extLst>
                    <a:ext uri="{FF2B5EF4-FFF2-40B4-BE49-F238E27FC236}">
                      <a16:creationId xmlns:a16="http://schemas.microsoft.com/office/drawing/2014/main" id="{B73B016B-6F18-3BEE-F697-EFC3232D30FC}"/>
                    </a:ext>
                  </a:extLst>
                </xdr:cNvPr>
                <xdr:cNvSpPr/>
              </xdr:nvSpPr>
              <xdr:spPr>
                <a:xfrm rot="5400000" flipV="1">
                  <a:off x="4782344" y="2764003"/>
                  <a:ext cx="42547" cy="344235"/>
                </a:xfrm>
                <a:prstGeom prst="arc">
                  <a:avLst>
                    <a:gd name="adj1" fmla="val 10746619"/>
                    <a:gd name="adj2" fmla="val 0"/>
                  </a:avLst>
                </a:prstGeom>
                <a:ln w="12700" cmpd="sng">
                  <a:solidFill>
                    <a:schemeClr val="tx1"/>
                  </a:solidFill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295" name="Arco 193">
                  <a:extLst>
                    <a:ext uri="{FF2B5EF4-FFF2-40B4-BE49-F238E27FC236}">
                      <a16:creationId xmlns:a16="http://schemas.microsoft.com/office/drawing/2014/main" id="{AB17C78F-ECD6-3571-AE8E-1C1BBB0645EA}"/>
                    </a:ext>
                  </a:extLst>
                </xdr:cNvPr>
                <xdr:cNvSpPr/>
              </xdr:nvSpPr>
              <xdr:spPr>
                <a:xfrm rot="5400000" flipV="1">
                  <a:off x="4782345" y="2721456"/>
                  <a:ext cx="42547" cy="344235"/>
                </a:xfrm>
                <a:prstGeom prst="arc">
                  <a:avLst>
                    <a:gd name="adj1" fmla="val 10746619"/>
                    <a:gd name="adj2" fmla="val 0"/>
                  </a:avLst>
                </a:prstGeom>
                <a:ln w="12700" cmpd="sng">
                  <a:solidFill>
                    <a:schemeClr val="tx1"/>
                  </a:solidFill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pic>
              <xdr:nvPicPr>
                <xdr:cNvPr id="296" name="Picture 295">
                  <a:extLst>
                    <a:ext uri="{FF2B5EF4-FFF2-40B4-BE49-F238E27FC236}">
                      <a16:creationId xmlns:a16="http://schemas.microsoft.com/office/drawing/2014/main" id="{C3473F12-ED94-D580-72FC-B80CEDC46935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851540" y="2791594"/>
                  <a:ext cx="168275" cy="241300"/>
                </a:xfrm>
                <a:prstGeom prst="rect">
                  <a:avLst/>
                </a:prstGeom>
              </xdr:spPr>
            </xdr:pic>
            <xdr:grpSp>
              <xdr:nvGrpSpPr>
                <xdr:cNvPr id="297" name="Agrupar 199">
                  <a:extLst>
                    <a:ext uri="{FF2B5EF4-FFF2-40B4-BE49-F238E27FC236}">
                      <a16:creationId xmlns:a16="http://schemas.microsoft.com/office/drawing/2014/main" id="{6A3AD40E-D3C4-2450-3BD2-9E8D4DABE721}"/>
                    </a:ext>
                  </a:extLst>
                </xdr:cNvPr>
                <xdr:cNvGrpSpPr/>
              </xdr:nvGrpSpPr>
              <xdr:grpSpPr>
                <a:xfrm rot="16200000">
                  <a:off x="4133223" y="2672431"/>
                  <a:ext cx="310789" cy="344237"/>
                  <a:chOff x="3613760" y="5263236"/>
                  <a:chExt cx="310789" cy="344237"/>
                </a:xfrm>
              </xdr:grpSpPr>
              <xdr:sp macro="" textlink="">
                <xdr:nvSpPr>
                  <xdr:cNvPr id="308" name="Rectángulo 200">
                    <a:extLst>
                      <a:ext uri="{FF2B5EF4-FFF2-40B4-BE49-F238E27FC236}">
                        <a16:creationId xmlns:a16="http://schemas.microsoft.com/office/drawing/2014/main" id="{F79DABE9-F046-1888-995A-66E11AD955E9}"/>
                      </a:ext>
                    </a:extLst>
                  </xdr:cNvPr>
                  <xdr:cNvSpPr/>
                </xdr:nvSpPr>
                <xdr:spPr>
                  <a:xfrm rot="5400000">
                    <a:off x="3806699" y="5480832"/>
                    <a:ext cx="124994" cy="110707"/>
                  </a:xfrm>
                  <a:prstGeom prst="rect">
                    <a:avLst/>
                  </a:prstGeom>
                  <a:solidFill>
                    <a:schemeClr val="tx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09" name="Arco 201">
                    <a:extLst>
                      <a:ext uri="{FF2B5EF4-FFF2-40B4-BE49-F238E27FC236}">
                        <a16:creationId xmlns:a16="http://schemas.microsoft.com/office/drawing/2014/main" id="{84E0A124-93AE-10EA-98F4-DB66A13ECEE2}"/>
                      </a:ext>
                    </a:extLst>
                  </xdr:cNvPr>
                  <xdr:cNvSpPr/>
                </xdr:nvSpPr>
                <xdr:spPr>
                  <a:xfrm flipV="1">
                    <a:off x="3698855" y="5263238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0" name="Arco 202">
                    <a:extLst>
                      <a:ext uri="{FF2B5EF4-FFF2-40B4-BE49-F238E27FC236}">
                        <a16:creationId xmlns:a16="http://schemas.microsoft.com/office/drawing/2014/main" id="{71049C61-3F19-7FFD-0CF3-07A3F58B7CDC}"/>
                      </a:ext>
                    </a:extLst>
                  </xdr:cNvPr>
                  <xdr:cNvSpPr/>
                </xdr:nvSpPr>
                <xdr:spPr>
                  <a:xfrm flipV="1">
                    <a:off x="3656307" y="5263237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1" name="Arco 203">
                    <a:extLst>
                      <a:ext uri="{FF2B5EF4-FFF2-40B4-BE49-F238E27FC236}">
                        <a16:creationId xmlns:a16="http://schemas.microsoft.com/office/drawing/2014/main" id="{994E1435-519B-093D-A625-147ECFE0339F}"/>
                      </a:ext>
                    </a:extLst>
                  </xdr:cNvPr>
                  <xdr:cNvSpPr/>
                </xdr:nvSpPr>
                <xdr:spPr>
                  <a:xfrm flipV="1">
                    <a:off x="3613760" y="5263236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298" name="Picture 297">
                  <a:extLst>
                    <a:ext uri="{FF2B5EF4-FFF2-40B4-BE49-F238E27FC236}">
                      <a16:creationId xmlns:a16="http://schemas.microsoft.com/office/drawing/2014/main" id="{58950369-0D1E-A8B4-F2D2-C4CB8F1D8C3A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6"/>
                <a:stretch>
                  <a:fillRect/>
                </a:stretch>
              </xdr:blipFill>
              <xdr:spPr>
                <a:xfrm>
                  <a:off x="4088436" y="2780416"/>
                  <a:ext cx="152400" cy="2603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299" name="CuadroTexto 212">
                  <a:extLst>
                    <a:ext uri="{FF2B5EF4-FFF2-40B4-BE49-F238E27FC236}">
                      <a16:creationId xmlns:a16="http://schemas.microsoft.com/office/drawing/2014/main" id="{BC9FFC30-269B-DB4B-1356-29619F116B5A}"/>
                    </a:ext>
                  </a:extLst>
                </xdr:cNvPr>
                <xdr:cNvSpPr txBox="1"/>
              </xdr:nvSpPr>
              <xdr:spPr>
                <a:xfrm>
                  <a:off x="3774719" y="1705367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1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cxnSp macro="">
              <xdr:nvCxnSpPr>
                <xdr:cNvPr id="300" name="Conector recto 224">
                  <a:extLst>
                    <a:ext uri="{FF2B5EF4-FFF2-40B4-BE49-F238E27FC236}">
                      <a16:creationId xmlns:a16="http://schemas.microsoft.com/office/drawing/2014/main" id="{E029A862-61E4-9DB3-4C85-49E74E21AA14}"/>
                    </a:ext>
                  </a:extLst>
                </xdr:cNvPr>
                <xdr:cNvCxnSpPr>
                  <a:cxnSpLocks/>
                  <a:stCxn id="301" idx="2"/>
                </xdr:cNvCxnSpPr>
              </xdr:nvCxnSpPr>
              <xdr:spPr>
                <a:xfrm flipH="1">
                  <a:off x="3313546" y="2153218"/>
                  <a:ext cx="2036202" cy="16678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301" name="Rectángulo 227">
                  <a:extLst>
                    <a:ext uri="{FF2B5EF4-FFF2-40B4-BE49-F238E27FC236}">
                      <a16:creationId xmlns:a16="http://schemas.microsoft.com/office/drawing/2014/main" id="{8CFC9900-6B88-8053-9157-3A3E8AE2DF43}"/>
                    </a:ext>
                  </a:extLst>
                </xdr:cNvPr>
                <xdr:cNvSpPr/>
              </xdr:nvSpPr>
              <xdr:spPr>
                <a:xfrm rot="5400000">
                  <a:off x="5342604" y="2097864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302" name="CuadroTexto 229">
                  <a:extLst>
                    <a:ext uri="{FF2B5EF4-FFF2-40B4-BE49-F238E27FC236}">
                      <a16:creationId xmlns:a16="http://schemas.microsoft.com/office/drawing/2014/main" id="{B7EFCB0E-015C-D140-1372-0DC9E0AF902F}"/>
                    </a:ext>
                  </a:extLst>
                </xdr:cNvPr>
                <xdr:cNvSpPr txBox="1"/>
              </xdr:nvSpPr>
              <xdr:spPr>
                <a:xfrm>
                  <a:off x="6305199" y="2621064"/>
                  <a:ext cx="64433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2</a:t>
                  </a:r>
                </a:p>
              </xdr:txBody>
            </xdr:sp>
            <xdr:sp macro="" textlink="">
              <xdr:nvSpPr>
                <xdr:cNvPr id="303" name="CuadroTexto 230">
                  <a:extLst>
                    <a:ext uri="{FF2B5EF4-FFF2-40B4-BE49-F238E27FC236}">
                      <a16:creationId xmlns:a16="http://schemas.microsoft.com/office/drawing/2014/main" id="{2261ACB0-3B32-9B5F-1C7C-471F9489E138}"/>
                    </a:ext>
                  </a:extLst>
                </xdr:cNvPr>
                <xdr:cNvSpPr txBox="1"/>
              </xdr:nvSpPr>
              <xdr:spPr>
                <a:xfrm>
                  <a:off x="5502024" y="3269869"/>
                  <a:ext cx="64433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3</a:t>
                  </a:r>
                </a:p>
              </xdr:txBody>
            </xdr:sp>
            <xdr:sp macro="" textlink="">
              <xdr:nvSpPr>
                <xdr:cNvPr id="304" name="CuadroTexto 234">
                  <a:extLst>
                    <a:ext uri="{FF2B5EF4-FFF2-40B4-BE49-F238E27FC236}">
                      <a16:creationId xmlns:a16="http://schemas.microsoft.com/office/drawing/2014/main" id="{619BD0EF-5408-5562-CB3F-E6094B1049B2}"/>
                    </a:ext>
                  </a:extLst>
                </xdr:cNvPr>
                <xdr:cNvSpPr txBox="1"/>
              </xdr:nvSpPr>
              <xdr:spPr>
                <a:xfrm rot="20858221">
                  <a:off x="4577720" y="2297817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2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sp macro="" textlink="">
              <xdr:nvSpPr>
                <xdr:cNvPr id="305" name="CuadroTexto 235">
                  <a:extLst>
                    <a:ext uri="{FF2B5EF4-FFF2-40B4-BE49-F238E27FC236}">
                      <a16:creationId xmlns:a16="http://schemas.microsoft.com/office/drawing/2014/main" id="{69552645-A6A2-0F45-6642-10840E4C9ECB}"/>
                    </a:ext>
                  </a:extLst>
                </xdr:cNvPr>
                <xdr:cNvSpPr txBox="1"/>
              </xdr:nvSpPr>
              <xdr:spPr>
                <a:xfrm rot="748052">
                  <a:off x="3798052" y="2284378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3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cxnSp macro="">
              <xdr:nvCxnSpPr>
                <xdr:cNvPr id="306" name="Conector recto 93">
                  <a:extLst>
                    <a:ext uri="{FF2B5EF4-FFF2-40B4-BE49-F238E27FC236}">
                      <a16:creationId xmlns:a16="http://schemas.microsoft.com/office/drawing/2014/main" id="{E01FD605-941E-F1A9-5075-73513881FF2F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700296" y="2491450"/>
                  <a:ext cx="573421" cy="129614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07" name="Conector recto 93">
                  <a:extLst>
                    <a:ext uri="{FF2B5EF4-FFF2-40B4-BE49-F238E27FC236}">
                      <a16:creationId xmlns:a16="http://schemas.microsoft.com/office/drawing/2014/main" id="{2E2C0162-D2B5-E715-DE4E-800EDD80D30D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3794375" y="2501990"/>
                  <a:ext cx="597420" cy="119182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268" name="Rectángulo 126">
                <a:extLst>
                  <a:ext uri="{FF2B5EF4-FFF2-40B4-BE49-F238E27FC236}">
                    <a16:creationId xmlns:a16="http://schemas.microsoft.com/office/drawing/2014/main" id="{F975112C-5F84-BDA0-1B94-7138C3463432}"/>
                  </a:ext>
                </a:extLst>
              </xdr:cNvPr>
              <xdr:cNvSpPr/>
            </xdr:nvSpPr>
            <xdr:spPr>
              <a:xfrm rot="5400000">
                <a:off x="3597843" y="2115436"/>
                <a:ext cx="124994" cy="110707"/>
              </a:xfrm>
              <a:prstGeom prst="rect">
                <a:avLst/>
              </a:prstGeom>
              <a:solidFill>
                <a:schemeClr val="tx1"/>
              </a:solidFill>
              <a:ln>
                <a:solidFill>
                  <a:srgbClr val="000000"/>
                </a:solidFill>
              </a:ln>
              <a:effectLst/>
            </xdr:spPr>
            <xdr:style>
              <a:lnRef idx="1">
                <a:schemeClr val="accent1"/>
              </a:lnRef>
              <a:fillRef idx="3">
                <a:schemeClr val="accent1"/>
              </a:fillRef>
              <a:effectRef idx="2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ES" sz="6000"/>
              </a:p>
            </xdr:txBody>
          </xdr:sp>
        </xdr:grpSp>
        <xdr:sp macro="" textlink="">
          <xdr:nvSpPr>
            <xdr:cNvPr id="264" name="TextBox 9">
              <a:extLst>
                <a:ext uri="{FF2B5EF4-FFF2-40B4-BE49-F238E27FC236}">
                  <a16:creationId xmlns:a16="http://schemas.microsoft.com/office/drawing/2014/main" id="{40F5785C-D0D6-6CAF-6553-ECEB862141F3}"/>
                </a:ext>
              </a:extLst>
            </xdr:cNvPr>
            <xdr:cNvSpPr txBox="1"/>
          </xdr:nvSpPr>
          <xdr:spPr>
            <a:xfrm>
              <a:off x="2624826" y="1860065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1</a:t>
              </a:r>
            </a:p>
          </xdr:txBody>
        </xdr:sp>
        <xdr:sp macro="" textlink="">
          <xdr:nvSpPr>
            <xdr:cNvPr id="265" name="TextBox 11">
              <a:extLst>
                <a:ext uri="{FF2B5EF4-FFF2-40B4-BE49-F238E27FC236}">
                  <a16:creationId xmlns:a16="http://schemas.microsoft.com/office/drawing/2014/main" id="{61564C78-B01F-BEAD-9001-34689ABA5854}"/>
                </a:ext>
              </a:extLst>
            </xdr:cNvPr>
            <xdr:cNvSpPr txBox="1"/>
          </xdr:nvSpPr>
          <xdr:spPr>
            <a:xfrm>
              <a:off x="5824193" y="1825065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2</a:t>
              </a:r>
            </a:p>
          </xdr:txBody>
        </xdr:sp>
        <xdr:sp macro="" textlink="">
          <xdr:nvSpPr>
            <xdr:cNvPr id="266" name="TextBox 15">
              <a:extLst>
                <a:ext uri="{FF2B5EF4-FFF2-40B4-BE49-F238E27FC236}">
                  <a16:creationId xmlns:a16="http://schemas.microsoft.com/office/drawing/2014/main" id="{A21709A7-C3F8-5DCC-2110-76EDF94E8055}"/>
                </a:ext>
              </a:extLst>
            </xdr:cNvPr>
            <xdr:cNvSpPr txBox="1"/>
          </xdr:nvSpPr>
          <xdr:spPr>
            <a:xfrm>
              <a:off x="3776970" y="3115980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3</a:t>
              </a:r>
            </a:p>
          </xdr:txBody>
        </xdr:sp>
      </xdr:grpSp>
      <xdr:sp macro="" textlink="">
        <xdr:nvSpPr>
          <xdr:cNvPr id="258" name="Oval 257">
            <a:extLst>
              <a:ext uri="{FF2B5EF4-FFF2-40B4-BE49-F238E27FC236}">
                <a16:creationId xmlns:a16="http://schemas.microsoft.com/office/drawing/2014/main" id="{50100229-5253-F41D-ACCF-202B393D7B74}"/>
              </a:ext>
            </a:extLst>
          </xdr:cNvPr>
          <xdr:cNvSpPr/>
        </xdr:nvSpPr>
        <xdr:spPr>
          <a:xfrm>
            <a:off x="4223710" y="4464260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59" name="Oval 258">
            <a:extLst>
              <a:ext uri="{FF2B5EF4-FFF2-40B4-BE49-F238E27FC236}">
                <a16:creationId xmlns:a16="http://schemas.microsoft.com/office/drawing/2014/main" id="{E74FE6F0-6271-7E6F-D76C-4BD693DA8609}"/>
              </a:ext>
            </a:extLst>
          </xdr:cNvPr>
          <xdr:cNvSpPr/>
        </xdr:nvSpPr>
        <xdr:spPr>
          <a:xfrm>
            <a:off x="3790352" y="4874208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60" name="Oval 259">
            <a:extLst>
              <a:ext uri="{FF2B5EF4-FFF2-40B4-BE49-F238E27FC236}">
                <a16:creationId xmlns:a16="http://schemas.microsoft.com/office/drawing/2014/main" id="{2947562D-887C-9EA0-6AE7-A4D907466B8A}"/>
              </a:ext>
            </a:extLst>
          </xdr:cNvPr>
          <xdr:cNvSpPr/>
        </xdr:nvSpPr>
        <xdr:spPr>
          <a:xfrm>
            <a:off x="4766937" y="4859443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61" name="TextBox 132">
            <a:extLst>
              <a:ext uri="{FF2B5EF4-FFF2-40B4-BE49-F238E27FC236}">
                <a16:creationId xmlns:a16="http://schemas.microsoft.com/office/drawing/2014/main" id="{AFD3E83B-DD11-78C7-B805-12E89507F11D}"/>
              </a:ext>
            </a:extLst>
          </xdr:cNvPr>
          <xdr:cNvSpPr txBox="1"/>
        </xdr:nvSpPr>
        <xdr:spPr>
          <a:xfrm>
            <a:off x="4686559" y="4920322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5</a:t>
            </a:r>
          </a:p>
        </xdr:txBody>
      </xdr:sp>
      <xdr:sp macro="" textlink="">
        <xdr:nvSpPr>
          <xdr:cNvPr id="262" name="TextBox 136">
            <a:extLst>
              <a:ext uri="{FF2B5EF4-FFF2-40B4-BE49-F238E27FC236}">
                <a16:creationId xmlns:a16="http://schemas.microsoft.com/office/drawing/2014/main" id="{497A7770-0096-D052-80ED-A0E87AF88C28}"/>
              </a:ext>
            </a:extLst>
          </xdr:cNvPr>
          <xdr:cNvSpPr txBox="1"/>
        </xdr:nvSpPr>
        <xdr:spPr>
          <a:xfrm>
            <a:off x="3443635" y="4950744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6</a:t>
            </a:r>
          </a:p>
        </xdr:txBody>
      </xdr:sp>
    </xdr:grpSp>
    <xdr:clientData/>
  </xdr:twoCellAnchor>
  <xdr:twoCellAnchor editAs="oneCell">
    <xdr:from>
      <xdr:col>23</xdr:col>
      <xdr:colOff>403</xdr:colOff>
      <xdr:row>18</xdr:row>
      <xdr:rowOff>78620</xdr:rowOff>
    </xdr:from>
    <xdr:to>
      <xdr:col>27</xdr:col>
      <xdr:colOff>182941</xdr:colOff>
      <xdr:row>27</xdr:row>
      <xdr:rowOff>34383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B23DA-D891-6CC5-4D2F-188B0F22A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67986" y="3698120"/>
          <a:ext cx="2267455" cy="1765513"/>
        </a:xfrm>
        <a:prstGeom prst="rect">
          <a:avLst/>
        </a:prstGeom>
      </xdr:spPr>
    </xdr:pic>
    <xdr:clientData/>
  </xdr:twoCellAnchor>
  <xdr:twoCellAnchor editAs="oneCell">
    <xdr:from>
      <xdr:col>3</xdr:col>
      <xdr:colOff>124353</xdr:colOff>
      <xdr:row>32</xdr:row>
      <xdr:rowOff>179916</xdr:rowOff>
    </xdr:from>
    <xdr:to>
      <xdr:col>16</xdr:col>
      <xdr:colOff>219601</xdr:colOff>
      <xdr:row>53</xdr:row>
      <xdr:rowOff>151983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C9AB08-102E-424B-BB4A-D4F2FAFAE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80041" y="6529916"/>
          <a:ext cx="6008685" cy="4139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5DFC-33CE-0140-A28B-A13D3119F105}">
  <sheetPr>
    <tabColor rgb="FFFFC000"/>
  </sheetPr>
  <dimension ref="B1:Y37"/>
  <sheetViews>
    <sheetView showGridLines="0" topLeftCell="A13" zoomScaleNormal="100" workbookViewId="0">
      <selection activeCell="K23" sqref="K23"/>
    </sheetView>
  </sheetViews>
  <sheetFormatPr baseColWidth="10" defaultColWidth="10.625" defaultRowHeight="15.75"/>
  <cols>
    <col min="1" max="1" width="1.125" customWidth="1"/>
    <col min="2" max="2" width="8.375" customWidth="1"/>
    <col min="3" max="10" width="4.375" customWidth="1"/>
    <col min="11" max="15" width="7.625" customWidth="1"/>
    <col min="16" max="16" width="9" customWidth="1"/>
    <col min="17" max="18" width="7.625" customWidth="1"/>
    <col min="19" max="22" width="8.875" customWidth="1"/>
    <col min="23" max="23" width="9.875" customWidth="1"/>
    <col min="24" max="25" width="6.125" style="1" customWidth="1"/>
    <col min="26" max="26" width="12.625" bestFit="1" customWidth="1"/>
    <col min="27" max="27" width="2.5" customWidth="1"/>
    <col min="28" max="28" width="5.125" customWidth="1"/>
  </cols>
  <sheetData>
    <row r="1" spans="2:25">
      <c r="B1" t="s">
        <v>34</v>
      </c>
    </row>
    <row r="2" spans="2:25">
      <c r="B2" t="s">
        <v>31</v>
      </c>
    </row>
    <row r="3" spans="2:25">
      <c r="B3" t="s">
        <v>30</v>
      </c>
      <c r="Q3" s="63" t="s">
        <v>33</v>
      </c>
      <c r="R3" s="63"/>
      <c r="S3" s="63"/>
    </row>
    <row r="4" spans="2:25">
      <c r="B4" s="3" t="s">
        <v>20</v>
      </c>
      <c r="C4" s="3" t="s">
        <v>25</v>
      </c>
      <c r="D4" s="3"/>
      <c r="E4" s="3" t="s">
        <v>25</v>
      </c>
      <c r="F4" s="3"/>
      <c r="G4" s="64" t="s">
        <v>29</v>
      </c>
      <c r="H4" s="64"/>
      <c r="I4" s="64" t="s">
        <v>29</v>
      </c>
      <c r="J4" s="64"/>
      <c r="K4" s="64" t="s">
        <v>13</v>
      </c>
      <c r="L4" s="64"/>
      <c r="M4" s="62" t="s">
        <v>9</v>
      </c>
      <c r="N4" s="62"/>
      <c r="O4" s="62" t="s">
        <v>15</v>
      </c>
      <c r="P4" s="62"/>
      <c r="Q4" s="48" t="s">
        <v>35</v>
      </c>
      <c r="R4" s="9">
        <v>0.14000000000000001</v>
      </c>
      <c r="X4"/>
      <c r="Y4"/>
    </row>
    <row r="5" spans="2:25">
      <c r="B5" s="5" t="s">
        <v>19</v>
      </c>
      <c r="C5" s="4" t="s">
        <v>3</v>
      </c>
      <c r="D5" s="4" t="s">
        <v>4</v>
      </c>
      <c r="E5" s="4" t="s">
        <v>5</v>
      </c>
      <c r="F5" s="4" t="s">
        <v>4</v>
      </c>
      <c r="G5" s="4" t="s">
        <v>6</v>
      </c>
      <c r="H5" s="4" t="s">
        <v>7</v>
      </c>
      <c r="I5" s="4" t="s">
        <v>8</v>
      </c>
      <c r="J5" s="4" t="s">
        <v>7</v>
      </c>
      <c r="K5" s="4" t="s">
        <v>5</v>
      </c>
      <c r="L5" s="4" t="s">
        <v>3</v>
      </c>
      <c r="M5" s="4" t="s">
        <v>5</v>
      </c>
      <c r="N5" s="4" t="s">
        <v>3</v>
      </c>
      <c r="O5" s="4" t="s">
        <v>5</v>
      </c>
      <c r="P5" s="4" t="s">
        <v>3</v>
      </c>
      <c r="Q5" s="48" t="s">
        <v>36</v>
      </c>
      <c r="R5" s="9">
        <v>0.02</v>
      </c>
      <c r="X5"/>
      <c r="Y5"/>
    </row>
    <row r="6" spans="2:25">
      <c r="B6" s="3" t="s">
        <v>17</v>
      </c>
      <c r="C6" s="2">
        <v>5</v>
      </c>
      <c r="D6" s="2">
        <v>1</v>
      </c>
      <c r="E6" s="2">
        <v>1</v>
      </c>
      <c r="F6" s="2">
        <v>1</v>
      </c>
      <c r="G6" s="2">
        <v>3</v>
      </c>
      <c r="H6" s="2">
        <v>6</v>
      </c>
      <c r="I6" s="2">
        <v>1</v>
      </c>
      <c r="J6" s="2">
        <v>4</v>
      </c>
      <c r="K6" s="25">
        <v>4.9935567066415301</v>
      </c>
      <c r="L6" s="25">
        <v>0.81938924518843603</v>
      </c>
      <c r="M6" s="49">
        <f>alpha1/((K6/pick1)^alpha2-1)</f>
        <v>2.4198802517424123</v>
      </c>
      <c r="N6" s="51">
        <f>alpha1/((L6/pick5)^alpha2-1)</f>
        <v>2.9393121905661372</v>
      </c>
      <c r="O6" s="28">
        <v>-88.4646474753105</v>
      </c>
      <c r="P6" s="28">
        <v>-80.604043407960503</v>
      </c>
      <c r="X6"/>
      <c r="Y6"/>
    </row>
    <row r="7" spans="2:25">
      <c r="B7" t="s">
        <v>17</v>
      </c>
      <c r="C7" s="1">
        <v>1</v>
      </c>
      <c r="D7" s="1">
        <v>2</v>
      </c>
      <c r="E7" s="1">
        <v>3</v>
      </c>
      <c r="F7" s="1">
        <v>2</v>
      </c>
      <c r="G7" s="1">
        <v>1</v>
      </c>
      <c r="H7" s="1">
        <v>4</v>
      </c>
      <c r="I7" s="1">
        <v>2</v>
      </c>
      <c r="J7" s="1">
        <v>5</v>
      </c>
      <c r="K7" s="26">
        <v>2.7750472166961999</v>
      </c>
      <c r="L7" s="26">
        <v>1.0377390252476899</v>
      </c>
      <c r="M7" s="50">
        <f>alpha1/((K7/pick3)^alpha2-1)</f>
        <v>2.5921036814039367</v>
      </c>
      <c r="N7" s="47">
        <f>alpha1/((L7/pick1)^alpha2-1)</f>
        <v>5.5708240881443452</v>
      </c>
      <c r="O7" s="29">
        <v>-87.130922301660107</v>
      </c>
      <c r="P7" s="29">
        <v>-82.307873303575704</v>
      </c>
      <c r="R7" s="24" t="s">
        <v>32</v>
      </c>
      <c r="X7"/>
      <c r="Y7"/>
    </row>
    <row r="8" spans="2:25">
      <c r="B8" t="s">
        <v>17</v>
      </c>
      <c r="C8" s="1">
        <v>3</v>
      </c>
      <c r="D8" s="1">
        <v>3</v>
      </c>
      <c r="E8" s="1">
        <v>5</v>
      </c>
      <c r="F8" s="1">
        <v>3</v>
      </c>
      <c r="G8" s="1">
        <v>2</v>
      </c>
      <c r="H8" s="1">
        <v>5</v>
      </c>
      <c r="I8" s="1">
        <v>3</v>
      </c>
      <c r="J8" s="1">
        <v>6</v>
      </c>
      <c r="K8" s="26">
        <v>4.5678925413162803</v>
      </c>
      <c r="L8" s="26">
        <v>2.24680669339494</v>
      </c>
      <c r="M8" s="50">
        <f>alpha1/((K8/pick5 )^alpha2-1)</f>
        <v>1.6615690717484448</v>
      </c>
      <c r="N8" s="47">
        <f>alpha1/((L8/pick3)^alpha2-1)</f>
        <v>2.8243845089623703</v>
      </c>
      <c r="O8" s="29">
        <v>-87.940362353104007</v>
      </c>
      <c r="P8" s="29">
        <v>-85.810252395574096</v>
      </c>
      <c r="Q8">
        <v>1</v>
      </c>
      <c r="R8" s="2">
        <v>0.3</v>
      </c>
      <c r="X8"/>
      <c r="Y8"/>
    </row>
    <row r="9" spans="2:25">
      <c r="Q9">
        <v>2</v>
      </c>
      <c r="R9" s="1">
        <v>0.06</v>
      </c>
      <c r="X9"/>
      <c r="Y9"/>
    </row>
    <row r="10" spans="2:25">
      <c r="Q10">
        <v>3</v>
      </c>
      <c r="R10" s="1">
        <v>0.2</v>
      </c>
      <c r="X10"/>
      <c r="Y10"/>
    </row>
    <row r="11" spans="2:25">
      <c r="Q11">
        <v>4</v>
      </c>
      <c r="R11" s="1">
        <v>0.24</v>
      </c>
      <c r="X11"/>
      <c r="Y11"/>
    </row>
    <row r="12" spans="2:25">
      <c r="Q12">
        <v>5</v>
      </c>
      <c r="R12" s="1">
        <v>0.08</v>
      </c>
      <c r="X12"/>
      <c r="Y12"/>
    </row>
    <row r="13" spans="2:25">
      <c r="Q13">
        <v>6</v>
      </c>
      <c r="R13" s="4">
        <v>0.2</v>
      </c>
      <c r="X13"/>
      <c r="Y13"/>
    </row>
    <row r="14" spans="2:25">
      <c r="X14"/>
      <c r="Y14"/>
    </row>
    <row r="15" spans="2:25">
      <c r="B15" t="s">
        <v>18</v>
      </c>
      <c r="C15" s="1">
        <v>4</v>
      </c>
      <c r="D15" s="1">
        <v>1</v>
      </c>
      <c r="E15" s="1">
        <v>2</v>
      </c>
      <c r="F15" s="1">
        <v>1</v>
      </c>
      <c r="G15" s="1">
        <v>3</v>
      </c>
      <c r="H15" s="1">
        <v>5</v>
      </c>
      <c r="I15" s="1">
        <v>2</v>
      </c>
      <c r="J15" s="1">
        <v>4</v>
      </c>
      <c r="K15" s="26">
        <v>4.2733606847961996</v>
      </c>
      <c r="L15" s="26">
        <v>2.5331190189894199</v>
      </c>
      <c r="M15" s="50">
        <f>alpha1/((K15/pick2 )^alpha2-1)</f>
        <v>1.5719492157165942</v>
      </c>
      <c r="N15" s="47">
        <f>alpha1/((L15/pick4)^alpha2-1)</f>
        <v>2.9009715997713097</v>
      </c>
      <c r="O15" s="29">
        <v>-87.4617228601563</v>
      </c>
      <c r="P15" s="29">
        <v>-85.715535882699896</v>
      </c>
      <c r="Q15" t="s">
        <v>54</v>
      </c>
      <c r="R15" s="1">
        <v>1.1000000000000001</v>
      </c>
      <c r="X15"/>
      <c r="Y15"/>
    </row>
    <row r="16" spans="2:25">
      <c r="B16" t="s">
        <v>18</v>
      </c>
      <c r="C16" s="1">
        <v>6</v>
      </c>
      <c r="D16" s="1">
        <v>2</v>
      </c>
      <c r="E16" s="1">
        <v>4</v>
      </c>
      <c r="F16" s="1">
        <v>2</v>
      </c>
      <c r="G16" s="1">
        <v>1</v>
      </c>
      <c r="H16" s="1">
        <v>6</v>
      </c>
      <c r="I16" s="1">
        <v>3</v>
      </c>
      <c r="J16" s="1">
        <v>5</v>
      </c>
      <c r="K16" s="26">
        <v>3.1875752154586698</v>
      </c>
      <c r="L16" s="26">
        <v>0.87256935270486102</v>
      </c>
      <c r="M16" s="50">
        <f>alpha1/((K16/pick4 )^alpha2-1)</f>
        <v>2.6370922564260635</v>
      </c>
      <c r="N16" s="47">
        <f>alpha1/((L16/pick6)^alpha2-1)</f>
        <v>4.6821476001100226</v>
      </c>
      <c r="O16" s="29">
        <v>-87.339388668555401</v>
      </c>
      <c r="P16" s="29">
        <v>-80.236925442144098</v>
      </c>
      <c r="Q16" t="s">
        <v>55</v>
      </c>
      <c r="R16" s="1">
        <v>0.1</v>
      </c>
      <c r="X16"/>
      <c r="Y16"/>
    </row>
    <row r="17" spans="2:25">
      <c r="B17" s="5" t="s">
        <v>18</v>
      </c>
      <c r="C17" s="4">
        <v>2</v>
      </c>
      <c r="D17" s="4">
        <v>3</v>
      </c>
      <c r="E17" s="4">
        <v>6</v>
      </c>
      <c r="F17" s="4">
        <v>3</v>
      </c>
      <c r="G17" s="4">
        <v>2</v>
      </c>
      <c r="H17" s="4">
        <v>4</v>
      </c>
      <c r="I17" s="4">
        <v>1</v>
      </c>
      <c r="J17" s="4">
        <v>6</v>
      </c>
      <c r="K17" s="27">
        <v>5.1332934700163504</v>
      </c>
      <c r="L17" s="27">
        <v>0.95622517626859704</v>
      </c>
      <c r="M17" s="53">
        <f>alpha1/((K17/pick6 )^alpha2-1)</f>
        <v>2.0877988068150684</v>
      </c>
      <c r="N17" s="52">
        <f>alpha1/((L17/pick2)^alpha2-1)</f>
        <v>2.4589550433974443</v>
      </c>
      <c r="O17" s="32">
        <v>-88.647366786117601</v>
      </c>
      <c r="P17" s="32">
        <v>-82.7220401338042</v>
      </c>
      <c r="Q17" t="s">
        <v>56</v>
      </c>
      <c r="R17" s="1">
        <v>0.2</v>
      </c>
      <c r="X17"/>
      <c r="Y17"/>
    </row>
    <row r="18" spans="2:25">
      <c r="W18" s="1"/>
    </row>
    <row r="19" spans="2:25">
      <c r="S19" s="1"/>
      <c r="T19" s="63" t="s">
        <v>22</v>
      </c>
      <c r="U19" s="63"/>
      <c r="V19" s="63"/>
      <c r="W19" s="1"/>
    </row>
    <row r="20" spans="2:25">
      <c r="K20" s="61" t="s">
        <v>0</v>
      </c>
      <c r="L20" s="61"/>
      <c r="M20" s="61"/>
      <c r="N20" s="61"/>
      <c r="O20" s="61"/>
      <c r="P20" s="61"/>
      <c r="Q20" s="10" t="s">
        <v>2</v>
      </c>
      <c r="S20" s="10" t="s">
        <v>1</v>
      </c>
      <c r="U20" s="1"/>
      <c r="V20" s="1"/>
      <c r="W20" s="1"/>
    </row>
    <row r="21" spans="2:25">
      <c r="J21">
        <v>1</v>
      </c>
      <c r="K21" s="54">
        <f>-M6</f>
        <v>-2.4198802517424123</v>
      </c>
      <c r="L21" s="13">
        <v>0</v>
      </c>
      <c r="M21" s="13">
        <v>0</v>
      </c>
      <c r="N21" s="13">
        <v>0</v>
      </c>
      <c r="O21" s="55">
        <f>N6</f>
        <v>2.9393121905661372</v>
      </c>
      <c r="P21" s="13">
        <v>0</v>
      </c>
      <c r="Q21" s="18">
        <v>0.11292431200074263</v>
      </c>
      <c r="S21" s="19">
        <f t="array" ref="S21:S26">MMULT(K21:P26,Q21:Q26)</f>
        <v>0.20000000000000007</v>
      </c>
      <c r="T21" s="6" t="s">
        <v>23</v>
      </c>
      <c r="U21" s="1">
        <f>-K21*Q21</f>
        <v>0.27326331255219577</v>
      </c>
      <c r="V21" s="1"/>
      <c r="W21" s="1"/>
    </row>
    <row r="22" spans="2:25">
      <c r="J22">
        <v>2</v>
      </c>
      <c r="K22" s="13">
        <v>0</v>
      </c>
      <c r="L22" s="54">
        <f>-M15</f>
        <v>-1.5719492157165942</v>
      </c>
      <c r="M22" s="13">
        <v>0</v>
      </c>
      <c r="N22" s="55">
        <f>N15</f>
        <v>2.9009715997713097</v>
      </c>
      <c r="O22" s="13">
        <v>0</v>
      </c>
      <c r="P22" s="13">
        <v>0</v>
      </c>
      <c r="Q22" s="18">
        <v>0.20323633354449649</v>
      </c>
      <c r="S22" s="19">
        <v>0.19999999999999996</v>
      </c>
      <c r="T22" s="6" t="s">
        <v>42</v>
      </c>
      <c r="U22" s="1">
        <f>-L22*Q22</f>
        <v>0.31947719512038741</v>
      </c>
      <c r="V22" s="1"/>
      <c r="W22" s="1"/>
    </row>
    <row r="23" spans="2:25">
      <c r="J23">
        <v>3</v>
      </c>
      <c r="K23" s="55">
        <f>N7</f>
        <v>5.5708240881443452</v>
      </c>
      <c r="L23" s="13">
        <v>0</v>
      </c>
      <c r="M23" s="54">
        <f>-M7</f>
        <v>-2.5921036814039367</v>
      </c>
      <c r="N23" s="13">
        <v>0</v>
      </c>
      <c r="O23" s="13">
        <v>0</v>
      </c>
      <c r="P23" s="13">
        <v>0</v>
      </c>
      <c r="Q23" s="18">
        <v>0.16553407200072537</v>
      </c>
      <c r="R23" s="60" t="s">
        <v>28</v>
      </c>
      <c r="S23" s="19">
        <v>0.20000000000000007</v>
      </c>
      <c r="T23" s="6" t="s">
        <v>41</v>
      </c>
      <c r="U23" s="1">
        <f>-M23*Q23</f>
        <v>0.42908147743086456</v>
      </c>
      <c r="V23" s="1"/>
      <c r="W23" s="1"/>
    </row>
    <row r="24" spans="2:25">
      <c r="J24">
        <v>4</v>
      </c>
      <c r="K24" s="13">
        <v>0</v>
      </c>
      <c r="L24" s="13">
        <v>0</v>
      </c>
      <c r="M24" s="13">
        <v>0</v>
      </c>
      <c r="N24" s="54">
        <f>-M16</f>
        <v>-2.6370922564260635</v>
      </c>
      <c r="O24" s="13">
        <v>0</v>
      </c>
      <c r="P24" s="55">
        <f>N16</f>
        <v>4.6821476001100226</v>
      </c>
      <c r="Q24" s="18">
        <v>0.17907007264784633</v>
      </c>
      <c r="S24" s="19">
        <v>0.1999999999999999</v>
      </c>
      <c r="T24" s="6" t="s">
        <v>43</v>
      </c>
      <c r="U24" s="1">
        <f>-N24*Q24</f>
        <v>0.4722243019372882</v>
      </c>
      <c r="V24" s="1"/>
      <c r="W24" s="1"/>
    </row>
    <row r="25" spans="2:25">
      <c r="J25">
        <v>5</v>
      </c>
      <c r="K25" s="13">
        <v>0</v>
      </c>
      <c r="L25" s="13">
        <v>0</v>
      </c>
      <c r="M25" s="55">
        <f>N8</f>
        <v>2.8243845089623703</v>
      </c>
      <c r="N25" s="13">
        <v>0</v>
      </c>
      <c r="O25" s="54">
        <f>-M8</f>
        <v>-1.6615690717484448</v>
      </c>
      <c r="P25" s="13">
        <v>0</v>
      </c>
      <c r="Q25" s="18">
        <v>0.16101158429892443</v>
      </c>
      <c r="S25" s="19">
        <v>0.2</v>
      </c>
      <c r="T25" s="6" t="s">
        <v>44</v>
      </c>
      <c r="U25" s="1">
        <f>-O25*Q25</f>
        <v>0.26753186866431033</v>
      </c>
      <c r="V25" s="1"/>
      <c r="W25" s="1"/>
    </row>
    <row r="26" spans="2:25">
      <c r="J26">
        <v>6</v>
      </c>
      <c r="K26" s="13">
        <v>0</v>
      </c>
      <c r="L26" s="55">
        <f>N17</f>
        <v>2.4589550433974443</v>
      </c>
      <c r="M26" s="13">
        <v>0</v>
      </c>
      <c r="N26" s="13">
        <v>0</v>
      </c>
      <c r="O26" s="13">
        <v>0</v>
      </c>
      <c r="P26" s="54">
        <f>-M17</f>
        <v>-2.0877988068150684</v>
      </c>
      <c r="Q26" s="18">
        <v>0.14357178785254271</v>
      </c>
      <c r="S26" s="19">
        <v>0.2</v>
      </c>
      <c r="T26" s="6" t="s">
        <v>45</v>
      </c>
      <c r="U26" s="1">
        <f>-P26*Q26</f>
        <v>0.29974900737084481</v>
      </c>
      <c r="V26" s="1"/>
      <c r="W26" s="1"/>
    </row>
    <row r="28" spans="2:25">
      <c r="T28" s="6" t="s">
        <v>46</v>
      </c>
      <c r="U28" s="56">
        <f>SUM(U21:U26)</f>
        <v>2.0613271630758909</v>
      </c>
    </row>
    <row r="33" spans="18:21">
      <c r="U33" s="1"/>
    </row>
    <row r="35" spans="18:21">
      <c r="U35" s="1"/>
    </row>
    <row r="36" spans="18:21">
      <c r="R36" s="1"/>
      <c r="S36" s="1"/>
    </row>
    <row r="37" spans="18:21">
      <c r="U37" s="1"/>
    </row>
  </sheetData>
  <mergeCells count="8">
    <mergeCell ref="K20:P20"/>
    <mergeCell ref="O4:P4"/>
    <mergeCell ref="Q3:S3"/>
    <mergeCell ref="T19:V19"/>
    <mergeCell ref="G4:H4"/>
    <mergeCell ref="I4:J4"/>
    <mergeCell ref="K4:L4"/>
    <mergeCell ref="M4:N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3F29-C7B0-2349-96D2-603AE392D35B}">
  <sheetPr>
    <tabColor rgb="FF00B0F0"/>
  </sheetPr>
  <dimension ref="B1:AC36"/>
  <sheetViews>
    <sheetView showGridLines="0" tabSelected="1" topLeftCell="J13" zoomScale="120" zoomScaleNormal="120" workbookViewId="0">
      <selection activeCell="Q30" sqref="Q30"/>
    </sheetView>
  </sheetViews>
  <sheetFormatPr baseColWidth="10" defaultColWidth="10.625" defaultRowHeight="15.75"/>
  <cols>
    <col min="1" max="1" width="1.125" customWidth="1"/>
    <col min="2" max="2" width="8.375" customWidth="1"/>
    <col min="3" max="10" width="4.375" customWidth="1"/>
    <col min="11" max="15" width="7.625" customWidth="1"/>
    <col min="16" max="16" width="9" customWidth="1"/>
    <col min="17" max="18" width="7.625" customWidth="1"/>
    <col min="19" max="22" width="8.875" customWidth="1"/>
    <col min="23" max="23" width="9.875" customWidth="1"/>
    <col min="24" max="25" width="6.125" style="1" customWidth="1"/>
    <col min="26" max="26" width="12.625" bestFit="1" customWidth="1"/>
    <col min="27" max="27" width="2.5" customWidth="1"/>
    <col min="28" max="28" width="5.125" customWidth="1"/>
  </cols>
  <sheetData>
    <row r="1" spans="2:29">
      <c r="B1" t="s">
        <v>34</v>
      </c>
      <c r="AB1" s="63" t="s">
        <v>33</v>
      </c>
      <c r="AC1" s="63"/>
    </row>
    <row r="2" spans="2:29">
      <c r="B2" t="s">
        <v>31</v>
      </c>
      <c r="Z2">
        <v>0.14000000000000001</v>
      </c>
      <c r="AA2" t="s">
        <v>53</v>
      </c>
      <c r="AB2" s="48" t="s">
        <v>35</v>
      </c>
      <c r="AC2" s="59">
        <v>0.14000000000000001</v>
      </c>
    </row>
    <row r="3" spans="2:29">
      <c r="B3" t="s">
        <v>30</v>
      </c>
      <c r="Z3">
        <v>0.02</v>
      </c>
      <c r="AA3" t="s">
        <v>53</v>
      </c>
      <c r="AB3" s="48" t="s">
        <v>36</v>
      </c>
      <c r="AC3" s="59">
        <v>0.02</v>
      </c>
    </row>
    <row r="4" spans="2:29">
      <c r="B4" s="3" t="s">
        <v>20</v>
      </c>
      <c r="C4" s="3" t="s">
        <v>25</v>
      </c>
      <c r="D4" s="3"/>
      <c r="E4" s="3" t="s">
        <v>25</v>
      </c>
      <c r="F4" s="3"/>
      <c r="G4" s="64" t="s">
        <v>29</v>
      </c>
      <c r="H4" s="64"/>
      <c r="I4" s="64" t="s">
        <v>29</v>
      </c>
      <c r="J4" s="64"/>
      <c r="K4" s="64" t="s">
        <v>13</v>
      </c>
      <c r="L4" s="64"/>
      <c r="M4" s="64" t="s">
        <v>14</v>
      </c>
      <c r="N4" s="64"/>
      <c r="O4" s="62" t="s">
        <v>9</v>
      </c>
      <c r="P4" s="62"/>
      <c r="Q4" s="62" t="s">
        <v>10</v>
      </c>
      <c r="R4" s="62"/>
      <c r="S4" s="62" t="s">
        <v>15</v>
      </c>
      <c r="T4" s="62"/>
      <c r="U4" s="62" t="s">
        <v>16</v>
      </c>
      <c r="V4" s="62"/>
      <c r="W4" s="3"/>
      <c r="X4" s="2" t="s">
        <v>27</v>
      </c>
      <c r="Y4" s="2"/>
      <c r="Z4" s="3"/>
    </row>
    <row r="5" spans="2:29">
      <c r="B5" s="5" t="s">
        <v>19</v>
      </c>
      <c r="C5" s="4" t="s">
        <v>3</v>
      </c>
      <c r="D5" s="4" t="s">
        <v>4</v>
      </c>
      <c r="E5" s="4" t="s">
        <v>5</v>
      </c>
      <c r="F5" s="4" t="s">
        <v>4</v>
      </c>
      <c r="G5" s="4" t="s">
        <v>6</v>
      </c>
      <c r="H5" s="4" t="s">
        <v>7</v>
      </c>
      <c r="I5" s="4" t="s">
        <v>8</v>
      </c>
      <c r="J5" s="4" t="s">
        <v>7</v>
      </c>
      <c r="K5" s="4" t="s">
        <v>5</v>
      </c>
      <c r="L5" s="4" t="s">
        <v>3</v>
      </c>
      <c r="M5" s="4" t="s">
        <v>5</v>
      </c>
      <c r="N5" s="4" t="s">
        <v>3</v>
      </c>
      <c r="O5" s="4" t="s">
        <v>5</v>
      </c>
      <c r="P5" s="4" t="s">
        <v>3</v>
      </c>
      <c r="Q5" s="4" t="s">
        <v>5</v>
      </c>
      <c r="R5" s="4" t="s">
        <v>3</v>
      </c>
      <c r="S5" s="4" t="s">
        <v>5</v>
      </c>
      <c r="T5" s="4" t="s">
        <v>3</v>
      </c>
      <c r="U5" s="4" t="s">
        <v>5</v>
      </c>
      <c r="V5" s="4" t="s">
        <v>3</v>
      </c>
      <c r="W5" s="23" t="s">
        <v>11</v>
      </c>
      <c r="X5" s="23" t="s">
        <v>26</v>
      </c>
      <c r="Y5" s="4" t="s">
        <v>4</v>
      </c>
      <c r="Z5" s="23" t="s">
        <v>12</v>
      </c>
      <c r="AC5" s="24" t="s">
        <v>32</v>
      </c>
    </row>
    <row r="6" spans="2:29">
      <c r="B6" s="3" t="s">
        <v>17</v>
      </c>
      <c r="C6" s="2">
        <v>5</v>
      </c>
      <c r="D6" s="2">
        <v>1</v>
      </c>
      <c r="E6" s="2">
        <v>1</v>
      </c>
      <c r="F6" s="2">
        <v>1</v>
      </c>
      <c r="G6" s="2">
        <v>3</v>
      </c>
      <c r="H6" s="2">
        <v>6</v>
      </c>
      <c r="I6" s="2">
        <v>1</v>
      </c>
      <c r="J6" s="2">
        <v>4</v>
      </c>
      <c r="K6" s="25">
        <v>4.9935567066415301</v>
      </c>
      <c r="L6" s="25">
        <v>0.81938924518843603</v>
      </c>
      <c r="M6" s="25">
        <v>5.2129405710194598</v>
      </c>
      <c r="N6" s="25">
        <v>1.04696250186329</v>
      </c>
      <c r="O6" s="39">
        <f>alpha1/((K6/pick1)^alpha2-1)</f>
        <v>2.4198802517424123</v>
      </c>
      <c r="P6" s="33">
        <f>alpha1/((L6/pick5)^alpha2-1)</f>
        <v>2.9393121905661372</v>
      </c>
      <c r="Q6" s="34">
        <f>alpha1/((M6/pick1)^alpha2-1)</f>
        <v>2.3824046402333932</v>
      </c>
      <c r="R6" s="34">
        <f>alpha1/((N6/pick5)^alpha2-1)</f>
        <v>2.6526177379217097</v>
      </c>
      <c r="S6" s="28">
        <v>-88.4646474753105</v>
      </c>
      <c r="T6" s="28">
        <v>-80.604043407960503</v>
      </c>
      <c r="U6" s="28">
        <v>-87.6683723558927</v>
      </c>
      <c r="V6" s="28">
        <v>-78.314296202961899</v>
      </c>
      <c r="W6" s="34">
        <f>O9*(R6/P6-Q6/O6)</f>
        <v>-0.201755810497737</v>
      </c>
      <c r="X6" s="20">
        <v>2</v>
      </c>
      <c r="Y6" s="20">
        <v>1</v>
      </c>
      <c r="Z6" s="34">
        <f>O9*(-Q6/O6)</f>
        <v>-2.4208160963022087</v>
      </c>
      <c r="AB6">
        <v>1</v>
      </c>
      <c r="AC6" s="2">
        <v>0.3</v>
      </c>
    </row>
    <row r="7" spans="2:29">
      <c r="B7" t="s">
        <v>17</v>
      </c>
      <c r="C7" s="1">
        <v>1</v>
      </c>
      <c r="D7" s="1">
        <v>2</v>
      </c>
      <c r="E7" s="1">
        <v>3</v>
      </c>
      <c r="F7" s="1">
        <v>2</v>
      </c>
      <c r="G7" s="1">
        <v>1</v>
      </c>
      <c r="H7" s="1">
        <v>4</v>
      </c>
      <c r="I7" s="1">
        <v>2</v>
      </c>
      <c r="J7" s="1">
        <v>5</v>
      </c>
      <c r="K7" s="26">
        <v>2.7750472166961999</v>
      </c>
      <c r="L7" s="26">
        <v>1.0377390252476899</v>
      </c>
      <c r="M7" s="26">
        <v>3.0055568540890598</v>
      </c>
      <c r="N7" s="26">
        <v>1.2749228154113399</v>
      </c>
      <c r="O7" s="41">
        <f>alpha1/((K7/pick3)^alpha2-1)</f>
        <v>2.5921036814039367</v>
      </c>
      <c r="P7" s="35">
        <f>alpha1/((L7/pick1)^alpha2-1)</f>
        <v>5.5708240881443452</v>
      </c>
      <c r="Q7" s="36">
        <f>alpha1/((M7/pick3)^alpha2-1)</f>
        <v>2.5137526913109784</v>
      </c>
      <c r="R7" s="36">
        <f>alpha1/((N7/pick1)^alpha2-1)</f>
        <v>4.768405914022491</v>
      </c>
      <c r="S7" s="29">
        <v>-87.130922301660107</v>
      </c>
      <c r="T7" s="29">
        <v>-82.307873303575704</v>
      </c>
      <c r="U7" s="29">
        <v>-85.534980971600902</v>
      </c>
      <c r="V7" s="29">
        <v>-79.424709674563601</v>
      </c>
      <c r="W7" s="36">
        <f>O10*(R7/P7-Q7/O7)</f>
        <v>-0.33016281547187143</v>
      </c>
      <c r="X7" s="21">
        <v>4</v>
      </c>
      <c r="Y7" s="21">
        <v>2</v>
      </c>
      <c r="Z7" s="36">
        <f>O10*(-Q7/O7)</f>
        <v>-2.8132476848816159</v>
      </c>
      <c r="AB7">
        <v>2</v>
      </c>
      <c r="AC7" s="1">
        <v>0.06</v>
      </c>
    </row>
    <row r="8" spans="2:29">
      <c r="B8" t="s">
        <v>17</v>
      </c>
      <c r="C8" s="1">
        <v>3</v>
      </c>
      <c r="D8" s="1">
        <v>3</v>
      </c>
      <c r="E8" s="1">
        <v>5</v>
      </c>
      <c r="F8" s="1">
        <v>3</v>
      </c>
      <c r="G8" s="1">
        <v>2</v>
      </c>
      <c r="H8" s="1">
        <v>5</v>
      </c>
      <c r="I8" s="1">
        <v>3</v>
      </c>
      <c r="J8" s="1">
        <v>6</v>
      </c>
      <c r="K8" s="26">
        <v>4.5678925413162803</v>
      </c>
      <c r="L8" s="26">
        <v>2.24680669339494</v>
      </c>
      <c r="M8" s="26">
        <v>4.7672411290991503</v>
      </c>
      <c r="N8" s="26">
        <v>2.4488370440864098</v>
      </c>
      <c r="O8" s="41">
        <f>alpha1/((K8/pick5 )^alpha2-1)</f>
        <v>1.6615690717484448</v>
      </c>
      <c r="P8" s="35">
        <f>alpha1/((L8/pick3)^alpha2-1)</f>
        <v>2.8243845089623703</v>
      </c>
      <c r="Q8" s="36">
        <f>alpha1/((M8/pick5)^alpha2-1)</f>
        <v>1.6434933765984809</v>
      </c>
      <c r="R8" s="36">
        <f>alpha1/((N8/pick3)^alpha2-1)</f>
        <v>2.7249386085289435</v>
      </c>
      <c r="S8" s="29">
        <v>-87.940362353104007</v>
      </c>
      <c r="T8" s="29">
        <v>-85.810252395574096</v>
      </c>
      <c r="U8" s="29">
        <v>-87.116949709134801</v>
      </c>
      <c r="V8" s="29">
        <v>-84.381232151381496</v>
      </c>
      <c r="W8" s="36">
        <f>O11*(R8/P8-Q8/O8)</f>
        <v>-0.11391997030340151</v>
      </c>
      <c r="X8" s="21">
        <v>6</v>
      </c>
      <c r="Y8" s="21">
        <v>3</v>
      </c>
      <c r="Z8" s="36">
        <f>O11*(-Q8/O8)</f>
        <v>-4.6311432888506285</v>
      </c>
      <c r="AB8">
        <v>3</v>
      </c>
      <c r="AC8" s="1">
        <v>0.2</v>
      </c>
    </row>
    <row r="9" spans="2:29">
      <c r="B9" t="s">
        <v>17</v>
      </c>
      <c r="C9" s="1">
        <v>4</v>
      </c>
      <c r="D9" s="1">
        <v>1</v>
      </c>
      <c r="E9" s="1">
        <v>2</v>
      </c>
      <c r="F9" s="1">
        <v>1</v>
      </c>
      <c r="G9" s="1">
        <v>3</v>
      </c>
      <c r="H9" s="1">
        <v>5</v>
      </c>
      <c r="I9" s="1">
        <v>2</v>
      </c>
      <c r="J9" s="1">
        <v>4</v>
      </c>
      <c r="K9" s="26">
        <v>0.95628709849623705</v>
      </c>
      <c r="L9" s="26">
        <v>0.18353622353322699</v>
      </c>
      <c r="M9" s="26">
        <v>1.23337245627931</v>
      </c>
      <c r="N9" s="26">
        <v>0.75459297255862301</v>
      </c>
      <c r="O9" s="36">
        <f>alpha1/((K9/pick2 )^alpha2-1)</f>
        <v>2.4588959262470138</v>
      </c>
      <c r="P9" s="37">
        <f>alpha1/((L9/pick4)^alpha2-1)</f>
        <v>-26.167373235946066</v>
      </c>
      <c r="Q9" s="41">
        <f>alpha1/((M9/pick2)^alpha2-1)</f>
        <v>2.2461610856809844</v>
      </c>
      <c r="R9" s="36">
        <f>alpha1/((N9/pick4)^alpha2-1)</f>
        <v>6.0409248136539633</v>
      </c>
      <c r="S9" s="29">
        <v>-82.7224869956367</v>
      </c>
      <c r="T9" s="29">
        <v>-85.635256713454794</v>
      </c>
      <c r="U9" s="29">
        <v>-79.237543192436107</v>
      </c>
      <c r="V9" s="29">
        <v>-77.058746236934397</v>
      </c>
      <c r="W9" s="36">
        <f>O6*(R9/P9-Q9/O9)</f>
        <v>-2.7691675289173658</v>
      </c>
      <c r="X9" s="21">
        <v>1</v>
      </c>
      <c r="Y9" s="21">
        <v>1</v>
      </c>
      <c r="Z9" s="44">
        <f>O6*(-Q9/O9)</f>
        <v>-2.2105209071486667</v>
      </c>
      <c r="AB9">
        <v>4</v>
      </c>
      <c r="AC9" s="1">
        <v>0.24</v>
      </c>
    </row>
    <row r="10" spans="2:29">
      <c r="B10" t="s">
        <v>17</v>
      </c>
      <c r="C10" s="1">
        <v>6</v>
      </c>
      <c r="D10" s="1">
        <v>2</v>
      </c>
      <c r="E10" s="1">
        <v>4</v>
      </c>
      <c r="F10" s="1">
        <v>2</v>
      </c>
      <c r="G10" s="1">
        <v>1</v>
      </c>
      <c r="H10" s="1">
        <v>6</v>
      </c>
      <c r="I10" s="1">
        <v>3</v>
      </c>
      <c r="J10" s="1">
        <v>5</v>
      </c>
      <c r="K10" s="26">
        <v>2.5331953718824001</v>
      </c>
      <c r="L10" s="26">
        <v>0.61920913214346796</v>
      </c>
      <c r="M10" s="26">
        <v>2.7676348005785698</v>
      </c>
      <c r="N10" s="26">
        <v>0.90163978238753795</v>
      </c>
      <c r="O10" s="36">
        <f>alpha1/((K10/pick4 )^alpha2-1)</f>
        <v>2.9009336144677293</v>
      </c>
      <c r="P10" s="46">
        <f>alpha1/((L10/pick6)^alpha2-1)</f>
        <v>6.1242649236742253</v>
      </c>
      <c r="Q10" s="41">
        <f>alpha1/((M10/pick4)^alpha2-1)</f>
        <v>2.7934280343266304</v>
      </c>
      <c r="R10" s="38">
        <f>alpha1/((N10/pick6)^alpha2-1)</f>
        <v>4.5787414372637594</v>
      </c>
      <c r="S10" s="29">
        <v>-85.715789030776804</v>
      </c>
      <c r="T10" s="29">
        <v>-78.657773180947999</v>
      </c>
      <c r="U10" s="29">
        <v>-84.083209148817204</v>
      </c>
      <c r="V10" s="29">
        <v>-75.599391781347407</v>
      </c>
      <c r="W10" s="44">
        <f>O7*(R10/P10-Q10/O10)</f>
        <v>-0.55808430964136146</v>
      </c>
      <c r="X10" s="21">
        <v>3</v>
      </c>
      <c r="Y10" s="21">
        <v>2</v>
      </c>
      <c r="Z10" s="36">
        <f>O7*(-Q10/O10)</f>
        <v>-2.4960430171179881</v>
      </c>
      <c r="AB10">
        <v>5</v>
      </c>
      <c r="AC10" s="1">
        <v>0.08</v>
      </c>
    </row>
    <row r="11" spans="2:29">
      <c r="B11" s="5" t="s">
        <v>17</v>
      </c>
      <c r="C11" s="1">
        <v>2</v>
      </c>
      <c r="D11" s="1">
        <v>3</v>
      </c>
      <c r="E11" s="1">
        <v>6</v>
      </c>
      <c r="F11" s="1">
        <v>3</v>
      </c>
      <c r="G11" s="1">
        <v>2</v>
      </c>
      <c r="H11" s="1">
        <v>4</v>
      </c>
      <c r="I11" s="1">
        <v>1</v>
      </c>
      <c r="J11" s="1">
        <v>6</v>
      </c>
      <c r="K11" s="26">
        <v>0.87258813688678705</v>
      </c>
      <c r="L11" s="26">
        <v>0.77631252338074497</v>
      </c>
      <c r="M11" s="26">
        <v>1.1273197983005501</v>
      </c>
      <c r="N11" s="26">
        <v>0.24751664322241601</v>
      </c>
      <c r="O11" s="36">
        <f>alpha1/((K11/pick6 )^alpha2-1)</f>
        <v>4.6820781666402311</v>
      </c>
      <c r="P11" s="46">
        <f>alpha1/((L11/pick2)^alpha2-1)</f>
        <v>2.6647474157122635</v>
      </c>
      <c r="Q11" s="41">
        <f>alpha1/((M11/pick6)^alpha2-1)</f>
        <v>3.9783289202967236</v>
      </c>
      <c r="R11" s="38">
        <f>alpha1/((N11/pick2)^alpha2-1)</f>
        <v>4.8698802305396756</v>
      </c>
      <c r="S11" s="30">
        <v>-80.236952056368594</v>
      </c>
      <c r="T11" s="30">
        <v>98.803925817726807</v>
      </c>
      <c r="U11" s="29">
        <v>-77.1249844809048</v>
      </c>
      <c r="V11" s="29">
        <v>-69.587533796804607</v>
      </c>
      <c r="W11" s="36">
        <f>O8*(R11/P11-Q11/O11)</f>
        <v>1.6247277888440443</v>
      </c>
      <c r="X11" s="21">
        <v>5</v>
      </c>
      <c r="Y11" s="21">
        <v>3</v>
      </c>
      <c r="Z11" s="44">
        <f>O8*(-Q11/O11)</f>
        <v>-1.4118235655067717</v>
      </c>
      <c r="AB11">
        <v>6</v>
      </c>
      <c r="AC11" s="4">
        <v>0.2</v>
      </c>
    </row>
    <row r="12" spans="2:29">
      <c r="B12" s="3" t="s">
        <v>18</v>
      </c>
      <c r="C12" s="2">
        <v>5</v>
      </c>
      <c r="D12" s="2">
        <v>1</v>
      </c>
      <c r="E12" s="2">
        <v>1</v>
      </c>
      <c r="F12" s="2">
        <v>1</v>
      </c>
      <c r="G12" s="2">
        <v>3</v>
      </c>
      <c r="H12" s="2">
        <v>6</v>
      </c>
      <c r="I12" s="2">
        <v>1</v>
      </c>
      <c r="J12" s="2">
        <v>4</v>
      </c>
      <c r="K12" s="25">
        <v>1.03775664870642</v>
      </c>
      <c r="L12" s="25">
        <v>0.61918184210603699</v>
      </c>
      <c r="M12" s="25">
        <v>1.28366000138847</v>
      </c>
      <c r="N12" s="25">
        <v>0.25780917091029598</v>
      </c>
      <c r="O12" s="34">
        <f>alpha1/((K12/pick1)^alpha2-1)</f>
        <v>5.570746906584211</v>
      </c>
      <c r="P12" s="34">
        <f>alpha1/((L12/pick5)^alpha2-1)</f>
        <v>3.3511647974222418</v>
      </c>
      <c r="Q12" s="39">
        <f>alpha1/((M12/pick1)^alpha2-1)</f>
        <v>4.7456772412951214</v>
      </c>
      <c r="R12" s="40">
        <f>alpha1/((N12/pick5)^alpha2-1)</f>
        <v>5.9121921164861497</v>
      </c>
      <c r="S12" s="31">
        <v>-82.3078652212197</v>
      </c>
      <c r="T12" s="31">
        <v>101.34249076990599</v>
      </c>
      <c r="U12" s="28">
        <v>-79.208288332904601</v>
      </c>
      <c r="V12" s="28">
        <v>-69.854212179862401</v>
      </c>
      <c r="W12" s="34">
        <f>O15*(R12/P12-Q12/O12)</f>
        <v>1.4341326475914611</v>
      </c>
      <c r="X12" s="20">
        <v>2</v>
      </c>
      <c r="Y12" s="20">
        <v>1</v>
      </c>
      <c r="Z12" s="45">
        <f>O15*(-Q12/O12)</f>
        <v>-1.3391316716759885</v>
      </c>
    </row>
    <row r="13" spans="2:29">
      <c r="B13" t="s">
        <v>18</v>
      </c>
      <c r="C13" s="1">
        <v>1</v>
      </c>
      <c r="D13" s="1">
        <v>2</v>
      </c>
      <c r="E13" s="1">
        <v>3</v>
      </c>
      <c r="F13" s="1">
        <v>2</v>
      </c>
      <c r="G13" s="1">
        <v>1</v>
      </c>
      <c r="H13" s="1">
        <v>4</v>
      </c>
      <c r="I13" s="1">
        <v>2</v>
      </c>
      <c r="J13" s="1">
        <v>5</v>
      </c>
      <c r="K13" s="26">
        <v>2.2468918301626601</v>
      </c>
      <c r="L13" s="26">
        <v>0.77635090748702296</v>
      </c>
      <c r="M13" s="26">
        <v>2.4892158229768202</v>
      </c>
      <c r="N13" s="26">
        <v>1.0558968600843699</v>
      </c>
      <c r="O13" s="41">
        <f>alpha1/((K13/pick3)^alpha2-1)</f>
        <v>2.8243391882495099</v>
      </c>
      <c r="P13" s="35">
        <f>alpha1/((L13/pick1)^alpha2-1)</f>
        <v>7.2922716858196868</v>
      </c>
      <c r="Q13" s="36">
        <f>alpha1/((M13/pick3)^alpha2-1)</f>
        <v>2.7068175147391553</v>
      </c>
      <c r="R13" s="36">
        <f>alpha1/((N13/pick1)^alpha2-1)</f>
        <v>5.4930749831007137</v>
      </c>
      <c r="S13" s="29">
        <v>-85.810660635763597</v>
      </c>
      <c r="T13" s="29">
        <v>-81.196489729773802</v>
      </c>
      <c r="U13" s="29">
        <v>-83.931626462032</v>
      </c>
      <c r="V13" s="29">
        <v>-77.821355166127603</v>
      </c>
      <c r="W13" s="36">
        <f>O16*(R13/P13-Q13/O13)</f>
        <v>-0.54091028671331021</v>
      </c>
      <c r="X13" s="21">
        <v>4</v>
      </c>
      <c r="Y13" s="21">
        <v>2</v>
      </c>
      <c r="Z13" s="36">
        <f>O16*(-Q13/O13)</f>
        <v>-2.5273619887352097</v>
      </c>
    </row>
    <row r="14" spans="2:29">
      <c r="B14" t="s">
        <v>18</v>
      </c>
      <c r="C14" s="1">
        <v>3</v>
      </c>
      <c r="D14" s="1">
        <v>3</v>
      </c>
      <c r="E14" s="1">
        <v>5</v>
      </c>
      <c r="F14" s="1">
        <v>3</v>
      </c>
      <c r="G14" s="1">
        <v>2</v>
      </c>
      <c r="H14" s="1">
        <v>5</v>
      </c>
      <c r="I14" s="1">
        <v>3</v>
      </c>
      <c r="J14" s="1">
        <v>6</v>
      </c>
      <c r="K14" s="26">
        <v>0.81944068227845002</v>
      </c>
      <c r="L14" s="26">
        <v>0.18348215767811901</v>
      </c>
      <c r="M14" s="26">
        <v>1.0991436176800899</v>
      </c>
      <c r="N14" s="26">
        <v>0.56460823662146697</v>
      </c>
      <c r="O14" s="36">
        <f>alpha1/((K14/pick5 )^alpha2-1)</f>
        <v>2.9392310268024175</v>
      </c>
      <c r="P14" s="37">
        <f>alpha1/((L14/pick3)^alpha2-1)</f>
        <v>-81.276575849171039</v>
      </c>
      <c r="Q14" s="41">
        <f>alpha1/((M14/pick5)^alpha2-1)</f>
        <v>2.6021019900967399</v>
      </c>
      <c r="R14" s="38">
        <f>alpha1/((N14/pick3)^alpha2-1)</f>
        <v>6.6751839509987354</v>
      </c>
      <c r="S14" s="30">
        <v>-80.604371095961994</v>
      </c>
      <c r="T14" s="30">
        <v>94.365221058154205</v>
      </c>
      <c r="U14" s="29">
        <v>-77.215576809516705</v>
      </c>
      <c r="V14" s="29">
        <v>-74.479859251885102</v>
      </c>
      <c r="W14" s="36">
        <f>O17*(R14/P14-Q14/O14)</f>
        <v>-2.0197981683071462</v>
      </c>
      <c r="X14" s="21">
        <v>6</v>
      </c>
      <c r="Y14" s="21">
        <v>3</v>
      </c>
      <c r="Z14" s="44">
        <f>O17*(-Q14/O14)</f>
        <v>-1.8483288249870145</v>
      </c>
    </row>
    <row r="15" spans="2:29">
      <c r="B15" t="s">
        <v>18</v>
      </c>
      <c r="C15" s="1">
        <v>4</v>
      </c>
      <c r="D15" s="1">
        <v>1</v>
      </c>
      <c r="E15" s="1">
        <v>2</v>
      </c>
      <c r="F15" s="1">
        <v>1</v>
      </c>
      <c r="G15" s="1">
        <v>3</v>
      </c>
      <c r="H15" s="1">
        <v>5</v>
      </c>
      <c r="I15" s="1">
        <v>2</v>
      </c>
      <c r="J15" s="1">
        <v>4</v>
      </c>
      <c r="K15" s="26">
        <v>4.2733606847961996</v>
      </c>
      <c r="L15" s="26">
        <v>2.5331190189894199</v>
      </c>
      <c r="M15" s="26">
        <v>4.4773020109245101</v>
      </c>
      <c r="N15" s="26">
        <v>2.7392703771809499</v>
      </c>
      <c r="O15" s="41">
        <f>alpha1/((K15/pick2 )^alpha2-1)</f>
        <v>1.5719492157165942</v>
      </c>
      <c r="P15" s="35">
        <f>alpha1/((L15/pick4)^alpha2-1)</f>
        <v>2.9009715997713097</v>
      </c>
      <c r="Q15" s="36">
        <f>alpha1/((M15/pick2)^alpha2-1)</f>
        <v>1.5542203539578834</v>
      </c>
      <c r="R15" s="36">
        <f>alpha1/((N15/pick4)^alpha2-1)</f>
        <v>2.8055381708513862</v>
      </c>
      <c r="S15" s="29">
        <v>-87.4617228601563</v>
      </c>
      <c r="T15" s="29">
        <v>-85.715535882699896</v>
      </c>
      <c r="U15" s="29">
        <v>-86.574604991033596</v>
      </c>
      <c r="V15" s="29">
        <v>-84.395808034088702</v>
      </c>
      <c r="W15" s="36">
        <f>O12*(R15/P15-Q15/O15)</f>
        <v>-0.12043281341877304</v>
      </c>
      <c r="X15" s="21">
        <v>1</v>
      </c>
      <c r="Y15" s="21">
        <v>1</v>
      </c>
      <c r="Z15" s="36">
        <f>O12*(-Q15/O15)</f>
        <v>-5.5079185398582702</v>
      </c>
    </row>
    <row r="16" spans="2:29">
      <c r="B16" t="s">
        <v>18</v>
      </c>
      <c r="C16" s="1">
        <v>6</v>
      </c>
      <c r="D16" s="1">
        <v>2</v>
      </c>
      <c r="E16" s="1">
        <v>4</v>
      </c>
      <c r="F16" s="1">
        <v>2</v>
      </c>
      <c r="G16" s="1">
        <v>1</v>
      </c>
      <c r="H16" s="1">
        <v>6</v>
      </c>
      <c r="I16" s="1">
        <v>3</v>
      </c>
      <c r="J16" s="1">
        <v>5</v>
      </c>
      <c r="K16" s="26">
        <v>3.1875752154586698</v>
      </c>
      <c r="L16" s="26">
        <v>0.87256935270486102</v>
      </c>
      <c r="M16" s="26">
        <v>3.42053180652933</v>
      </c>
      <c r="N16" s="26">
        <v>1.1143405022216499</v>
      </c>
      <c r="O16" s="36">
        <f>alpha1/((K16/pick4 )^alpha2-1)</f>
        <v>2.6370922564260635</v>
      </c>
      <c r="P16" s="36">
        <f>alpha1/((L16/pick6)^alpha2-1)</f>
        <v>4.6821476001100226</v>
      </c>
      <c r="Q16" s="41">
        <f>alpha1/((M16/pick4)^alpha2-1)</f>
        <v>2.5652570307301086</v>
      </c>
      <c r="R16" s="38">
        <f>alpha1/((N16/pick6)^alpha2-1)</f>
        <v>4.005616072115366</v>
      </c>
      <c r="S16" s="29">
        <v>-87.339388668555401</v>
      </c>
      <c r="T16" s="29">
        <v>-80.236925442144098</v>
      </c>
      <c r="U16" s="29">
        <v>-85.943871878100296</v>
      </c>
      <c r="V16" s="29">
        <v>-77.460054511874404</v>
      </c>
      <c r="W16" s="44">
        <f>O13*(R16/P16-Q16/O16)</f>
        <v>-0.33115771660727378</v>
      </c>
      <c r="X16" s="21">
        <v>3</v>
      </c>
      <c r="Y16" s="21">
        <v>2</v>
      </c>
      <c r="Z16" s="36">
        <f>O13*(-Q16/O16)</f>
        <v>-2.7474032970096647</v>
      </c>
    </row>
    <row r="17" spans="2:26">
      <c r="B17" s="5" t="s">
        <v>18</v>
      </c>
      <c r="C17" s="4">
        <v>2</v>
      </c>
      <c r="D17" s="4">
        <v>3</v>
      </c>
      <c r="E17" s="4">
        <v>6</v>
      </c>
      <c r="F17" s="4">
        <v>3</v>
      </c>
      <c r="G17" s="4">
        <v>2</v>
      </c>
      <c r="H17" s="4">
        <v>4</v>
      </c>
      <c r="I17" s="4">
        <v>1</v>
      </c>
      <c r="J17" s="4">
        <v>6</v>
      </c>
      <c r="K17" s="27">
        <v>5.1332934700163504</v>
      </c>
      <c r="L17" s="27">
        <v>0.95622517626859704</v>
      </c>
      <c r="M17" s="27">
        <v>5.3436225379577698</v>
      </c>
      <c r="N17" s="27">
        <v>1.1732567060927299</v>
      </c>
      <c r="O17" s="58">
        <f>alpha1/((K17/pick6 )^alpha2-1)</f>
        <v>2.0877988068150684</v>
      </c>
      <c r="P17" s="42">
        <f>alpha1/((L17/pick2)^alpha2-1)</f>
        <v>2.4589550433974443</v>
      </c>
      <c r="Q17" s="43">
        <f>alpha1/((M17/pick6)^alpha2-1)</f>
        <v>2.0614429079962568</v>
      </c>
      <c r="R17" s="43">
        <f>alpha1/((N17/pick2)^alpha2-1)</f>
        <v>2.2850640364888073</v>
      </c>
      <c r="S17" s="32">
        <v>-88.647366786117601</v>
      </c>
      <c r="T17" s="32">
        <v>-82.7220401338042</v>
      </c>
      <c r="U17" s="32">
        <v>-87.891158418673498</v>
      </c>
      <c r="V17" s="32">
        <v>-80.353707734131802</v>
      </c>
      <c r="W17" s="43">
        <f>O14*(R17/P17-Q17/O17)</f>
        <v>-0.17075070903760023</v>
      </c>
      <c r="X17" s="22">
        <v>5</v>
      </c>
      <c r="Y17" s="22">
        <v>3</v>
      </c>
      <c r="Z17" s="43">
        <f>O14*(-Q17/O17)</f>
        <v>-2.9021268406640557</v>
      </c>
    </row>
    <row r="18" spans="2:26">
      <c r="W18" s="1"/>
    </row>
    <row r="19" spans="2:26">
      <c r="U19" s="65" t="s">
        <v>22</v>
      </c>
      <c r="V19" s="65"/>
      <c r="W19" s="1"/>
    </row>
    <row r="20" spans="2:26">
      <c r="C20" t="s">
        <v>24</v>
      </c>
      <c r="K20" s="61" t="s">
        <v>0</v>
      </c>
      <c r="L20" s="61"/>
      <c r="M20" s="61"/>
      <c r="N20" s="61"/>
      <c r="O20" s="61"/>
      <c r="P20" s="61"/>
      <c r="Q20" s="10" t="s">
        <v>2</v>
      </c>
      <c r="S20" s="10" t="s">
        <v>1</v>
      </c>
      <c r="W20" s="1"/>
    </row>
    <row r="21" spans="2:26">
      <c r="C21" t="s">
        <v>38</v>
      </c>
      <c r="F21" t="s">
        <v>40</v>
      </c>
      <c r="J21">
        <v>1</v>
      </c>
      <c r="K21" s="11">
        <f>Z9</f>
        <v>-2.2105209071486667</v>
      </c>
      <c r="L21" s="12">
        <f>-Q9</f>
        <v>-2.2461610856809844</v>
      </c>
      <c r="M21" s="13">
        <v>0</v>
      </c>
      <c r="N21" s="14">
        <f>R9</f>
        <v>6.0409248136539633</v>
      </c>
      <c r="O21" s="13">
        <v>0</v>
      </c>
      <c r="P21" s="13">
        <v>0</v>
      </c>
      <c r="Q21" s="18">
        <v>0.11292431200074263</v>
      </c>
      <c r="S21" s="19">
        <f t="array" ref="S21:S32">MMULT(K21:P32,Q21:Q26)</f>
        <v>0.384716616885457</v>
      </c>
      <c r="T21" s="57" t="s">
        <v>47</v>
      </c>
      <c r="U21" s="2">
        <f>-Q22*L28</f>
        <v>0.33338870753021377</v>
      </c>
      <c r="V21" s="8"/>
      <c r="W21" s="8"/>
    </row>
    <row r="22" spans="2:26">
      <c r="C22" t="s">
        <v>37</v>
      </c>
      <c r="J22">
        <v>2</v>
      </c>
      <c r="K22" s="15">
        <f>-O6</f>
        <v>-2.4198802517424123</v>
      </c>
      <c r="L22" s="13">
        <v>0</v>
      </c>
      <c r="M22" s="13">
        <v>0</v>
      </c>
      <c r="N22" s="13">
        <v>0</v>
      </c>
      <c r="O22" s="16">
        <f>P6</f>
        <v>2.9393121905661372</v>
      </c>
      <c r="P22" s="13">
        <v>0</v>
      </c>
      <c r="Q22" s="18">
        <v>0.21208618204515853</v>
      </c>
      <c r="S22" s="19">
        <v>0.20000000000000007</v>
      </c>
      <c r="T22" s="6" t="s">
        <v>48</v>
      </c>
      <c r="U22" s="1">
        <f>-K22*Q21</f>
        <v>0.27326331255219577</v>
      </c>
      <c r="V22" s="8"/>
      <c r="W22" s="9"/>
    </row>
    <row r="23" spans="2:26">
      <c r="C23" t="s">
        <v>39</v>
      </c>
      <c r="J23">
        <v>3</v>
      </c>
      <c r="K23" s="13">
        <v>0</v>
      </c>
      <c r="L23" s="13">
        <v>0</v>
      </c>
      <c r="M23" s="11">
        <f>-W10</f>
        <v>0.55808430964136146</v>
      </c>
      <c r="N23" s="12">
        <f>-Q10</f>
        <v>-2.7934280343266304</v>
      </c>
      <c r="O23" s="13">
        <v>0</v>
      </c>
      <c r="P23" s="14">
        <f>R10</f>
        <v>4.5787414372637594</v>
      </c>
      <c r="Q23" s="18">
        <v>0.16553407200072537</v>
      </c>
      <c r="R23" s="10" t="s">
        <v>28</v>
      </c>
      <c r="S23" s="19">
        <v>0.28386968674528629</v>
      </c>
      <c r="T23" s="6" t="s">
        <v>52</v>
      </c>
      <c r="U23" s="1">
        <f>Q24*O16</f>
        <v>0.48487038977007496</v>
      </c>
      <c r="V23" s="8"/>
      <c r="W23" s="8"/>
    </row>
    <row r="24" spans="2:26">
      <c r="C24" t="s">
        <v>37</v>
      </c>
      <c r="J24">
        <v>4</v>
      </c>
      <c r="K24" s="16">
        <f>P7</f>
        <v>5.5708240881443452</v>
      </c>
      <c r="L24" s="13">
        <v>0</v>
      </c>
      <c r="M24" s="15">
        <f>-O7</f>
        <v>-2.5921036814039367</v>
      </c>
      <c r="N24" s="13">
        <v>0</v>
      </c>
      <c r="O24" s="13">
        <v>0</v>
      </c>
      <c r="P24" s="13">
        <v>0</v>
      </c>
      <c r="Q24" s="18">
        <v>0.18386553924632076</v>
      </c>
      <c r="S24" s="19">
        <v>0.20000000000000007</v>
      </c>
      <c r="T24" s="6" t="s">
        <v>49</v>
      </c>
      <c r="U24" s="1">
        <f>-M24*Q23</f>
        <v>0.42908147743086456</v>
      </c>
      <c r="V24" s="8"/>
      <c r="W24" s="9"/>
    </row>
    <row r="25" spans="2:26">
      <c r="C25" t="s">
        <v>38</v>
      </c>
      <c r="F25" t="s">
        <v>40</v>
      </c>
      <c r="J25">
        <v>5</v>
      </c>
      <c r="K25" s="13">
        <v>0</v>
      </c>
      <c r="L25" s="14">
        <f>R11</f>
        <v>4.8698802305396756</v>
      </c>
      <c r="M25" s="13">
        <v>0</v>
      </c>
      <c r="N25" s="13">
        <v>0</v>
      </c>
      <c r="O25" s="11">
        <f>-Z11</f>
        <v>1.4118235655067717</v>
      </c>
      <c r="P25" s="17">
        <f>-Q11</f>
        <v>-3.9783289202967236</v>
      </c>
      <c r="Q25" s="18">
        <v>0.16101158429892443</v>
      </c>
      <c r="S25" s="19">
        <v>0.64751185464639349</v>
      </c>
      <c r="T25" s="6" t="s">
        <v>51</v>
      </c>
      <c r="U25" s="1">
        <f>-P32*Q26</f>
        <v>0.32151038697485096</v>
      </c>
      <c r="V25" s="8"/>
      <c r="W25" s="8"/>
    </row>
    <row r="26" spans="2:26">
      <c r="C26" t="s">
        <v>37</v>
      </c>
      <c r="J26">
        <v>6</v>
      </c>
      <c r="K26" s="13">
        <v>0</v>
      </c>
      <c r="L26" s="13">
        <v>0</v>
      </c>
      <c r="M26" s="16">
        <f>P8</f>
        <v>2.8243845089623703</v>
      </c>
      <c r="N26" s="13">
        <v>0</v>
      </c>
      <c r="O26" s="15">
        <f>-O8</f>
        <v>-1.6615690717484448</v>
      </c>
      <c r="P26" s="13">
        <v>0</v>
      </c>
      <c r="Q26" s="18">
        <v>0.15399490886064554</v>
      </c>
      <c r="S26" s="19">
        <v>0.2</v>
      </c>
      <c r="T26" s="6" t="s">
        <v>50</v>
      </c>
      <c r="U26" s="4">
        <f>-O26*Q25</f>
        <v>0.26753186866431033</v>
      </c>
      <c r="V26" s="8"/>
    </row>
    <row r="27" spans="2:26">
      <c r="C27" t="s">
        <v>38</v>
      </c>
      <c r="F27" t="s">
        <v>40</v>
      </c>
      <c r="J27">
        <v>7</v>
      </c>
      <c r="K27" s="12">
        <f>-Q12</f>
        <v>-4.7456772412951214</v>
      </c>
      <c r="L27" s="11">
        <f>-Z12</f>
        <v>1.3391316716759885</v>
      </c>
      <c r="M27" s="13">
        <v>0</v>
      </c>
      <c r="N27" s="13">
        <v>0</v>
      </c>
      <c r="O27" s="14">
        <f>R12</f>
        <v>5.9121921164861497</v>
      </c>
      <c r="P27" s="13">
        <v>0</v>
      </c>
      <c r="S27" s="19">
        <v>0.70004040540572343</v>
      </c>
    </row>
    <row r="28" spans="2:26">
      <c r="C28" t="s">
        <v>37</v>
      </c>
      <c r="J28">
        <v>8</v>
      </c>
      <c r="K28" s="13">
        <v>0</v>
      </c>
      <c r="L28" s="15">
        <f>-O15</f>
        <v>-1.5719492157165942</v>
      </c>
      <c r="M28" s="13">
        <v>0</v>
      </c>
      <c r="N28" s="16">
        <f>P15</f>
        <v>2.9009715997713097</v>
      </c>
      <c r="O28" s="13">
        <v>0</v>
      </c>
      <c r="P28" s="13">
        <v>0</v>
      </c>
      <c r="S28" s="19">
        <v>0.19999999999999996</v>
      </c>
      <c r="T28" t="s">
        <v>54</v>
      </c>
      <c r="U28">
        <v>1.1000000000000001</v>
      </c>
    </row>
    <row r="29" spans="2:26">
      <c r="C29" t="s">
        <v>39</v>
      </c>
      <c r="J29">
        <v>9</v>
      </c>
      <c r="K29" s="13">
        <v>0</v>
      </c>
      <c r="L29" s="13">
        <v>0</v>
      </c>
      <c r="M29" s="11">
        <f>-W16</f>
        <v>0.33115771660727378</v>
      </c>
      <c r="N29" s="12">
        <f>-Q16</f>
        <v>-2.5652570307301086</v>
      </c>
      <c r="O29" s="13">
        <v>0</v>
      </c>
      <c r="P29" s="14">
        <f>R16</f>
        <v>4.005616072115366</v>
      </c>
      <c r="S29" s="19">
        <v>0.1999999999999999</v>
      </c>
      <c r="T29" t="s">
        <v>55</v>
      </c>
      <c r="U29">
        <v>0.1</v>
      </c>
    </row>
    <row r="30" spans="2:26">
      <c r="C30" t="s">
        <v>37</v>
      </c>
      <c r="J30">
        <v>10</v>
      </c>
      <c r="K30" s="16">
        <f>P13</f>
        <v>7.2922716858196868</v>
      </c>
      <c r="L30" s="13">
        <v>0</v>
      </c>
      <c r="M30" s="15">
        <f>-O13</f>
        <v>-2.8243391882495099</v>
      </c>
      <c r="N30" s="13">
        <v>0</v>
      </c>
      <c r="O30" s="13">
        <v>0</v>
      </c>
      <c r="P30" s="13">
        <v>0</v>
      </c>
      <c r="S30" s="19">
        <v>0.35595039650151911</v>
      </c>
      <c r="T30" t="s">
        <v>56</v>
      </c>
      <c r="U30">
        <v>0.2</v>
      </c>
    </row>
    <row r="31" spans="2:26">
      <c r="C31" t="s">
        <v>38</v>
      </c>
      <c r="F31" t="s">
        <v>40</v>
      </c>
      <c r="J31">
        <v>11</v>
      </c>
      <c r="K31" s="13">
        <v>0</v>
      </c>
      <c r="L31" s="13">
        <v>0</v>
      </c>
      <c r="M31" s="14">
        <f>R14</f>
        <v>6.6751839509987354</v>
      </c>
      <c r="N31" s="13">
        <v>0</v>
      </c>
      <c r="O31" s="12">
        <f>-Q14</f>
        <v>-2.6021019900967399</v>
      </c>
      <c r="P31" s="11">
        <f>-Z14</f>
        <v>1.8483288249870145</v>
      </c>
      <c r="S31" s="19">
        <v>0.97063504577823023</v>
      </c>
    </row>
    <row r="32" spans="2:26">
      <c r="C32" t="s">
        <v>37</v>
      </c>
      <c r="J32">
        <v>12</v>
      </c>
      <c r="K32" s="13">
        <v>0</v>
      </c>
      <c r="L32" s="16">
        <f>P17</f>
        <v>2.4589550433974443</v>
      </c>
      <c r="M32" s="13">
        <v>0</v>
      </c>
      <c r="N32" s="13">
        <v>0</v>
      </c>
      <c r="O32" s="13">
        <v>0</v>
      </c>
      <c r="P32" s="15">
        <f>-O17</f>
        <v>-2.0877988068150684</v>
      </c>
      <c r="S32" s="19">
        <v>0.20000000000000012</v>
      </c>
    </row>
    <row r="35" spans="18:23">
      <c r="U35" s="6" t="s">
        <v>21</v>
      </c>
      <c r="V35" s="7">
        <f>SUM(U21:U26)</f>
        <v>2.1096461429225104</v>
      </c>
    </row>
    <row r="36" spans="18:23">
      <c r="R36" s="1"/>
      <c r="S36" s="1"/>
      <c r="T36" s="1"/>
      <c r="U36" s="1"/>
      <c r="V36" s="1"/>
      <c r="W36" s="1"/>
    </row>
  </sheetData>
  <mergeCells count="11">
    <mergeCell ref="G4:H4"/>
    <mergeCell ref="I4:J4"/>
    <mergeCell ref="K4:L4"/>
    <mergeCell ref="M4:N4"/>
    <mergeCell ref="O4:P4"/>
    <mergeCell ref="AB1:AC1"/>
    <mergeCell ref="S4:T4"/>
    <mergeCell ref="U4:V4"/>
    <mergeCell ref="K20:P20"/>
    <mergeCell ref="U19:V19"/>
    <mergeCell ref="Q4:R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16</vt:i4>
      </vt:variant>
    </vt:vector>
  </HeadingPairs>
  <TitlesOfParts>
    <vt:vector size="18" baseType="lpstr">
      <vt:lpstr>Three_bus_without_transients</vt:lpstr>
      <vt:lpstr>Three_bus_with_transients</vt:lpstr>
      <vt:lpstr>Three_bus_without_transients!alpha1</vt:lpstr>
      <vt:lpstr>alpha1</vt:lpstr>
      <vt:lpstr>Three_bus_without_transients!alpha2</vt:lpstr>
      <vt:lpstr>alpha2</vt:lpstr>
      <vt:lpstr>Three_bus_without_transients!pick1</vt:lpstr>
      <vt:lpstr>pick1</vt:lpstr>
      <vt:lpstr>Three_bus_without_transients!pick2</vt:lpstr>
      <vt:lpstr>pick2</vt:lpstr>
      <vt:lpstr>Three_bus_without_transients!pick3</vt:lpstr>
      <vt:lpstr>pick3</vt:lpstr>
      <vt:lpstr>Three_bus_without_transients!pick4</vt:lpstr>
      <vt:lpstr>pick4</vt:lpstr>
      <vt:lpstr>Three_bus_without_transients!pick5</vt:lpstr>
      <vt:lpstr>pick5</vt:lpstr>
      <vt:lpstr>Three_bus_without_transients!pick6</vt:lpstr>
      <vt:lpstr>pick6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Paulo Manuel De oliveira de jesus</cp:lastModifiedBy>
  <dcterms:created xsi:type="dcterms:W3CDTF">2022-09-03T21:34:34Z</dcterms:created>
  <dcterms:modified xsi:type="dcterms:W3CDTF">2026-08-13T14:39:19Z</dcterms:modified>
</cp:coreProperties>
</file>