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2_20 - Planificación de Sistemas de Potencia/C6 - Optimización MINLP/C6_MINLP/"/>
    </mc:Choice>
  </mc:AlternateContent>
  <xr:revisionPtr revIDLastSave="0" documentId="13_ncr:1_{7F3D7976-B94B-2C44-AC03-F6B0232B3670}" xr6:coauthVersionLast="47" xr6:coauthVersionMax="47" xr10:uidLastSave="{00000000-0000-0000-0000-000000000000}"/>
  <bookViews>
    <workbookView xWindow="500" yWindow="2260" windowWidth="33380" windowHeight="18580" xr2:uid="{88317368-194F-F049-A961-147239DA63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1" l="1"/>
  <c r="V35" i="1"/>
  <c r="V33" i="1"/>
  <c r="T35" i="1"/>
  <c r="R35" i="1"/>
  <c r="T34" i="1"/>
  <c r="R34" i="1"/>
  <c r="T33" i="1"/>
  <c r="R33" i="1"/>
  <c r="R32" i="1"/>
  <c r="T32" i="1"/>
  <c r="V32" i="1"/>
  <c r="V31" i="1"/>
  <c r="T31" i="1"/>
  <c r="R31" i="1"/>
  <c r="M26" i="1"/>
  <c r="I26" i="1"/>
  <c r="Q26" i="1"/>
  <c r="P3" i="1"/>
  <c r="P4" i="1"/>
  <c r="P26" i="1" s="1"/>
  <c r="P5" i="1"/>
  <c r="R26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J26" i="1"/>
  <c r="K2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C26" i="1"/>
  <c r="D26" i="1"/>
  <c r="E26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" i="1"/>
  <c r="D2" i="1"/>
  <c r="E2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<sst xmlns="http://schemas.openxmlformats.org/spreadsheetml/2006/main" count="52" uniqueCount="20">
  <si>
    <t>SOC</t>
  </si>
  <si>
    <t>Pd1</t>
  </si>
  <si>
    <t>Pch1</t>
  </si>
  <si>
    <t>Ps1</t>
  </si>
  <si>
    <t>Pb1</t>
  </si>
  <si>
    <t>load</t>
  </si>
  <si>
    <t>sun</t>
  </si>
  <si>
    <t>Industria con PV y BESS</t>
  </si>
  <si>
    <t xml:space="preserve">Industria sin PV y BESS </t>
  </si>
  <si>
    <t>Energía comprada a la red</t>
  </si>
  <si>
    <t>MWh/mes</t>
  </si>
  <si>
    <t>Ahorro</t>
  </si>
  <si>
    <t>&amp;</t>
  </si>
  <si>
    <t>Energía vendida a la red</t>
  </si>
  <si>
    <t>Unidad</t>
  </si>
  <si>
    <t>Variable</t>
  </si>
  <si>
    <t>Eur/mes</t>
  </si>
  <si>
    <t>Pago por demanda</t>
  </si>
  <si>
    <t>Pago por energía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</si>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</sst>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1" formatCode="0.0"/>
    <numFmt numFmtId="176" formatCode="_([$€-2]\ * #,##0.00_);_([$€-2]\ * \(#,##0.00\);_([$€-2]\ 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71" fontId="0" fillId="0" borderId="0" xfId="0" applyNumberFormat="1"/>
    <xf numFmtId="1" fontId="0" fillId="0" borderId="0" xfId="0" applyNumberFormat="1"/>
    <xf numFmtId="44" fontId="0" fillId="0" borderId="0" xfId="1" applyFont="1"/>
    <xf numFmtId="176" fontId="0" fillId="0" borderId="0" xfId="0" applyNumberForma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783.67760920002252</c:v>
                </c:pt>
                <c:pt idx="1">
                  <c:v>1248.3552184014691</c:v>
                </c:pt>
                <c:pt idx="2">
                  <c:v>1732.032827602683</c:v>
                </c:pt>
                <c:pt idx="3">
                  <c:v>2215.7104367890911</c:v>
                </c:pt>
                <c:pt idx="4">
                  <c:v>2699.3880459800262</c:v>
                </c:pt>
                <c:pt idx="5">
                  <c:v>2699.3963590301391</c:v>
                </c:pt>
                <c:pt idx="6">
                  <c:v>2699.3963590301391</c:v>
                </c:pt>
                <c:pt idx="7">
                  <c:v>2047.2224459866609</c:v>
                </c:pt>
                <c:pt idx="8">
                  <c:v>1395.048532943182</c:v>
                </c:pt>
                <c:pt idx="9">
                  <c:v>742.87461989970404</c:v>
                </c:pt>
                <c:pt idx="10">
                  <c:v>742.87461989970404</c:v>
                </c:pt>
                <c:pt idx="11">
                  <c:v>742.87461989970404</c:v>
                </c:pt>
                <c:pt idx="12">
                  <c:v>742.87461989970404</c:v>
                </c:pt>
                <c:pt idx="13">
                  <c:v>866.12241795812588</c:v>
                </c:pt>
                <c:pt idx="14">
                  <c:v>866.12241795812588</c:v>
                </c:pt>
                <c:pt idx="15">
                  <c:v>952.17391304347825</c:v>
                </c:pt>
                <c:pt idx="16">
                  <c:v>299.99999999999989</c:v>
                </c:pt>
                <c:pt idx="17">
                  <c:v>299.99999999999989</c:v>
                </c:pt>
                <c:pt idx="18">
                  <c:v>299.99999999999989</c:v>
                </c:pt>
                <c:pt idx="19">
                  <c:v>299.99999999999989</c:v>
                </c:pt>
                <c:pt idx="20">
                  <c:v>299.99999999999989</c:v>
                </c:pt>
                <c:pt idx="21">
                  <c:v>299.99999999999989</c:v>
                </c:pt>
                <c:pt idx="22">
                  <c:v>299.99999999999989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7D42-9D80-22BE570D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52447"/>
        <c:axId val="1322754175"/>
      </c:lineChart>
      <c:catAx>
        <c:axId val="132275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4175"/>
        <c:crosses val="autoZero"/>
        <c:auto val="1"/>
        <c:lblAlgn val="ctr"/>
        <c:lblOffset val="100"/>
        <c:noMultiLvlLbl val="0"/>
      </c:catAx>
      <c:valAx>
        <c:axId val="13227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644A-A1F0-95D9B7FD88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509.13432547370797</c:v>
                </c:pt>
                <c:pt idx="1">
                  <c:v>489.13432547520648</c:v>
                </c:pt>
                <c:pt idx="2">
                  <c:v>509.13432547496262</c:v>
                </c:pt>
                <c:pt idx="3">
                  <c:v>509.13432545937599</c:v>
                </c:pt>
                <c:pt idx="4">
                  <c:v>509.1343254641431</c:v>
                </c:pt>
                <c:pt idx="5">
                  <c:v>8.7505790657171553E-3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129.73452427202301</c:v>
                </c:pt>
                <c:pt idx="14">
                  <c:v>0</c:v>
                </c:pt>
                <c:pt idx="15">
                  <c:v>90.580521142476215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644A-A1F0-95D9B7FD88A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Pb1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1189.134325473708</c:v>
                </c:pt>
                <c:pt idx="1">
                  <c:v>1189.134325475206</c:v>
                </c:pt>
                <c:pt idx="2">
                  <c:v>1189.1343254749629</c:v>
                </c:pt>
                <c:pt idx="3">
                  <c:v>1189.134325459376</c:v>
                </c:pt>
                <c:pt idx="4">
                  <c:v>1189.1343254641431</c:v>
                </c:pt>
                <c:pt idx="5">
                  <c:v>720.00875057906569</c:v>
                </c:pt>
                <c:pt idx="6">
                  <c:v>775</c:v>
                </c:pt>
                <c:pt idx="7">
                  <c:v>125</c:v>
                </c:pt>
                <c:pt idx="8">
                  <c:v>95</c:v>
                </c:pt>
                <c:pt idx="9">
                  <c:v>10</c:v>
                </c:pt>
                <c:pt idx="10">
                  <c:v>555</c:v>
                </c:pt>
                <c:pt idx="11">
                  <c:v>520</c:v>
                </c:pt>
                <c:pt idx="12">
                  <c:v>490</c:v>
                </c:pt>
                <c:pt idx="13">
                  <c:v>589.73452427202301</c:v>
                </c:pt>
                <c:pt idx="14">
                  <c:v>465</c:v>
                </c:pt>
                <c:pt idx="15">
                  <c:v>675.58052114247619</c:v>
                </c:pt>
                <c:pt idx="16">
                  <c:v>65</c:v>
                </c:pt>
                <c:pt idx="17">
                  <c:v>825</c:v>
                </c:pt>
                <c:pt idx="18">
                  <c:v>885</c:v>
                </c:pt>
                <c:pt idx="19">
                  <c:v>940</c:v>
                </c:pt>
                <c:pt idx="20">
                  <c:v>820</c:v>
                </c:pt>
                <c:pt idx="21">
                  <c:v>770</c:v>
                </c:pt>
                <c:pt idx="22">
                  <c:v>760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644A-A1F0-95D9B7FD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829663"/>
        <c:axId val="1318922335"/>
      </c:lineChart>
      <c:catAx>
        <c:axId val="129682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22335"/>
        <c:crosses val="autoZero"/>
        <c:auto val="1"/>
        <c:lblAlgn val="ctr"/>
        <c:lblOffset val="100"/>
        <c:noMultiLvlLbl val="0"/>
      </c:catAx>
      <c:valAx>
        <c:axId val="13189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26</xdr:row>
      <xdr:rowOff>177800</xdr:rowOff>
    </xdr:from>
    <xdr:to>
      <xdr:col>6</xdr:col>
      <xdr:colOff>819150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7B14B-8A0F-647C-D383-F6A429404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26</xdr:row>
      <xdr:rowOff>127000</xdr:rowOff>
    </xdr:from>
    <xdr:to>
      <xdr:col>12</xdr:col>
      <xdr:colOff>660400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BA158-A686-1E26-BC10-E61D5C5E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m.deoliveiradejes/Dropbox%20(Personal)/Uniandes/2024_20/IELE4100_2022_20%20-%20Planificacio&#769;n%20de%20Sistemas%20de%20Potencia/C6%20-%20Optimizacio&#769;n%20MINLP/C6_MINLP/C6_E1_export.xlsx" TargetMode="External"/><Relationship Id="rId1" Type="http://schemas.openxmlformats.org/officeDocument/2006/relationships/externalLinkPath" Target="C6_E1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"/>
      <sheetName val="data"/>
      <sheetName val="Benefit"/>
      <sheetName val="SOC1"/>
      <sheetName val="Pd1"/>
      <sheetName val="Pch1"/>
      <sheetName val="Pb1"/>
      <sheetName val="Ps1"/>
      <sheetName val="w1"/>
      <sheetName val="w3"/>
      <sheetName val="Ppvmax1"/>
      <sheetName val="Loadmax1"/>
      <sheetName val="SOCfinal1"/>
      <sheetName val="Capacity1"/>
      <sheetName val="eff_c1"/>
      <sheetName val="eff_d1"/>
      <sheetName val="CRte_c1"/>
      <sheetName val="CRte_d1"/>
      <sheetName val="DoD1"/>
      <sheetName val="wheeling"/>
      <sheetName val="Pmax1"/>
      <sheetName val="delta_max"/>
      <sheetName val="Bcalc"/>
      <sheetName val="balance1"/>
      <sheetName val="r1"/>
      <sheetName val="r2"/>
      <sheetName val="r3"/>
      <sheetName val="r4"/>
      <sheetName val="r5"/>
    </sheetNames>
    <sheetDataSet>
      <sheetData sheetId="0" refreshError="1"/>
      <sheetData sheetId="1" refreshError="1"/>
      <sheetData sheetId="2" refreshError="1"/>
      <sheetData sheetId="3">
        <row r="2">
          <cell r="B2">
            <v>783.67760920002252</v>
          </cell>
        </row>
        <row r="3">
          <cell r="B3">
            <v>1248.3552184014691</v>
          </cell>
        </row>
        <row r="4">
          <cell r="B4">
            <v>1732.032827602683</v>
          </cell>
        </row>
        <row r="5">
          <cell r="B5">
            <v>2215.7104367890911</v>
          </cell>
        </row>
        <row r="6">
          <cell r="B6">
            <v>2699.3880459800262</v>
          </cell>
        </row>
        <row r="7">
          <cell r="B7">
            <v>2699.3963590301391</v>
          </cell>
        </row>
        <row r="8">
          <cell r="B8">
            <v>2699.3963590301391</v>
          </cell>
        </row>
        <row r="9">
          <cell r="B9">
            <v>2047.2224459866609</v>
          </cell>
        </row>
        <row r="10">
          <cell r="B10">
            <v>1395.048532943182</v>
          </cell>
        </row>
        <row r="11">
          <cell r="B11">
            <v>742.87461989970404</v>
          </cell>
        </row>
        <row r="12">
          <cell r="B12">
            <v>742.87461989970404</v>
          </cell>
        </row>
        <row r="13">
          <cell r="B13">
            <v>742.87461989970404</v>
          </cell>
        </row>
        <row r="14">
          <cell r="B14">
            <v>742.87461989970404</v>
          </cell>
        </row>
        <row r="15">
          <cell r="B15">
            <v>866.12241795812588</v>
          </cell>
        </row>
        <row r="16">
          <cell r="B16">
            <v>866.12241795812588</v>
          </cell>
        </row>
        <row r="17">
          <cell r="B17">
            <v>952.17391304347825</v>
          </cell>
        </row>
        <row r="18">
          <cell r="B18">
            <v>299.99999999999989</v>
          </cell>
        </row>
        <row r="19">
          <cell r="B19">
            <v>299.99999999999989</v>
          </cell>
        </row>
        <row r="20">
          <cell r="B20">
            <v>299.99999999999989</v>
          </cell>
        </row>
        <row r="21">
          <cell r="B21">
            <v>299.99999999999989</v>
          </cell>
        </row>
        <row r="22">
          <cell r="B22">
            <v>299.99999999999989</v>
          </cell>
        </row>
        <row r="23">
          <cell r="B23">
            <v>299.99999999999989</v>
          </cell>
        </row>
        <row r="24">
          <cell r="B24">
            <v>299.99999999999989</v>
          </cell>
        </row>
        <row r="25">
          <cell r="B25">
            <v>300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600</v>
          </cell>
        </row>
        <row r="10">
          <cell r="B10">
            <v>600</v>
          </cell>
        </row>
        <row r="11">
          <cell r="B11">
            <v>600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600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5">
        <row r="2">
          <cell r="B2">
            <v>509.13432547370797</v>
          </cell>
        </row>
        <row r="3">
          <cell r="B3">
            <v>489.13432547520648</v>
          </cell>
        </row>
        <row r="4">
          <cell r="B4">
            <v>509.13432547496262</v>
          </cell>
        </row>
        <row r="5">
          <cell r="B5">
            <v>509.13432545937599</v>
          </cell>
        </row>
        <row r="6">
          <cell r="B6">
            <v>509.1343254641431</v>
          </cell>
        </row>
        <row r="7">
          <cell r="B7">
            <v>8.7505790657171553E-3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129.73452427202301</v>
          </cell>
        </row>
        <row r="16">
          <cell r="B16">
            <v>0</v>
          </cell>
        </row>
        <row r="17">
          <cell r="B17">
            <v>90.580521142476215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6">
        <row r="2">
          <cell r="B2">
            <v>1189.134325473708</v>
          </cell>
        </row>
        <row r="3">
          <cell r="B3">
            <v>1189.134325475206</v>
          </cell>
        </row>
        <row r="4">
          <cell r="B4">
            <v>1189.1343254749629</v>
          </cell>
        </row>
        <row r="5">
          <cell r="B5">
            <v>1189.134325459376</v>
          </cell>
        </row>
        <row r="6">
          <cell r="B6">
            <v>1189.1343254641431</v>
          </cell>
        </row>
        <row r="7">
          <cell r="B7">
            <v>720.00875057906569</v>
          </cell>
        </row>
        <row r="8">
          <cell r="B8">
            <v>775</v>
          </cell>
        </row>
        <row r="9">
          <cell r="B9">
            <v>125</v>
          </cell>
        </row>
        <row r="10">
          <cell r="B10">
            <v>95</v>
          </cell>
        </row>
        <row r="11">
          <cell r="B11">
            <v>10</v>
          </cell>
        </row>
        <row r="12">
          <cell r="B12">
            <v>555</v>
          </cell>
        </row>
        <row r="13">
          <cell r="B13">
            <v>520</v>
          </cell>
        </row>
        <row r="14">
          <cell r="B14">
            <v>490</v>
          </cell>
        </row>
        <row r="15">
          <cell r="B15">
            <v>589.73452427202301</v>
          </cell>
        </row>
        <row r="16">
          <cell r="B16">
            <v>465</v>
          </cell>
        </row>
        <row r="17">
          <cell r="B17">
            <v>675.58052114247619</v>
          </cell>
        </row>
        <row r="18">
          <cell r="B18">
            <v>65</v>
          </cell>
        </row>
        <row r="19">
          <cell r="B19">
            <v>825</v>
          </cell>
        </row>
        <row r="20">
          <cell r="B20">
            <v>885</v>
          </cell>
        </row>
        <row r="21">
          <cell r="B21">
            <v>940</v>
          </cell>
        </row>
        <row r="22">
          <cell r="B22">
            <v>820</v>
          </cell>
        </row>
        <row r="23">
          <cell r="B23">
            <v>770</v>
          </cell>
        </row>
        <row r="24">
          <cell r="B24">
            <v>760</v>
          </cell>
        </row>
        <row r="25">
          <cell r="B25">
            <v>720</v>
          </cell>
        </row>
      </sheetData>
      <sheetData sheetId="7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732-9F27-5C42-BAA9-12F1778FCF34}">
  <dimension ref="A1:W45"/>
  <sheetViews>
    <sheetView tabSelected="1" topLeftCell="A5" workbookViewId="0">
      <selection activeCell="W35" sqref="N30:W35"/>
    </sheetView>
  </sheetViews>
  <sheetFormatPr baseColWidth="10" defaultRowHeight="16" x14ac:dyDescent="0.2"/>
  <cols>
    <col min="9" max="10" width="11.6640625" bestFit="1" customWidth="1"/>
    <col min="11" max="11" width="12.6640625" bestFit="1" customWidth="1"/>
    <col min="16" max="16" width="12.6640625" bestFit="1" customWidth="1"/>
    <col min="17" max="17" width="20.5" customWidth="1"/>
    <col min="18" max="18" width="17.5" customWidth="1"/>
    <col min="20" max="20" width="13" bestFit="1" customWidth="1"/>
    <col min="22" max="22" width="13.66406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M1" t="s">
        <v>5</v>
      </c>
      <c r="N1" t="s">
        <v>6</v>
      </c>
    </row>
    <row r="2" spans="1:16" x14ac:dyDescent="0.2">
      <c r="A2">
        <v>1</v>
      </c>
      <c r="B2">
        <f>[1]SOC1!B2</f>
        <v>783.67760920002252</v>
      </c>
      <c r="C2">
        <f>[1]Pd1!B2</f>
        <v>0</v>
      </c>
      <c r="D2">
        <f>[1]Pch1!B2</f>
        <v>509.13432547370797</v>
      </c>
      <c r="E2">
        <f>[1]Pb1!B2</f>
        <v>1189.134325473708</v>
      </c>
      <c r="F2">
        <f>[1]Ps1!B2</f>
        <v>0</v>
      </c>
      <c r="G2">
        <v>0.11</v>
      </c>
      <c r="H2">
        <f>G2+0.05</f>
        <v>0.16</v>
      </c>
      <c r="I2">
        <f>H2*E2</f>
        <v>190.26149207579329</v>
      </c>
      <c r="L2" s="1">
        <v>0.68</v>
      </c>
      <c r="M2">
        <f>L2*1000</f>
        <v>680</v>
      </c>
      <c r="P2">
        <f>M2*H2</f>
        <v>108.8</v>
      </c>
    </row>
    <row r="3" spans="1:16" x14ac:dyDescent="0.2">
      <c r="A3">
        <v>2</v>
      </c>
      <c r="B3">
        <f>[1]SOC1!B3</f>
        <v>1248.3552184014691</v>
      </c>
      <c r="C3">
        <f>[1]Pd1!B3</f>
        <v>0</v>
      </c>
      <c r="D3">
        <f>[1]Pch1!B3</f>
        <v>489.13432547520648</v>
      </c>
      <c r="E3">
        <f>[1]Pb1!B3</f>
        <v>1189.134325475206</v>
      </c>
      <c r="F3">
        <f>[1]Ps1!B3</f>
        <v>0</v>
      </c>
      <c r="G3">
        <v>0.11</v>
      </c>
      <c r="H3">
        <f t="shared" ref="H3:H25" si="0">G3+0.05</f>
        <v>0.16</v>
      </c>
      <c r="I3">
        <f t="shared" ref="I3:I25" si="1">H3*E3</f>
        <v>190.26149207603297</v>
      </c>
      <c r="L3" s="1">
        <v>0.7</v>
      </c>
      <c r="M3">
        <f t="shared" ref="M3:M25" si="2">L3*1000</f>
        <v>700</v>
      </c>
      <c r="P3">
        <f t="shared" ref="P3:P25" si="3">M3*H3</f>
        <v>112</v>
      </c>
    </row>
    <row r="4" spans="1:16" x14ac:dyDescent="0.2">
      <c r="A4">
        <v>3</v>
      </c>
      <c r="B4">
        <f>[1]SOC1!B4</f>
        <v>1732.032827602683</v>
      </c>
      <c r="C4">
        <f>[1]Pd1!B4</f>
        <v>0</v>
      </c>
      <c r="D4">
        <f>[1]Pch1!B4</f>
        <v>509.13432547496262</v>
      </c>
      <c r="E4">
        <f>[1]Pb1!B4</f>
        <v>1189.1343254749629</v>
      </c>
      <c r="F4">
        <f>[1]Ps1!B4</f>
        <v>0</v>
      </c>
      <c r="G4">
        <v>0.11</v>
      </c>
      <c r="H4">
        <f t="shared" si="0"/>
        <v>0.16</v>
      </c>
      <c r="I4">
        <f t="shared" si="1"/>
        <v>190.26149207599406</v>
      </c>
      <c r="L4" s="1">
        <v>0.68</v>
      </c>
      <c r="M4">
        <f t="shared" si="2"/>
        <v>680</v>
      </c>
      <c r="P4">
        <f t="shared" si="3"/>
        <v>108.8</v>
      </c>
    </row>
    <row r="5" spans="1:16" x14ac:dyDescent="0.2">
      <c r="A5">
        <v>4</v>
      </c>
      <c r="B5">
        <f>[1]SOC1!B5</f>
        <v>2215.7104367890911</v>
      </c>
      <c r="C5">
        <f>[1]Pd1!B5</f>
        <v>0</v>
      </c>
      <c r="D5">
        <f>[1]Pch1!B5</f>
        <v>509.13432545937599</v>
      </c>
      <c r="E5">
        <f>[1]Pb1!B5</f>
        <v>1189.134325459376</v>
      </c>
      <c r="F5">
        <f>[1]Ps1!B5</f>
        <v>0</v>
      </c>
      <c r="G5">
        <v>0.11</v>
      </c>
      <c r="H5">
        <f t="shared" si="0"/>
        <v>0.16</v>
      </c>
      <c r="I5">
        <f t="shared" si="1"/>
        <v>190.26149207350016</v>
      </c>
      <c r="L5" s="1">
        <v>0.68</v>
      </c>
      <c r="M5">
        <f t="shared" si="2"/>
        <v>680</v>
      </c>
      <c r="P5">
        <f t="shared" si="3"/>
        <v>108.8</v>
      </c>
    </row>
    <row r="6" spans="1:16" x14ac:dyDescent="0.2">
      <c r="A6">
        <v>5</v>
      </c>
      <c r="B6">
        <f>[1]SOC1!B6</f>
        <v>2699.3880459800262</v>
      </c>
      <c r="C6">
        <f>[1]Pd1!B6</f>
        <v>0</v>
      </c>
      <c r="D6">
        <f>[1]Pch1!B6</f>
        <v>509.1343254641431</v>
      </c>
      <c r="E6">
        <f>[1]Pb1!B6</f>
        <v>1189.1343254641431</v>
      </c>
      <c r="F6">
        <f>[1]Ps1!B6</f>
        <v>0</v>
      </c>
      <c r="G6">
        <v>0.11</v>
      </c>
      <c r="H6">
        <f t="shared" si="0"/>
        <v>0.16</v>
      </c>
      <c r="I6">
        <f t="shared" si="1"/>
        <v>190.26149207426289</v>
      </c>
      <c r="L6" s="1">
        <v>0.68</v>
      </c>
      <c r="M6">
        <f t="shared" si="2"/>
        <v>680</v>
      </c>
      <c r="P6">
        <f t="shared" si="3"/>
        <v>108.8</v>
      </c>
    </row>
    <row r="7" spans="1:16" x14ac:dyDescent="0.2">
      <c r="A7">
        <v>6</v>
      </c>
      <c r="B7">
        <f>[1]SOC1!B7</f>
        <v>2699.3963590301391</v>
      </c>
      <c r="C7">
        <f>[1]Pd1!B7</f>
        <v>0</v>
      </c>
      <c r="D7">
        <f>[1]Pch1!B7</f>
        <v>8.7505790657171553E-3</v>
      </c>
      <c r="E7">
        <f>[1]Pb1!B7</f>
        <v>720.00875057906569</v>
      </c>
      <c r="F7">
        <f>[1]Ps1!B7</f>
        <v>0</v>
      </c>
      <c r="G7">
        <v>0.12</v>
      </c>
      <c r="H7">
        <f t="shared" si="0"/>
        <v>0.16999999999999998</v>
      </c>
      <c r="I7">
        <f t="shared" si="1"/>
        <v>122.40148759844115</v>
      </c>
      <c r="L7" s="1">
        <v>0.72</v>
      </c>
      <c r="M7">
        <f t="shared" si="2"/>
        <v>720</v>
      </c>
      <c r="P7">
        <f t="shared" si="3"/>
        <v>122.39999999999999</v>
      </c>
    </row>
    <row r="8" spans="1:16" x14ac:dyDescent="0.2">
      <c r="A8">
        <v>7</v>
      </c>
      <c r="B8">
        <f>[1]SOC1!B8</f>
        <v>2699.3963590301391</v>
      </c>
      <c r="C8">
        <f>[1]Pd1!B8</f>
        <v>0</v>
      </c>
      <c r="D8">
        <f>[1]Pch1!B8</f>
        <v>0</v>
      </c>
      <c r="E8">
        <f>[1]Pb1!B8</f>
        <v>775</v>
      </c>
      <c r="F8">
        <f>[1]Ps1!B8</f>
        <v>0</v>
      </c>
      <c r="G8">
        <v>0.15</v>
      </c>
      <c r="H8">
        <f t="shared" si="0"/>
        <v>0.2</v>
      </c>
      <c r="I8">
        <f t="shared" si="1"/>
        <v>155</v>
      </c>
      <c r="L8" s="1">
        <v>0.85</v>
      </c>
      <c r="M8">
        <f t="shared" si="2"/>
        <v>850</v>
      </c>
      <c r="P8">
        <f t="shared" si="3"/>
        <v>170</v>
      </c>
    </row>
    <row r="9" spans="1:16" x14ac:dyDescent="0.2">
      <c r="A9">
        <v>8</v>
      </c>
      <c r="B9">
        <f>[1]SOC1!B9</f>
        <v>2047.2224459866609</v>
      </c>
      <c r="C9">
        <f>[1]Pd1!B9</f>
        <v>600</v>
      </c>
      <c r="D9">
        <f>[1]Pch1!B9</f>
        <v>0</v>
      </c>
      <c r="E9">
        <f>[1]Pb1!B9</f>
        <v>125</v>
      </c>
      <c r="F9">
        <f>[1]Ps1!B9</f>
        <v>0</v>
      </c>
      <c r="G9">
        <v>0.17</v>
      </c>
      <c r="H9">
        <f t="shared" si="0"/>
        <v>0.22000000000000003</v>
      </c>
      <c r="I9">
        <f t="shared" si="1"/>
        <v>27.500000000000004</v>
      </c>
      <c r="L9" s="1">
        <v>0.9</v>
      </c>
      <c r="M9">
        <f t="shared" si="2"/>
        <v>900</v>
      </c>
      <c r="P9">
        <f t="shared" si="3"/>
        <v>198.00000000000003</v>
      </c>
    </row>
    <row r="10" spans="1:16" x14ac:dyDescent="0.2">
      <c r="A10">
        <v>9</v>
      </c>
      <c r="B10">
        <f>[1]SOC1!B10</f>
        <v>1395.048532943182</v>
      </c>
      <c r="C10">
        <f>[1]Pd1!B10</f>
        <v>600</v>
      </c>
      <c r="D10">
        <f>[1]Pch1!B10</f>
        <v>0</v>
      </c>
      <c r="E10">
        <f>[1]Pb1!B10</f>
        <v>95</v>
      </c>
      <c r="F10">
        <f>[1]Ps1!B10</f>
        <v>0</v>
      </c>
      <c r="G10">
        <v>0.18</v>
      </c>
      <c r="H10">
        <f t="shared" si="0"/>
        <v>0.22999999999999998</v>
      </c>
      <c r="I10">
        <f t="shared" si="1"/>
        <v>21.849999999999998</v>
      </c>
      <c r="L10" s="1">
        <v>0.97</v>
      </c>
      <c r="M10">
        <f t="shared" si="2"/>
        <v>970</v>
      </c>
      <c r="P10">
        <f t="shared" si="3"/>
        <v>223.1</v>
      </c>
    </row>
    <row r="11" spans="1:16" x14ac:dyDescent="0.2">
      <c r="A11">
        <v>10</v>
      </c>
      <c r="B11">
        <f>[1]SOC1!B11</f>
        <v>742.87461989970404</v>
      </c>
      <c r="C11">
        <f>[1]Pd1!B11</f>
        <v>600</v>
      </c>
      <c r="D11">
        <f>[1]Pch1!B11</f>
        <v>0</v>
      </c>
      <c r="E11">
        <f>[1]Pb1!B11</f>
        <v>10</v>
      </c>
      <c r="F11">
        <f>[1]Ps1!B11</f>
        <v>0</v>
      </c>
      <c r="G11">
        <v>0.16</v>
      </c>
      <c r="H11">
        <f t="shared" si="0"/>
        <v>0.21000000000000002</v>
      </c>
      <c r="I11">
        <f t="shared" si="1"/>
        <v>2.1</v>
      </c>
      <c r="L11" s="1">
        <v>0.97</v>
      </c>
      <c r="M11">
        <f t="shared" si="2"/>
        <v>970</v>
      </c>
      <c r="P11">
        <f t="shared" si="3"/>
        <v>203.70000000000002</v>
      </c>
    </row>
    <row r="12" spans="1:16" x14ac:dyDescent="0.2">
      <c r="A12">
        <v>11</v>
      </c>
      <c r="B12">
        <f>[1]SOC1!B12</f>
        <v>742.87461989970404</v>
      </c>
      <c r="C12">
        <f>[1]Pd1!B12</f>
        <v>0</v>
      </c>
      <c r="D12">
        <f>[1]Pch1!B12</f>
        <v>0</v>
      </c>
      <c r="E12">
        <f>[1]Pb1!B12</f>
        <v>555</v>
      </c>
      <c r="F12">
        <f>[1]Ps1!B12</f>
        <v>0</v>
      </c>
      <c r="G12">
        <v>0.15</v>
      </c>
      <c r="H12">
        <f t="shared" si="0"/>
        <v>0.2</v>
      </c>
      <c r="I12">
        <f t="shared" si="1"/>
        <v>111</v>
      </c>
      <c r="L12" s="1">
        <v>0.98</v>
      </c>
      <c r="M12">
        <f t="shared" si="2"/>
        <v>980</v>
      </c>
      <c r="P12">
        <f t="shared" si="3"/>
        <v>196</v>
      </c>
    </row>
    <row r="13" spans="1:16" x14ac:dyDescent="0.2">
      <c r="A13">
        <v>12</v>
      </c>
      <c r="B13">
        <f>[1]SOC1!B13</f>
        <v>742.87461989970404</v>
      </c>
      <c r="C13">
        <f>[1]Pd1!B13</f>
        <v>0</v>
      </c>
      <c r="D13">
        <f>[1]Pch1!B13</f>
        <v>0</v>
      </c>
      <c r="E13">
        <f>[1]Pb1!B13</f>
        <v>520</v>
      </c>
      <c r="F13">
        <f>[1]Ps1!B13</f>
        <v>0</v>
      </c>
      <c r="G13">
        <v>0.13</v>
      </c>
      <c r="H13">
        <f t="shared" si="0"/>
        <v>0.18</v>
      </c>
      <c r="I13">
        <f t="shared" si="1"/>
        <v>93.6</v>
      </c>
      <c r="L13" s="1">
        <v>1</v>
      </c>
      <c r="M13">
        <f t="shared" si="2"/>
        <v>1000</v>
      </c>
      <c r="P13">
        <f t="shared" si="3"/>
        <v>180</v>
      </c>
    </row>
    <row r="14" spans="1:16" x14ac:dyDescent="0.2">
      <c r="A14">
        <v>13</v>
      </c>
      <c r="B14">
        <f>[1]SOC1!B14</f>
        <v>742.87461989970404</v>
      </c>
      <c r="C14">
        <f>[1]Pd1!B14</f>
        <v>0</v>
      </c>
      <c r="D14">
        <f>[1]Pch1!B14</f>
        <v>0</v>
      </c>
      <c r="E14">
        <f>[1]Pb1!B14</f>
        <v>490</v>
      </c>
      <c r="F14">
        <f>[1]Ps1!B14</f>
        <v>0</v>
      </c>
      <c r="G14">
        <v>0.13</v>
      </c>
      <c r="H14">
        <f t="shared" si="0"/>
        <v>0.18</v>
      </c>
      <c r="I14">
        <f t="shared" si="1"/>
        <v>88.2</v>
      </c>
      <c r="L14" s="1">
        <v>0.99</v>
      </c>
      <c r="M14">
        <f t="shared" si="2"/>
        <v>990</v>
      </c>
      <c r="P14">
        <f t="shared" si="3"/>
        <v>178.2</v>
      </c>
    </row>
    <row r="15" spans="1:16" x14ac:dyDescent="0.2">
      <c r="A15">
        <v>14</v>
      </c>
      <c r="B15">
        <f>[1]SOC1!B15</f>
        <v>866.12241795812588</v>
      </c>
      <c r="C15">
        <f>[1]Pd1!B15</f>
        <v>0</v>
      </c>
      <c r="D15">
        <f>[1]Pch1!B15</f>
        <v>129.73452427202301</v>
      </c>
      <c r="E15">
        <f>[1]Pb1!B15</f>
        <v>589.73452427202301</v>
      </c>
      <c r="F15">
        <f>[1]Ps1!B15</f>
        <v>0</v>
      </c>
      <c r="G15">
        <v>0.13</v>
      </c>
      <c r="H15">
        <f t="shared" si="0"/>
        <v>0.18</v>
      </c>
      <c r="I15">
        <f t="shared" si="1"/>
        <v>106.15221436896414</v>
      </c>
      <c r="L15" s="1">
        <v>0.92</v>
      </c>
      <c r="M15">
        <f t="shared" si="2"/>
        <v>920</v>
      </c>
      <c r="P15">
        <f t="shared" si="3"/>
        <v>165.6</v>
      </c>
    </row>
    <row r="16" spans="1:16" x14ac:dyDescent="0.2">
      <c r="A16">
        <v>15</v>
      </c>
      <c r="B16">
        <f>[1]SOC1!B16</f>
        <v>866.12241795812588</v>
      </c>
      <c r="C16">
        <f>[1]Pd1!B16</f>
        <v>0</v>
      </c>
      <c r="D16">
        <f>[1]Pch1!B16</f>
        <v>0</v>
      </c>
      <c r="E16">
        <f>[1]Pb1!B16</f>
        <v>465</v>
      </c>
      <c r="F16">
        <f>[1]Ps1!B16</f>
        <v>0</v>
      </c>
      <c r="G16">
        <v>0.14000000000000001</v>
      </c>
      <c r="H16">
        <f t="shared" si="0"/>
        <v>0.19</v>
      </c>
      <c r="I16">
        <f t="shared" si="1"/>
        <v>88.35</v>
      </c>
      <c r="L16" s="1">
        <v>0.9</v>
      </c>
      <c r="M16">
        <f t="shared" si="2"/>
        <v>900</v>
      </c>
      <c r="P16">
        <f t="shared" si="3"/>
        <v>171</v>
      </c>
    </row>
    <row r="17" spans="1:23" x14ac:dyDescent="0.2">
      <c r="A17">
        <v>16</v>
      </c>
      <c r="B17">
        <f>[1]SOC1!B17</f>
        <v>952.17391304347825</v>
      </c>
      <c r="C17">
        <f>[1]Pd1!B17</f>
        <v>0</v>
      </c>
      <c r="D17">
        <f>[1]Pch1!B17</f>
        <v>90.580521142476215</v>
      </c>
      <c r="E17">
        <f>[1]Pb1!B17</f>
        <v>675.58052114247619</v>
      </c>
      <c r="F17">
        <f>[1]Ps1!B17</f>
        <v>0</v>
      </c>
      <c r="G17">
        <v>0.13</v>
      </c>
      <c r="H17">
        <f t="shared" si="0"/>
        <v>0.18</v>
      </c>
      <c r="I17">
        <f t="shared" si="1"/>
        <v>121.6044938056457</v>
      </c>
      <c r="L17" s="1">
        <v>0.95</v>
      </c>
      <c r="M17">
        <f t="shared" si="2"/>
        <v>950</v>
      </c>
      <c r="P17">
        <f t="shared" si="3"/>
        <v>171</v>
      </c>
    </row>
    <row r="18" spans="1:23" x14ac:dyDescent="0.2">
      <c r="A18">
        <v>17</v>
      </c>
      <c r="B18">
        <f>[1]SOC1!B18</f>
        <v>299.99999999999989</v>
      </c>
      <c r="C18">
        <f>[1]Pd1!B18</f>
        <v>600</v>
      </c>
      <c r="D18">
        <f>[1]Pch1!B18</f>
        <v>0</v>
      </c>
      <c r="E18">
        <f>[1]Pb1!B18</f>
        <v>65</v>
      </c>
      <c r="F18">
        <f>[1]Ps1!B18</f>
        <v>0</v>
      </c>
      <c r="G18">
        <v>0.18</v>
      </c>
      <c r="H18">
        <f t="shared" si="0"/>
        <v>0.22999999999999998</v>
      </c>
      <c r="I18">
        <f t="shared" si="1"/>
        <v>14.95</v>
      </c>
      <c r="L18" s="1">
        <v>0.94</v>
      </c>
      <c r="M18">
        <f t="shared" si="2"/>
        <v>940</v>
      </c>
      <c r="P18">
        <f t="shared" si="3"/>
        <v>216.2</v>
      </c>
    </row>
    <row r="19" spans="1:23" x14ac:dyDescent="0.2">
      <c r="A19">
        <v>18</v>
      </c>
      <c r="B19">
        <f>[1]SOC1!B19</f>
        <v>299.99999999999989</v>
      </c>
      <c r="C19">
        <f>[1]Pd1!B19</f>
        <v>0</v>
      </c>
      <c r="D19">
        <f>[1]Pch1!B19</f>
        <v>0</v>
      </c>
      <c r="E19">
        <f>[1]Pb1!B19</f>
        <v>825</v>
      </c>
      <c r="F19">
        <f>[1]Ps1!B19</f>
        <v>0</v>
      </c>
      <c r="G19">
        <v>0.14000000000000001</v>
      </c>
      <c r="H19">
        <f t="shared" si="0"/>
        <v>0.19</v>
      </c>
      <c r="I19">
        <f t="shared" si="1"/>
        <v>156.75</v>
      </c>
      <c r="L19" s="1">
        <v>1</v>
      </c>
      <c r="M19">
        <f t="shared" si="2"/>
        <v>1000</v>
      </c>
      <c r="P19">
        <f t="shared" si="3"/>
        <v>190</v>
      </c>
    </row>
    <row r="20" spans="1:23" x14ac:dyDescent="0.2">
      <c r="A20">
        <v>19</v>
      </c>
      <c r="B20">
        <f>[1]SOC1!B20</f>
        <v>299.99999999999989</v>
      </c>
      <c r="C20">
        <f>[1]Pd1!B20</f>
        <v>0</v>
      </c>
      <c r="D20">
        <f>[1]Pch1!B20</f>
        <v>0</v>
      </c>
      <c r="E20">
        <f>[1]Pb1!B20</f>
        <v>885</v>
      </c>
      <c r="F20">
        <f>[1]Ps1!B20</f>
        <v>0</v>
      </c>
      <c r="G20">
        <v>0.14000000000000001</v>
      </c>
      <c r="H20">
        <f t="shared" si="0"/>
        <v>0.19</v>
      </c>
      <c r="I20">
        <f t="shared" si="1"/>
        <v>168.15</v>
      </c>
      <c r="L20" s="1">
        <v>0.96</v>
      </c>
      <c r="M20">
        <f t="shared" si="2"/>
        <v>960</v>
      </c>
      <c r="P20">
        <f t="shared" si="3"/>
        <v>182.4</v>
      </c>
    </row>
    <row r="21" spans="1:23" x14ac:dyDescent="0.2">
      <c r="A21">
        <v>20</v>
      </c>
      <c r="B21">
        <f>[1]SOC1!B21</f>
        <v>299.99999999999989</v>
      </c>
      <c r="C21">
        <f>[1]Pd1!B21</f>
        <v>0</v>
      </c>
      <c r="D21">
        <f>[1]Pch1!B21</f>
        <v>0</v>
      </c>
      <c r="E21">
        <f>[1]Pb1!B21</f>
        <v>940</v>
      </c>
      <c r="F21">
        <f>[1]Ps1!B21</f>
        <v>0</v>
      </c>
      <c r="G21">
        <v>0.14000000000000001</v>
      </c>
      <c r="H21">
        <f t="shared" si="0"/>
        <v>0.19</v>
      </c>
      <c r="I21">
        <f t="shared" si="1"/>
        <v>178.6</v>
      </c>
      <c r="L21" s="1">
        <v>0.94</v>
      </c>
      <c r="M21">
        <f t="shared" si="2"/>
        <v>940</v>
      </c>
      <c r="P21">
        <f t="shared" si="3"/>
        <v>178.6</v>
      </c>
    </row>
    <row r="22" spans="1:23" x14ac:dyDescent="0.2">
      <c r="A22">
        <v>21</v>
      </c>
      <c r="B22">
        <f>[1]SOC1!B22</f>
        <v>299.99999999999989</v>
      </c>
      <c r="C22">
        <f>[1]Pd1!B22</f>
        <v>0</v>
      </c>
      <c r="D22">
        <f>[1]Pch1!B22</f>
        <v>0</v>
      </c>
      <c r="E22">
        <f>[1]Pb1!B22</f>
        <v>820</v>
      </c>
      <c r="F22">
        <f>[1]Ps1!B22</f>
        <v>0</v>
      </c>
      <c r="G22">
        <v>0.15</v>
      </c>
      <c r="H22">
        <f t="shared" si="0"/>
        <v>0.2</v>
      </c>
      <c r="I22">
        <f t="shared" si="1"/>
        <v>164</v>
      </c>
      <c r="L22" s="1">
        <v>0.82</v>
      </c>
      <c r="M22">
        <f t="shared" si="2"/>
        <v>820</v>
      </c>
      <c r="P22">
        <f t="shared" si="3"/>
        <v>164</v>
      </c>
    </row>
    <row r="23" spans="1:23" x14ac:dyDescent="0.2">
      <c r="A23">
        <v>22</v>
      </c>
      <c r="B23">
        <f>[1]SOC1!B23</f>
        <v>299.99999999999989</v>
      </c>
      <c r="C23">
        <f>[1]Pd1!B23</f>
        <v>0</v>
      </c>
      <c r="D23">
        <f>[1]Pch1!B23</f>
        <v>0</v>
      </c>
      <c r="E23">
        <f>[1]Pb1!B23</f>
        <v>770</v>
      </c>
      <c r="F23">
        <f>[1]Ps1!B23</f>
        <v>0</v>
      </c>
      <c r="G23">
        <v>0.15</v>
      </c>
      <c r="H23">
        <f t="shared" si="0"/>
        <v>0.2</v>
      </c>
      <c r="I23">
        <f t="shared" si="1"/>
        <v>154</v>
      </c>
      <c r="L23" s="1">
        <v>0.77</v>
      </c>
      <c r="M23">
        <f t="shared" si="2"/>
        <v>770</v>
      </c>
      <c r="P23">
        <f t="shared" si="3"/>
        <v>154</v>
      </c>
    </row>
    <row r="24" spans="1:23" x14ac:dyDescent="0.2">
      <c r="A24">
        <v>23</v>
      </c>
      <c r="B24">
        <f>[1]SOC1!B24</f>
        <v>299.99999999999989</v>
      </c>
      <c r="C24">
        <f>[1]Pd1!B24</f>
        <v>0</v>
      </c>
      <c r="D24">
        <f>[1]Pch1!B24</f>
        <v>0</v>
      </c>
      <c r="E24">
        <f>[1]Pb1!B24</f>
        <v>760</v>
      </c>
      <c r="F24">
        <f>[1]Ps1!B24</f>
        <v>0</v>
      </c>
      <c r="G24">
        <v>0.15</v>
      </c>
      <c r="H24">
        <f t="shared" si="0"/>
        <v>0.2</v>
      </c>
      <c r="I24">
        <f t="shared" si="1"/>
        <v>152</v>
      </c>
      <c r="L24" s="1">
        <v>0.76</v>
      </c>
      <c r="M24">
        <f t="shared" si="2"/>
        <v>760</v>
      </c>
      <c r="P24">
        <f t="shared" si="3"/>
        <v>152</v>
      </c>
    </row>
    <row r="25" spans="1:23" x14ac:dyDescent="0.2">
      <c r="A25">
        <v>24</v>
      </c>
      <c r="B25">
        <f>[1]SOC1!B25</f>
        <v>300</v>
      </c>
      <c r="C25">
        <f>[1]Pd1!B25</f>
        <v>0</v>
      </c>
      <c r="D25">
        <f>[1]Pch1!B25</f>
        <v>0</v>
      </c>
      <c r="E25">
        <f>[1]Pb1!B25</f>
        <v>720</v>
      </c>
      <c r="F25">
        <f>[1]Ps1!B25</f>
        <v>0</v>
      </c>
      <c r="G25">
        <v>0.12</v>
      </c>
      <c r="H25">
        <f t="shared" si="0"/>
        <v>0.16999999999999998</v>
      </c>
      <c r="I25">
        <f t="shared" si="1"/>
        <v>122.39999999999999</v>
      </c>
      <c r="L25" s="1">
        <v>0.72</v>
      </c>
      <c r="M25">
        <f t="shared" si="2"/>
        <v>720</v>
      </c>
      <c r="P25">
        <f t="shared" si="3"/>
        <v>122.39999999999999</v>
      </c>
    </row>
    <row r="26" spans="1:23" x14ac:dyDescent="0.2">
      <c r="C26" s="3">
        <f t="shared" ref="C26:D26" si="4">SUM(C2:C25)*30</f>
        <v>72000</v>
      </c>
      <c r="D26" s="3">
        <f t="shared" si="4"/>
        <v>82379.862700228841</v>
      </c>
      <c r="E26" s="3">
        <f>SUM(E2:E25)*30</f>
        <v>502529.86270022875</v>
      </c>
      <c r="I26" s="4">
        <f>SUM(I2:I25)*30</f>
        <v>89997.469684459036</v>
      </c>
      <c r="J26" s="4">
        <f>MAX(E2:E25)*36</f>
        <v>42808.835717107417</v>
      </c>
      <c r="K26" s="4">
        <f>J26+I26</f>
        <v>132806.30540156644</v>
      </c>
      <c r="L26" s="3"/>
      <c r="M26" s="3">
        <f>SUM(M2:M25)*30</f>
        <v>614400</v>
      </c>
      <c r="N26" s="3"/>
      <c r="O26" s="3"/>
      <c r="P26" s="4">
        <f>SUM(P2:P25)*30</f>
        <v>116574</v>
      </c>
      <c r="Q26" s="4">
        <f>MAX(M2:M25)*36</f>
        <v>36000</v>
      </c>
      <c r="R26" s="4">
        <f>Q26+P26</f>
        <v>152574</v>
      </c>
    </row>
    <row r="30" spans="1:23" x14ac:dyDescent="0.2">
      <c r="N30" t="s">
        <v>15</v>
      </c>
      <c r="O30" t="s">
        <v>12</v>
      </c>
      <c r="P30" t="s">
        <v>14</v>
      </c>
      <c r="Q30" t="s">
        <v>12</v>
      </c>
      <c r="R30" t="s">
        <v>7</v>
      </c>
      <c r="S30" t="s">
        <v>12</v>
      </c>
      <c r="T30" t="s">
        <v>8</v>
      </c>
      <c r="U30" t="s">
        <v>12</v>
      </c>
      <c r="V30" t="s">
        <v>11</v>
      </c>
      <c r="W30" s="6" t="s">
        <v>19</v>
      </c>
    </row>
    <row r="31" spans="1:23" x14ac:dyDescent="0.2">
      <c r="N31" t="s">
        <v>9</v>
      </c>
      <c r="O31" t="s">
        <v>12</v>
      </c>
      <c r="P31" t="s">
        <v>10</v>
      </c>
      <c r="Q31" t="s">
        <v>12</v>
      </c>
      <c r="R31" s="2">
        <f>E26/1000</f>
        <v>502.52986270022876</v>
      </c>
      <c r="S31" t="s">
        <v>12</v>
      </c>
      <c r="T31">
        <f>M26/1000</f>
        <v>614.4</v>
      </c>
      <c r="U31" t="s">
        <v>12</v>
      </c>
      <c r="V31" s="2">
        <f>T31-R31</f>
        <v>111.87013729977122</v>
      </c>
      <c r="W31" s="6" t="s">
        <v>19</v>
      </c>
    </row>
    <row r="32" spans="1:23" x14ac:dyDescent="0.2">
      <c r="N32" t="s">
        <v>13</v>
      </c>
      <c r="O32" t="s">
        <v>12</v>
      </c>
      <c r="P32" t="s">
        <v>10</v>
      </c>
      <c r="Q32" t="s">
        <v>12</v>
      </c>
      <c r="R32" s="2">
        <f t="shared" ref="R32:R44" si="5">E27/1000</f>
        <v>0</v>
      </c>
      <c r="S32" t="s">
        <v>12</v>
      </c>
      <c r="T32">
        <f t="shared" ref="T32:T44" si="6">M27/1000</f>
        <v>0</v>
      </c>
      <c r="U32" t="s">
        <v>12</v>
      </c>
      <c r="V32" s="2">
        <f t="shared" ref="V32:V45" si="7">T32-R32</f>
        <v>0</v>
      </c>
      <c r="W32" s="6" t="s">
        <v>19</v>
      </c>
    </row>
    <row r="33" spans="14:23" x14ac:dyDescent="0.2">
      <c r="N33" t="s">
        <v>9</v>
      </c>
      <c r="O33" t="s">
        <v>12</v>
      </c>
      <c r="P33" t="s">
        <v>16</v>
      </c>
      <c r="Q33" t="s">
        <v>12</v>
      </c>
      <c r="R33" s="5">
        <f>K26</f>
        <v>132806.30540156644</v>
      </c>
      <c r="S33" t="s">
        <v>12</v>
      </c>
      <c r="T33" s="5">
        <f>R26</f>
        <v>152574</v>
      </c>
      <c r="U33" t="s">
        <v>12</v>
      </c>
      <c r="V33" s="5">
        <f>T33-R33</f>
        <v>19767.694598433562</v>
      </c>
      <c r="W33" s="6" t="s">
        <v>19</v>
      </c>
    </row>
    <row r="34" spans="14:23" x14ac:dyDescent="0.2">
      <c r="N34" t="s">
        <v>17</v>
      </c>
      <c r="O34" t="s">
        <v>12</v>
      </c>
      <c r="P34" t="s">
        <v>16</v>
      </c>
      <c r="Q34" t="s">
        <v>12</v>
      </c>
      <c r="R34" s="5">
        <f>J26</f>
        <v>42808.835717107417</v>
      </c>
      <c r="S34" t="s">
        <v>12</v>
      </c>
      <c r="T34" s="5">
        <f>Q26</f>
        <v>36000</v>
      </c>
      <c r="U34" t="s">
        <v>12</v>
      </c>
      <c r="V34" s="5">
        <f t="shared" ref="V34:V35" si="8">T34-R34</f>
        <v>-6808.8357171074167</v>
      </c>
      <c r="W34" s="6" t="s">
        <v>19</v>
      </c>
    </row>
    <row r="35" spans="14:23" x14ac:dyDescent="0.2">
      <c r="N35" t="s">
        <v>18</v>
      </c>
      <c r="O35" t="s">
        <v>12</v>
      </c>
      <c r="P35" t="s">
        <v>16</v>
      </c>
      <c r="Q35" t="s">
        <v>12</v>
      </c>
      <c r="R35" s="5">
        <f>I26</f>
        <v>89997.469684459036</v>
      </c>
      <c r="S35" t="s">
        <v>12</v>
      </c>
      <c r="T35" s="5">
        <f>P26</f>
        <v>116574</v>
      </c>
      <c r="U35" t="s">
        <v>12</v>
      </c>
      <c r="V35" s="5">
        <f t="shared" si="8"/>
        <v>26576.530315540964</v>
      </c>
      <c r="W35" s="6" t="s">
        <v>19</v>
      </c>
    </row>
    <row r="36" spans="14:23" x14ac:dyDescent="0.2">
      <c r="R36" s="5"/>
      <c r="T36" s="5"/>
      <c r="V36" s="2"/>
    </row>
    <row r="37" spans="14:23" x14ac:dyDescent="0.2">
      <c r="R37" s="5"/>
      <c r="T37" s="5"/>
      <c r="V37" s="2"/>
    </row>
    <row r="38" spans="14:23" x14ac:dyDescent="0.2">
      <c r="R38" s="5"/>
      <c r="T38" s="5"/>
      <c r="V38" s="2"/>
    </row>
    <row r="39" spans="14:23" x14ac:dyDescent="0.2">
      <c r="R39" s="5"/>
      <c r="T39" s="5"/>
      <c r="V39" s="2"/>
    </row>
    <row r="40" spans="14:23" x14ac:dyDescent="0.2">
      <c r="R40" s="5"/>
      <c r="T40" s="5"/>
      <c r="V40" s="2"/>
    </row>
    <row r="41" spans="14:23" x14ac:dyDescent="0.2">
      <c r="R41" s="5"/>
      <c r="T41" s="5"/>
      <c r="V41" s="2"/>
    </row>
    <row r="42" spans="14:23" x14ac:dyDescent="0.2">
      <c r="R42" s="2"/>
      <c r="V42" s="2"/>
    </row>
    <row r="43" spans="14:23" x14ac:dyDescent="0.2">
      <c r="R43" s="2"/>
      <c r="V43" s="2"/>
    </row>
    <row r="44" spans="14:23" x14ac:dyDescent="0.2">
      <c r="R44" s="2"/>
      <c r="V44" s="2"/>
    </row>
    <row r="45" spans="14:23" x14ac:dyDescent="0.2">
      <c r="V45" s="2"/>
    </row>
  </sheetData>
  <hyperlinks>
    <hyperlink ref="W30" r:id="rId1" xr:uid="{5A593879-8656-6A49-8082-5A0C02B7BD1C}"/>
    <hyperlink ref="W31:W35" r:id="rId2" display="\\" xr:uid="{1BF8DA4A-3717-D046-BAF8-5870F86A884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2024-05-17T01:52:09Z</dcterms:created>
  <dcterms:modified xsi:type="dcterms:W3CDTF">2024-05-17T02:34:02Z</dcterms:modified>
</cp:coreProperties>
</file>