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dsc\Dropbox\Research_Postdoc\Paper_Reviews\Choosak_LongTermCare_2023\Article_Data+AI\Draft_Affordability\"/>
    </mc:Choice>
  </mc:AlternateContent>
  <xr:revisionPtr revIDLastSave="0" documentId="13_ncr:1_{481EE754-055C-4124-A96A-0977560A4E30}" xr6:coauthVersionLast="36" xr6:coauthVersionMax="36" xr10:uidLastSave="{00000000-0000-0000-0000-000000000000}"/>
  <bookViews>
    <workbookView xWindow="0" yWindow="0" windowWidth="22770" windowHeight="10125" xr2:uid="{84D04135-A704-4C4E-BC4E-92C50A0F9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3" i="1"/>
  <c r="M4" i="1"/>
  <c r="M3" i="1"/>
  <c r="O6" i="1"/>
  <c r="O5" i="1"/>
  <c r="M6" i="1"/>
  <c r="M5" i="1"/>
  <c r="K6" i="1"/>
  <c r="K5" i="1"/>
  <c r="K4" i="1"/>
  <c r="K3" i="1"/>
  <c r="P4" i="1"/>
  <c r="N4" i="1"/>
  <c r="L4" i="1"/>
  <c r="J4" i="1"/>
  <c r="N12" i="1"/>
  <c r="H14" i="1"/>
  <c r="N22" i="1" s="1"/>
  <c r="H13" i="1"/>
  <c r="N21" i="1" s="1"/>
  <c r="H12" i="1"/>
  <c r="N20" i="1" s="1"/>
  <c r="H11" i="1"/>
  <c r="N11" i="1" s="1"/>
  <c r="F27" i="1"/>
  <c r="F26" i="1"/>
  <c r="F25" i="1"/>
  <c r="F24" i="1"/>
  <c r="F28" i="1" s="1"/>
  <c r="C7" i="1"/>
  <c r="B7" i="1"/>
  <c r="K11" i="1"/>
  <c r="Q11" i="1" s="1"/>
  <c r="J11" i="1"/>
  <c r="P19" i="1" s="1"/>
  <c r="K14" i="1"/>
  <c r="Q14" i="1" s="1"/>
  <c r="J14" i="1"/>
  <c r="P14" i="1" s="1"/>
  <c r="I14" i="1"/>
  <c r="O14" i="1" s="1"/>
  <c r="K13" i="1"/>
  <c r="Q21" i="1" s="1"/>
  <c r="J13" i="1"/>
  <c r="P13" i="1" s="1"/>
  <c r="I13" i="1"/>
  <c r="O13" i="1" s="1"/>
  <c r="K12" i="1"/>
  <c r="Q20" i="1" s="1"/>
  <c r="J12" i="1"/>
  <c r="P20" i="1" s="1"/>
  <c r="I12" i="1"/>
  <c r="O20" i="1" s="1"/>
  <c r="I11" i="1"/>
  <c r="O19" i="1" s="1"/>
  <c r="P11" i="1" l="1"/>
  <c r="O22" i="1"/>
  <c r="N13" i="1"/>
  <c r="P22" i="1"/>
  <c r="O12" i="1"/>
  <c r="P12" i="1"/>
  <c r="Q22" i="1"/>
  <c r="N14" i="1"/>
  <c r="N15" i="1" s="1"/>
  <c r="K15" i="1"/>
  <c r="P5" i="1" s="1"/>
  <c r="I15" i="1"/>
  <c r="L5" i="1" s="1"/>
  <c r="L6" i="1" s="1"/>
  <c r="O11" i="1"/>
  <c r="P21" i="1"/>
  <c r="P23" i="1" s="1"/>
  <c r="H15" i="1"/>
  <c r="J5" i="1" s="1"/>
  <c r="J6" i="1" s="1"/>
  <c r="P6" i="1"/>
  <c r="P15" i="1"/>
  <c r="Q13" i="1"/>
  <c r="O21" i="1"/>
  <c r="O23" i="1" s="1"/>
  <c r="Q19" i="1"/>
  <c r="N19" i="1"/>
  <c r="N23" i="1" s="1"/>
  <c r="J15" i="1"/>
  <c r="N5" i="1" s="1"/>
  <c r="N6" i="1" s="1"/>
  <c r="Q12" i="1"/>
  <c r="Q15" i="1" s="1"/>
  <c r="O15" i="1" l="1"/>
  <c r="Q23" i="1"/>
</calcChain>
</file>

<file path=xl/sharedStrings.xml><?xml version="1.0" encoding="utf-8"?>
<sst xmlns="http://schemas.openxmlformats.org/spreadsheetml/2006/main" count="54" uniqueCount="24">
  <si>
    <t>60+</t>
  </si>
  <si>
    <t>BRM</t>
  </si>
  <si>
    <t>CHM</t>
  </si>
  <si>
    <t>SSK</t>
  </si>
  <si>
    <t>UBN</t>
  </si>
  <si>
    <t>Sample Proportion of Screen Persons</t>
  </si>
  <si>
    <t>Bed-Group</t>
  </si>
  <si>
    <t>LTC Dependents</t>
  </si>
  <si>
    <t>ALL</t>
  </si>
  <si>
    <t>LTC 2023 NHSO Register</t>
  </si>
  <si>
    <t>Bluebook Year 2023 %</t>
  </si>
  <si>
    <t>Home-Group</t>
  </si>
  <si>
    <t>Bluebook 2023</t>
  </si>
  <si>
    <t>LTC Dependents NHSO Register</t>
  </si>
  <si>
    <t>Bluebook 2023 Dependents Estimate</t>
  </si>
  <si>
    <t>60-69</t>
  </si>
  <si>
    <t>70+</t>
  </si>
  <si>
    <t>70-79</t>
  </si>
  <si>
    <t>80+</t>
  </si>
  <si>
    <t>80-89</t>
  </si>
  <si>
    <t>90+</t>
  </si>
  <si>
    <t>NSO-HLA, 2022</t>
  </si>
  <si>
    <t>LTC Dependents Extrapolated from % from Bluebook Year 2023 Screenings</t>
  </si>
  <si>
    <t>Independents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</si>
</sst>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.0_);_(* \(#,##0.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" fontId="0" fillId="0" borderId="0" xfId="2" applyNumberFormat="1" applyFon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2" applyNumberFormat="1" applyFont="1"/>
    <xf numFmtId="168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3F4E-03F4-4401-AF85-9184865D441E}">
  <dimension ref="A1:Q28"/>
  <sheetViews>
    <sheetView tabSelected="1" workbookViewId="0">
      <selection activeCell="O5" sqref="O5:O6"/>
    </sheetView>
  </sheetViews>
  <sheetFormatPr defaultRowHeight="15" x14ac:dyDescent="0.25"/>
  <cols>
    <col min="1" max="1" width="24.140625" customWidth="1"/>
    <col min="2" max="2" width="10.5703125" bestFit="1" customWidth="1"/>
    <col min="3" max="3" width="11.5703125" bestFit="1" customWidth="1"/>
    <col min="6" max="6" width="10.5703125" bestFit="1" customWidth="1"/>
    <col min="10" max="10" width="10.7109375" customWidth="1"/>
    <col min="11" max="13" width="9.5703125" bestFit="1" customWidth="1"/>
    <col min="15" max="15" width="10.140625" customWidth="1"/>
    <col min="16" max="16" width="10.85546875" customWidth="1"/>
    <col min="17" max="17" width="12" customWidth="1"/>
  </cols>
  <sheetData>
    <row r="1" spans="1:17" x14ac:dyDescent="0.25">
      <c r="B1" t="s">
        <v>9</v>
      </c>
      <c r="C1" t="s">
        <v>12</v>
      </c>
    </row>
    <row r="2" spans="1:17" x14ac:dyDescent="0.25">
      <c r="B2" t="s">
        <v>0</v>
      </c>
      <c r="C2" t="s">
        <v>0</v>
      </c>
      <c r="J2" s="4" t="s">
        <v>0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</row>
    <row r="3" spans="1:17" x14ac:dyDescent="0.25">
      <c r="A3" t="s">
        <v>1</v>
      </c>
      <c r="B3" s="4">
        <v>11094</v>
      </c>
      <c r="C3" s="4">
        <v>264932</v>
      </c>
      <c r="J3" s="3">
        <v>1085.8</v>
      </c>
      <c r="K3" s="3">
        <f>J3-L3</f>
        <v>599.19999999999993</v>
      </c>
      <c r="L3" s="3">
        <v>486.6</v>
      </c>
      <c r="M3" s="3">
        <f>L3-N3</f>
        <v>334.1</v>
      </c>
      <c r="N3" s="3">
        <v>152.5</v>
      </c>
      <c r="O3" s="3">
        <f>N3-P3</f>
        <v>128.30000000000001</v>
      </c>
      <c r="P3" s="3">
        <v>24.2</v>
      </c>
    </row>
    <row r="4" spans="1:17" x14ac:dyDescent="0.25">
      <c r="A4" t="s">
        <v>2</v>
      </c>
      <c r="B4" s="4">
        <v>13660</v>
      </c>
      <c r="C4" s="4">
        <v>192116</v>
      </c>
      <c r="G4" t="s">
        <v>21</v>
      </c>
      <c r="J4" s="6">
        <f>J3*1000</f>
        <v>1085800</v>
      </c>
      <c r="K4" s="4">
        <f>J4-L4</f>
        <v>599200</v>
      </c>
      <c r="L4" s="6">
        <f t="shared" ref="L4:P4" si="0">L3*1000</f>
        <v>486600</v>
      </c>
      <c r="M4" s="4">
        <f>L4-N4</f>
        <v>334100</v>
      </c>
      <c r="N4" s="6">
        <f t="shared" si="0"/>
        <v>152500</v>
      </c>
      <c r="O4" s="4">
        <f>N4-P4</f>
        <v>128300</v>
      </c>
      <c r="P4" s="6">
        <f t="shared" si="0"/>
        <v>24200</v>
      </c>
    </row>
    <row r="5" spans="1:17" x14ac:dyDescent="0.25">
      <c r="A5" t="s">
        <v>3</v>
      </c>
      <c r="B5" s="4">
        <v>24350</v>
      </c>
      <c r="C5" s="4">
        <v>258459</v>
      </c>
      <c r="G5" s="1" t="s">
        <v>22</v>
      </c>
      <c r="J5" s="10">
        <f>(J4*H15)/1000</f>
        <v>73.128629999999987</v>
      </c>
      <c r="K5" s="9">
        <f>J5-L5</f>
        <v>19.833765</v>
      </c>
      <c r="L5" s="10">
        <f>(L4*I15)/1000</f>
        <v>53.294864999999987</v>
      </c>
      <c r="M5" s="9">
        <f>L5-N5</f>
        <v>18.997614999999989</v>
      </c>
      <c r="N5" s="10">
        <f>(N4*J15)/1000</f>
        <v>34.297249999999998</v>
      </c>
      <c r="O5" s="9">
        <f>N5-P5</f>
        <v>24.05097</v>
      </c>
      <c r="P5" s="10">
        <f>(P4*K15)/1000</f>
        <v>10.24628</v>
      </c>
    </row>
    <row r="6" spans="1:17" x14ac:dyDescent="0.25">
      <c r="A6" t="s">
        <v>4</v>
      </c>
      <c r="B6" s="4">
        <v>29657</v>
      </c>
      <c r="C6" s="4">
        <v>290436</v>
      </c>
      <c r="G6" s="1" t="s">
        <v>23</v>
      </c>
      <c r="J6" s="10">
        <f>(J4-(J5*1000))/1000</f>
        <v>1012.67137</v>
      </c>
      <c r="K6" s="9">
        <f>J6-L6</f>
        <v>579.36623499999996</v>
      </c>
      <c r="L6" s="10">
        <f>(L4-(L5*1000))/1000</f>
        <v>433.30513500000001</v>
      </c>
      <c r="M6" s="9">
        <f>L6-N6</f>
        <v>315.10238500000003</v>
      </c>
      <c r="N6" s="10">
        <f t="shared" ref="N6:P6" si="1">(N4-(N5*1000))/1000</f>
        <v>118.20274999999999</v>
      </c>
      <c r="O6" s="9">
        <f>N6-P6</f>
        <v>104.24902999999999</v>
      </c>
      <c r="P6" s="10">
        <f t="shared" si="1"/>
        <v>13.953719999999999</v>
      </c>
    </row>
    <row r="7" spans="1:17" x14ac:dyDescent="0.25">
      <c r="A7" t="s">
        <v>8</v>
      </c>
      <c r="B7" s="4">
        <f>SUM(B3:B6)</f>
        <v>78761</v>
      </c>
      <c r="C7" s="4">
        <f>SUM(C3:C6)</f>
        <v>1005943</v>
      </c>
    </row>
    <row r="8" spans="1:17" x14ac:dyDescent="0.25">
      <c r="B8" s="4"/>
    </row>
    <row r="9" spans="1:17" x14ac:dyDescent="0.25">
      <c r="A9" t="s">
        <v>10</v>
      </c>
      <c r="M9" s="1" t="s">
        <v>13</v>
      </c>
    </row>
    <row r="10" spans="1:17" x14ac:dyDescent="0.25">
      <c r="A10" s="1" t="s">
        <v>11</v>
      </c>
      <c r="B10" s="1">
        <v>60</v>
      </c>
      <c r="C10" s="1">
        <v>70</v>
      </c>
      <c r="D10" s="1">
        <v>80</v>
      </c>
      <c r="E10" s="1">
        <v>90</v>
      </c>
      <c r="G10" s="1" t="s">
        <v>7</v>
      </c>
      <c r="H10" s="1">
        <v>60</v>
      </c>
      <c r="I10" s="1">
        <v>70</v>
      </c>
      <c r="J10" s="1">
        <v>80</v>
      </c>
      <c r="K10" s="1">
        <v>90</v>
      </c>
      <c r="N10" s="1">
        <v>60</v>
      </c>
      <c r="O10" s="1">
        <v>70</v>
      </c>
      <c r="P10" s="1">
        <v>80</v>
      </c>
      <c r="Q10" s="1">
        <v>90</v>
      </c>
    </row>
    <row r="11" spans="1:17" x14ac:dyDescent="0.25">
      <c r="A11" s="1" t="s">
        <v>1</v>
      </c>
      <c r="B11">
        <v>2.35</v>
      </c>
      <c r="C11">
        <v>3.73</v>
      </c>
      <c r="D11">
        <v>7.9</v>
      </c>
      <c r="E11">
        <v>16.350000000000001</v>
      </c>
      <c r="G11" s="1" t="s">
        <v>1</v>
      </c>
      <c r="H11" s="2">
        <f>(B11+B18)/100</f>
        <v>3.3700000000000001E-2</v>
      </c>
      <c r="I11" s="2">
        <f>(C11+C18)/100</f>
        <v>5.3499999999999999E-2</v>
      </c>
      <c r="J11" s="2">
        <f t="shared" ref="J11:K11" si="2">(D11+D18)/100</f>
        <v>0.11199999999999999</v>
      </c>
      <c r="K11" s="2">
        <f t="shared" si="2"/>
        <v>0.24249999999999999</v>
      </c>
      <c r="M11" s="1" t="s">
        <v>1</v>
      </c>
      <c r="N11" s="5">
        <f>$B3*H11</f>
        <v>373.86779999999999</v>
      </c>
      <c r="O11" s="5">
        <f>$B3*I11</f>
        <v>593.529</v>
      </c>
      <c r="P11" s="5">
        <f t="shared" ref="P11:Q11" si="3">$B3*J11</f>
        <v>1242.5279999999998</v>
      </c>
      <c r="Q11" s="5">
        <f t="shared" si="3"/>
        <v>2690.2950000000001</v>
      </c>
    </row>
    <row r="12" spans="1:17" x14ac:dyDescent="0.25">
      <c r="A12" s="1" t="s">
        <v>2</v>
      </c>
      <c r="B12">
        <v>3.34</v>
      </c>
      <c r="C12">
        <v>5.0599999999999996</v>
      </c>
      <c r="D12">
        <v>14.15</v>
      </c>
      <c r="E12">
        <v>31.37</v>
      </c>
      <c r="G12" s="1" t="s">
        <v>2</v>
      </c>
      <c r="H12" s="2">
        <f t="shared" ref="H12:H14" si="4">(B12+B19)/100</f>
        <v>4.5199999999999997E-2</v>
      </c>
      <c r="I12" s="2">
        <f t="shared" ref="I12:K12" si="5">(C12+C19)/100</f>
        <v>6.8099999999999994E-2</v>
      </c>
      <c r="J12" s="2">
        <f t="shared" si="5"/>
        <v>0.18240000000000001</v>
      </c>
      <c r="K12" s="2">
        <f t="shared" si="5"/>
        <v>0.41170000000000001</v>
      </c>
      <c r="M12" s="1" t="s">
        <v>2</v>
      </c>
      <c r="N12" s="5">
        <f t="shared" ref="N12:N14" si="6">$B4*H12</f>
        <v>617.43200000000002</v>
      </c>
      <c r="O12" s="5">
        <f>$B4*I12</f>
        <v>930.24599999999987</v>
      </c>
      <c r="P12" s="5">
        <f t="shared" ref="P12:Q12" si="7">$B4*J12</f>
        <v>2491.5840000000003</v>
      </c>
      <c r="Q12" s="5">
        <f t="shared" si="7"/>
        <v>5623.8220000000001</v>
      </c>
    </row>
    <row r="13" spans="1:17" x14ac:dyDescent="0.25">
      <c r="A13" s="1" t="s">
        <v>3</v>
      </c>
      <c r="B13">
        <v>7.75</v>
      </c>
      <c r="C13">
        <v>12.78</v>
      </c>
      <c r="D13">
        <v>23.3</v>
      </c>
      <c r="E13">
        <v>39.39</v>
      </c>
      <c r="G13" s="1" t="s">
        <v>3</v>
      </c>
      <c r="H13" s="2">
        <f t="shared" si="4"/>
        <v>9.3700000000000006E-2</v>
      </c>
      <c r="I13" s="2">
        <f t="shared" ref="I13:K13" si="8">(C13+C20)/100</f>
        <v>0.153</v>
      </c>
      <c r="J13" s="2">
        <f t="shared" si="8"/>
        <v>0.28300000000000003</v>
      </c>
      <c r="K13" s="2">
        <f t="shared" si="8"/>
        <v>0.49680000000000002</v>
      </c>
      <c r="M13" s="1" t="s">
        <v>3</v>
      </c>
      <c r="N13" s="5">
        <f t="shared" si="6"/>
        <v>2281.5950000000003</v>
      </c>
      <c r="O13" s="5">
        <f>$B5*I13</f>
        <v>3725.5499999999997</v>
      </c>
      <c r="P13" s="5">
        <f t="shared" ref="P13:Q13" si="9">$B5*J13</f>
        <v>6891.0500000000011</v>
      </c>
      <c r="Q13" s="5">
        <f t="shared" si="9"/>
        <v>12097.08</v>
      </c>
    </row>
    <row r="14" spans="1:17" x14ac:dyDescent="0.25">
      <c r="A14" s="1" t="s">
        <v>4</v>
      </c>
      <c r="B14">
        <v>8.5</v>
      </c>
      <c r="C14">
        <v>14.44</v>
      </c>
      <c r="D14">
        <v>28.58</v>
      </c>
      <c r="E14">
        <v>47.23</v>
      </c>
      <c r="G14" s="1" t="s">
        <v>4</v>
      </c>
      <c r="H14" s="2">
        <f t="shared" si="4"/>
        <v>9.6799999999999997E-2</v>
      </c>
      <c r="I14" s="2">
        <f t="shared" ref="I14:K14" si="10">(C14+C21)/100</f>
        <v>0.16349999999999998</v>
      </c>
      <c r="J14" s="2">
        <f t="shared" si="10"/>
        <v>0.32219999999999999</v>
      </c>
      <c r="K14" s="2">
        <f t="shared" si="10"/>
        <v>0.54259999999999997</v>
      </c>
      <c r="M14" s="1" t="s">
        <v>4</v>
      </c>
      <c r="N14" s="5">
        <f t="shared" si="6"/>
        <v>2870.7975999999999</v>
      </c>
      <c r="O14" s="5">
        <f>$B6*I14</f>
        <v>4848.9194999999991</v>
      </c>
      <c r="P14" s="5">
        <f t="shared" ref="P14:Q14" si="11">$B6*J14</f>
        <v>9555.4853999999996</v>
      </c>
      <c r="Q14" s="5">
        <f t="shared" si="11"/>
        <v>16091.888199999999</v>
      </c>
    </row>
    <row r="15" spans="1:17" x14ac:dyDescent="0.25">
      <c r="A15" s="1"/>
      <c r="H15" s="7">
        <f>AVERAGE(H11:H14)</f>
        <v>6.7349999999999993E-2</v>
      </c>
      <c r="I15" s="7">
        <f t="shared" ref="I15:K15" si="12">AVERAGE(I11:I14)</f>
        <v>0.10952499999999998</v>
      </c>
      <c r="J15" s="7">
        <f t="shared" si="12"/>
        <v>0.22489999999999999</v>
      </c>
      <c r="K15" s="7">
        <f t="shared" si="12"/>
        <v>0.4234</v>
      </c>
      <c r="M15" s="1" t="s">
        <v>8</v>
      </c>
      <c r="N15" s="6">
        <f>SUM(N11:N14)</f>
        <v>6143.6923999999999</v>
      </c>
      <c r="O15" s="6">
        <f>SUM(O11:O14)</f>
        <v>10098.244499999999</v>
      </c>
      <c r="P15" s="6">
        <f t="shared" ref="P15:Q15" si="13">SUM(P11:P14)</f>
        <v>20180.647400000002</v>
      </c>
      <c r="Q15" s="6">
        <f t="shared" si="13"/>
        <v>36503.085200000001</v>
      </c>
    </row>
    <row r="16" spans="1:17" x14ac:dyDescent="0.25">
      <c r="A16" s="1"/>
      <c r="M16" s="1"/>
      <c r="N16" s="6"/>
      <c r="O16" s="6"/>
      <c r="P16" s="6"/>
      <c r="Q16" s="6"/>
    </row>
    <row r="17" spans="1:17" x14ac:dyDescent="0.25">
      <c r="A17" s="1" t="s">
        <v>6</v>
      </c>
      <c r="B17" s="1">
        <v>60</v>
      </c>
      <c r="C17" s="1">
        <v>70</v>
      </c>
      <c r="D17" s="1">
        <v>80</v>
      </c>
      <c r="E17" s="1">
        <v>90</v>
      </c>
      <c r="M17" s="1" t="s">
        <v>14</v>
      </c>
    </row>
    <row r="18" spans="1:17" x14ac:dyDescent="0.25">
      <c r="A18" s="1" t="s">
        <v>1</v>
      </c>
      <c r="B18">
        <v>1.02</v>
      </c>
      <c r="C18">
        <v>1.62</v>
      </c>
      <c r="D18">
        <v>3.3</v>
      </c>
      <c r="E18">
        <v>7.9</v>
      </c>
      <c r="N18" s="1">
        <v>60</v>
      </c>
      <c r="O18" s="1">
        <v>70</v>
      </c>
      <c r="P18" s="1">
        <v>80</v>
      </c>
      <c r="Q18" s="1">
        <v>90</v>
      </c>
    </row>
    <row r="19" spans="1:17" x14ac:dyDescent="0.25">
      <c r="A19" s="1" t="s">
        <v>2</v>
      </c>
      <c r="B19">
        <v>1.18</v>
      </c>
      <c r="C19">
        <v>1.75</v>
      </c>
      <c r="D19">
        <v>4.09</v>
      </c>
      <c r="E19">
        <v>9.8000000000000007</v>
      </c>
      <c r="M19" s="1" t="s">
        <v>1</v>
      </c>
      <c r="N19" s="5">
        <f>$C3*H11</f>
        <v>8928.2083999999995</v>
      </c>
      <c r="O19" s="5">
        <f t="shared" ref="O19:Q22" si="14">$C3*I11</f>
        <v>14173.861999999999</v>
      </c>
      <c r="P19" s="5">
        <f t="shared" si="14"/>
        <v>29672.383999999998</v>
      </c>
      <c r="Q19" s="5">
        <f t="shared" si="14"/>
        <v>64246.009999999995</v>
      </c>
    </row>
    <row r="20" spans="1:17" x14ac:dyDescent="0.25">
      <c r="A20" s="1" t="s">
        <v>3</v>
      </c>
      <c r="B20">
        <v>1.62</v>
      </c>
      <c r="C20">
        <v>2.52</v>
      </c>
      <c r="D20">
        <v>5</v>
      </c>
      <c r="E20">
        <v>10.29</v>
      </c>
      <c r="M20" s="1" t="s">
        <v>2</v>
      </c>
      <c r="N20" s="5">
        <f t="shared" ref="N20:N22" si="15">$C4*H12</f>
        <v>8683.6431999999986</v>
      </c>
      <c r="O20" s="5">
        <f t="shared" si="14"/>
        <v>13083.0996</v>
      </c>
      <c r="P20" s="5">
        <f t="shared" si="14"/>
        <v>35041.958400000003</v>
      </c>
      <c r="Q20" s="5">
        <f t="shared" si="14"/>
        <v>79094.157200000001</v>
      </c>
    </row>
    <row r="21" spans="1:17" x14ac:dyDescent="0.25">
      <c r="A21" s="1" t="s">
        <v>4</v>
      </c>
      <c r="B21">
        <v>1.18</v>
      </c>
      <c r="C21">
        <v>1.91</v>
      </c>
      <c r="D21">
        <v>3.64</v>
      </c>
      <c r="E21">
        <v>7.03</v>
      </c>
      <c r="M21" s="1" t="s">
        <v>3</v>
      </c>
      <c r="N21" s="5">
        <f t="shared" si="15"/>
        <v>24217.6083</v>
      </c>
      <c r="O21" s="5">
        <f t="shared" si="14"/>
        <v>39544.226999999999</v>
      </c>
      <c r="P21" s="5">
        <f t="shared" si="14"/>
        <v>73143.897000000012</v>
      </c>
      <c r="Q21" s="5">
        <f t="shared" si="14"/>
        <v>128402.43120000001</v>
      </c>
    </row>
    <row r="22" spans="1:17" x14ac:dyDescent="0.25">
      <c r="A22" s="1"/>
      <c r="M22" s="1" t="s">
        <v>4</v>
      </c>
      <c r="N22" s="5">
        <f t="shared" si="15"/>
        <v>28114.2048</v>
      </c>
      <c r="O22" s="5">
        <f t="shared" si="14"/>
        <v>47486.285999999993</v>
      </c>
      <c r="P22" s="5">
        <f t="shared" si="14"/>
        <v>93578.479200000002</v>
      </c>
      <c r="Q22" s="5">
        <f t="shared" si="14"/>
        <v>157590.5736</v>
      </c>
    </row>
    <row r="23" spans="1:17" x14ac:dyDescent="0.25">
      <c r="A23" s="1" t="s">
        <v>5</v>
      </c>
      <c r="B23" s="1">
        <v>60</v>
      </c>
      <c r="C23" s="1">
        <v>70</v>
      </c>
      <c r="D23" s="1">
        <v>80</v>
      </c>
      <c r="E23" s="1">
        <v>90</v>
      </c>
      <c r="F23" s="8" t="s">
        <v>8</v>
      </c>
      <c r="M23" s="1" t="s">
        <v>8</v>
      </c>
      <c r="N23" s="6">
        <f>SUM(N19:N22)</f>
        <v>69943.664699999994</v>
      </c>
      <c r="O23" s="6">
        <f>SUM(O19:O22)</f>
        <v>114287.47459999999</v>
      </c>
      <c r="P23" s="6">
        <f t="shared" ref="P23" si="16">SUM(P19:P22)</f>
        <v>231436.71860000002</v>
      </c>
      <c r="Q23" s="6">
        <f t="shared" ref="Q23" si="17">SUM(Q19:Q22)</f>
        <v>429333.17200000002</v>
      </c>
    </row>
    <row r="24" spans="1:17" x14ac:dyDescent="0.25">
      <c r="A24" s="1" t="s">
        <v>1</v>
      </c>
      <c r="B24">
        <v>3.98</v>
      </c>
      <c r="C24">
        <v>4.42</v>
      </c>
      <c r="D24">
        <v>4.45</v>
      </c>
      <c r="E24">
        <v>4.43</v>
      </c>
      <c r="F24" s="7">
        <f>AVERAGE(B24:E24)</f>
        <v>4.32</v>
      </c>
    </row>
    <row r="25" spans="1:17" x14ac:dyDescent="0.25">
      <c r="A25" s="1" t="s">
        <v>2</v>
      </c>
      <c r="B25">
        <v>0.8</v>
      </c>
      <c r="C25">
        <v>1.03</v>
      </c>
      <c r="D25">
        <v>1.07</v>
      </c>
      <c r="E25">
        <v>1.04</v>
      </c>
      <c r="F25" s="7">
        <f t="shared" ref="F25:F27" si="18">AVERAGE(B25:E25)</f>
        <v>0.9850000000000001</v>
      </c>
    </row>
    <row r="26" spans="1:17" x14ac:dyDescent="0.25">
      <c r="A26" s="1" t="s">
        <v>3</v>
      </c>
      <c r="B26">
        <v>7.26</v>
      </c>
      <c r="C26">
        <v>7.74</v>
      </c>
      <c r="D26">
        <v>8.07</v>
      </c>
      <c r="E26">
        <v>7.41</v>
      </c>
      <c r="F26" s="7">
        <f t="shared" si="18"/>
        <v>7.62</v>
      </c>
    </row>
    <row r="27" spans="1:17" x14ac:dyDescent="0.25">
      <c r="A27" s="1" t="s">
        <v>4</v>
      </c>
      <c r="B27">
        <v>7.17</v>
      </c>
      <c r="C27">
        <v>7.82</v>
      </c>
      <c r="D27">
        <v>7.63</v>
      </c>
      <c r="E27">
        <v>7.13</v>
      </c>
      <c r="F27" s="7">
        <f t="shared" si="18"/>
        <v>7.4375</v>
      </c>
    </row>
    <row r="28" spans="1:17" x14ac:dyDescent="0.25">
      <c r="A28" s="1" t="s">
        <v>8</v>
      </c>
      <c r="F28" s="7">
        <f>AVERAGE(F24:F27)</f>
        <v>5.0906250000000002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S</dc:creator>
  <cp:lastModifiedBy>P S</cp:lastModifiedBy>
  <dcterms:created xsi:type="dcterms:W3CDTF">2024-12-15T12:24:35Z</dcterms:created>
  <dcterms:modified xsi:type="dcterms:W3CDTF">2024-12-15T14:54:07Z</dcterms:modified>
</cp:coreProperties>
</file>