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49cd31feb53bc1/src/repos/ArcheologyTools/docs/Data Reference/"/>
    </mc:Choice>
  </mc:AlternateContent>
  <xr:revisionPtr revIDLastSave="1134" documentId="8_{5AA1196D-6920-4F5B-BEBF-F2879119DE17}" xr6:coauthVersionLast="47" xr6:coauthVersionMax="47" xr10:uidLastSave="{54213448-4AF1-49C2-99AF-787406DFE6E0}"/>
  <bookViews>
    <workbookView xWindow="-120" yWindow="-120" windowWidth="29040" windowHeight="15720" activeTab="3" xr2:uid="{AFB32362-C735-4DBA-8F47-D62EF0E0CE17}"/>
  </bookViews>
  <sheets>
    <sheet name="Standard Distance" sheetId="1" r:id="rId1"/>
    <sheet name="Standard Mass" sheetId="11" r:id="rId2"/>
    <sheet name="Antediluvian" sheetId="3" r:id="rId3"/>
    <sheet name="The Six Ants" sheetId="12" r:id="rId4"/>
    <sheet name="Ancient Egypt" sheetId="4" r:id="rId5"/>
    <sheet name="Teotihuacan" sheetId="6" r:id="rId6"/>
    <sheet name="Mayan" sheetId="5" r:id="rId7"/>
    <sheet name="Anunnaki (Mesopotamia)" sheetId="7" r:id="rId8"/>
    <sheet name="Solar System Sexagesimal" sheetId="10" r:id="rId9"/>
    <sheet name="Numbers (Circ. Based)" sheetId="8" r:id="rId10"/>
    <sheet name="Numbers (Radius Based)" sheetId="9" r:id="rId11"/>
    <sheet name="Constants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E3" i="11"/>
  <c r="F3" i="11" s="1"/>
  <c r="H3" i="11"/>
  <c r="G3" i="11" s="1"/>
  <c r="F2" i="11"/>
  <c r="C4" i="11"/>
  <c r="D4" i="11" s="1"/>
  <c r="F5" i="11"/>
  <c r="H6" i="11"/>
  <c r="F4" i="11"/>
  <c r="F7" i="11"/>
  <c r="F8" i="11"/>
  <c r="H4" i="11"/>
  <c r="H5" i="11"/>
  <c r="H7" i="11"/>
  <c r="H8" i="11"/>
  <c r="B8" i="2"/>
  <c r="B7" i="2"/>
  <c r="F6" i="11" l="1"/>
  <c r="C5" i="11"/>
  <c r="D5" i="11" s="1"/>
  <c r="C3" i="11"/>
  <c r="D3" i="11" s="1"/>
  <c r="H7" i="12" l="1"/>
  <c r="G7" i="12" s="1"/>
  <c r="J7" i="12" s="1"/>
  <c r="L7" i="12" s="1"/>
  <c r="F7" i="12"/>
  <c r="E7" i="12" s="1"/>
  <c r="I7" i="12" s="1"/>
  <c r="K7" i="12" s="1"/>
  <c r="H6" i="12"/>
  <c r="G6" i="12"/>
  <c r="J6" i="12" s="1"/>
  <c r="L6" i="12" s="1"/>
  <c r="F6" i="12"/>
  <c r="E6" i="12" s="1"/>
  <c r="I6" i="12" s="1"/>
  <c r="K6" i="12" s="1"/>
  <c r="H5" i="12"/>
  <c r="G5" i="12" s="1"/>
  <c r="J5" i="12" s="1"/>
  <c r="L5" i="12" s="1"/>
  <c r="F5" i="12"/>
  <c r="E5" i="12" s="1"/>
  <c r="I5" i="12" s="1"/>
  <c r="K5" i="12" s="1"/>
  <c r="H4" i="12"/>
  <c r="G4" i="12"/>
  <c r="J4" i="12" s="1"/>
  <c r="L4" i="12" s="1"/>
  <c r="F4" i="12"/>
  <c r="E4" i="12" s="1"/>
  <c r="I4" i="12" s="1"/>
  <c r="K4" i="12" s="1"/>
  <c r="H3" i="12"/>
  <c r="G3" i="12" s="1"/>
  <c r="J3" i="12" s="1"/>
  <c r="L3" i="12" s="1"/>
  <c r="F3" i="12"/>
  <c r="E3" i="12" s="1"/>
  <c r="I3" i="12" s="1"/>
  <c r="K3" i="12" s="1"/>
  <c r="H2" i="12"/>
  <c r="G2" i="12" s="1"/>
  <c r="J2" i="12" s="1"/>
  <c r="L2" i="12" s="1"/>
  <c r="F2" i="12"/>
  <c r="E2" i="12"/>
  <c r="I2" i="12" s="1"/>
  <c r="K2" i="12" s="1"/>
  <c r="C8" i="11" l="1"/>
  <c r="C7" i="11"/>
  <c r="D7" i="11" s="1"/>
  <c r="C6" i="11"/>
  <c r="G5" i="11"/>
  <c r="G4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G21" i="10" s="1"/>
  <c r="F21" i="10" s="1"/>
  <c r="J21" i="10" s="1"/>
  <c r="L21" i="10" s="1"/>
  <c r="E22" i="10"/>
  <c r="E23" i="10"/>
  <c r="E24" i="10"/>
  <c r="I24" i="10" s="1"/>
  <c r="H24" i="10" s="1"/>
  <c r="K24" i="10" s="1"/>
  <c r="M24" i="10" s="1"/>
  <c r="E25" i="10"/>
  <c r="G25" i="10" s="1"/>
  <c r="F25" i="10" s="1"/>
  <c r="J25" i="10" s="1"/>
  <c r="L25" i="10" s="1"/>
  <c r="I13" i="10"/>
  <c r="H13" i="10" s="1"/>
  <c r="K13" i="10" s="1"/>
  <c r="M13" i="10" s="1"/>
  <c r="I22" i="10"/>
  <c r="H22" i="10" s="1"/>
  <c r="K22" i="10" s="1"/>
  <c r="M22" i="10" s="1"/>
  <c r="I23" i="10"/>
  <c r="H23" i="10" s="1"/>
  <c r="K23" i="10" s="1"/>
  <c r="M23" i="10" s="1"/>
  <c r="C25" i="10"/>
  <c r="C24" i="10"/>
  <c r="C23" i="10"/>
  <c r="C22" i="10"/>
  <c r="C21" i="10"/>
  <c r="C20" i="10"/>
  <c r="C19" i="10"/>
  <c r="G19" i="10" s="1"/>
  <c r="F19" i="10" s="1"/>
  <c r="J19" i="10" s="1"/>
  <c r="L19" i="10" s="1"/>
  <c r="C18" i="10"/>
  <c r="C17" i="10"/>
  <c r="C16" i="10"/>
  <c r="C15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B2" i="8"/>
  <c r="B3" i="8"/>
  <c r="B4" i="8"/>
  <c r="B5" i="8"/>
  <c r="B6" i="8"/>
  <c r="B7" i="8"/>
  <c r="B8" i="8"/>
  <c r="B9" i="8"/>
  <c r="B10" i="8"/>
  <c r="B11" i="8"/>
  <c r="B12" i="8"/>
  <c r="C12" i="8" s="1"/>
  <c r="B13" i="8"/>
  <c r="B14" i="8"/>
  <c r="B15" i="8"/>
  <c r="B16" i="8"/>
  <c r="B17" i="8"/>
  <c r="B18" i="8"/>
  <c r="B19" i="8"/>
  <c r="B20" i="8"/>
  <c r="B21" i="8"/>
  <c r="B22" i="8"/>
  <c r="B23" i="8"/>
  <c r="B24" i="8"/>
  <c r="C24" i="8" s="1"/>
  <c r="G24" i="8" s="1"/>
  <c r="F24" i="8" s="1"/>
  <c r="I24" i="8" s="1"/>
  <c r="K24" i="8" s="1"/>
  <c r="B25" i="8"/>
  <c r="B26" i="8"/>
  <c r="B27" i="8"/>
  <c r="B28" i="8"/>
  <c r="B29" i="8"/>
  <c r="B30" i="8"/>
  <c r="B31" i="8"/>
  <c r="B32" i="8"/>
  <c r="B33" i="8"/>
  <c r="B34" i="8"/>
  <c r="B35" i="8"/>
  <c r="B36" i="8"/>
  <c r="C36" i="8" s="1"/>
  <c r="E36" i="8" s="1"/>
  <c r="D36" i="8" s="1"/>
  <c r="H36" i="8" s="1"/>
  <c r="J36" i="8" s="1"/>
  <c r="B37" i="8"/>
  <c r="B38" i="8"/>
  <c r="B39" i="8"/>
  <c r="B40" i="8"/>
  <c r="B41" i="8"/>
  <c r="B42" i="8"/>
  <c r="B43" i="8"/>
  <c r="B44" i="8"/>
  <c r="B45" i="8"/>
  <c r="B46" i="8"/>
  <c r="B47" i="8"/>
  <c r="B48" i="8"/>
  <c r="C48" i="8" s="1"/>
  <c r="E48" i="8" s="1"/>
  <c r="D48" i="8" s="1"/>
  <c r="H48" i="8" s="1"/>
  <c r="J48" i="8" s="1"/>
  <c r="B49" i="8"/>
  <c r="B50" i="8"/>
  <c r="B51" i="8"/>
  <c r="B52" i="8"/>
  <c r="B53" i="8"/>
  <c r="B54" i="8"/>
  <c r="B55" i="8"/>
  <c r="B56" i="8"/>
  <c r="B57" i="8"/>
  <c r="B58" i="8"/>
  <c r="B59" i="8"/>
  <c r="B60" i="8"/>
  <c r="C60" i="8" s="1"/>
  <c r="E60" i="8" s="1"/>
  <c r="D60" i="8" s="1"/>
  <c r="H60" i="8" s="1"/>
  <c r="J60" i="8" s="1"/>
  <c r="B61" i="8"/>
  <c r="B62" i="8"/>
  <c r="B63" i="8"/>
  <c r="B64" i="8"/>
  <c r="B65" i="8"/>
  <c r="B66" i="8"/>
  <c r="B67" i="8"/>
  <c r="B68" i="8"/>
  <c r="B69" i="8"/>
  <c r="B70" i="8"/>
  <c r="B71" i="8"/>
  <c r="B72" i="8"/>
  <c r="C72" i="8" s="1"/>
  <c r="E72" i="8" s="1"/>
  <c r="D72" i="8" s="1"/>
  <c r="H72" i="8" s="1"/>
  <c r="J72" i="8" s="1"/>
  <c r="B73" i="8"/>
  <c r="B74" i="8"/>
  <c r="B75" i="8"/>
  <c r="B76" i="8"/>
  <c r="B77" i="8"/>
  <c r="B78" i="8"/>
  <c r="B79" i="8"/>
  <c r="B80" i="8"/>
  <c r="B81" i="8"/>
  <c r="B82" i="8"/>
  <c r="B83" i="8"/>
  <c r="B84" i="8"/>
  <c r="C84" i="8" s="1"/>
  <c r="G84" i="8" s="1"/>
  <c r="F84" i="8" s="1"/>
  <c r="I84" i="8" s="1"/>
  <c r="K84" i="8" s="1"/>
  <c r="B85" i="8"/>
  <c r="B86" i="8"/>
  <c r="B87" i="8"/>
  <c r="B88" i="8"/>
  <c r="B89" i="8"/>
  <c r="B90" i="8"/>
  <c r="B91" i="8"/>
  <c r="B92" i="8"/>
  <c r="B93" i="8"/>
  <c r="B94" i="8"/>
  <c r="B95" i="8"/>
  <c r="B96" i="8"/>
  <c r="C96" i="8" s="1"/>
  <c r="G96" i="8" s="1"/>
  <c r="F96" i="8" s="1"/>
  <c r="I96" i="8" s="1"/>
  <c r="K96" i="8" s="1"/>
  <c r="B97" i="8"/>
  <c r="B98" i="8"/>
  <c r="B99" i="8"/>
  <c r="B100" i="8"/>
  <c r="B101" i="8"/>
  <c r="B102" i="8"/>
  <c r="B103" i="8"/>
  <c r="B104" i="8"/>
  <c r="B105" i="8"/>
  <c r="B106" i="8"/>
  <c r="B107" i="8"/>
  <c r="B108" i="8"/>
  <c r="C108" i="8" s="1"/>
  <c r="E108" i="8" s="1"/>
  <c r="D108" i="8" s="1"/>
  <c r="H108" i="8" s="1"/>
  <c r="J108" i="8" s="1"/>
  <c r="B109" i="8"/>
  <c r="B110" i="8"/>
  <c r="B111" i="8"/>
  <c r="B112" i="8"/>
  <c r="B113" i="8"/>
  <c r="B114" i="8"/>
  <c r="B115" i="8"/>
  <c r="B116" i="8"/>
  <c r="B117" i="8"/>
  <c r="B118" i="8"/>
  <c r="B119" i="8"/>
  <c r="B120" i="8"/>
  <c r="C120" i="8" s="1"/>
  <c r="E120" i="8" s="1"/>
  <c r="D120" i="8" s="1"/>
  <c r="H120" i="8" s="1"/>
  <c r="J120" i="8" s="1"/>
  <c r="B121" i="8"/>
  <c r="B122" i="8"/>
  <c r="B123" i="8"/>
  <c r="B124" i="8"/>
  <c r="B125" i="8"/>
  <c r="B126" i="8"/>
  <c r="B127" i="8"/>
  <c r="B128" i="8"/>
  <c r="B129" i="8"/>
  <c r="B130" i="8"/>
  <c r="B131" i="8"/>
  <c r="B132" i="8"/>
  <c r="C132" i="8" s="1"/>
  <c r="G132" i="8" s="1"/>
  <c r="F132" i="8" s="1"/>
  <c r="I132" i="8" s="1"/>
  <c r="K132" i="8" s="1"/>
  <c r="B133" i="8"/>
  <c r="B134" i="8"/>
  <c r="B135" i="8"/>
  <c r="B136" i="8"/>
  <c r="B137" i="8"/>
  <c r="B138" i="8"/>
  <c r="B139" i="8"/>
  <c r="B140" i="8"/>
  <c r="B141" i="8"/>
  <c r="B142" i="8"/>
  <c r="B143" i="8"/>
  <c r="B144" i="8"/>
  <c r="C144" i="8" s="1"/>
  <c r="E144" i="8" s="1"/>
  <c r="D144" i="8" s="1"/>
  <c r="H144" i="8" s="1"/>
  <c r="J144" i="8" s="1"/>
  <c r="B145" i="8"/>
  <c r="B146" i="8"/>
  <c r="B147" i="8"/>
  <c r="B148" i="8"/>
  <c r="B149" i="8"/>
  <c r="B150" i="8"/>
  <c r="B151" i="8"/>
  <c r="B152" i="8"/>
  <c r="B153" i="8"/>
  <c r="B154" i="8"/>
  <c r="B155" i="8"/>
  <c r="B156" i="8"/>
  <c r="C156" i="8" s="1"/>
  <c r="E156" i="8" s="1"/>
  <c r="D156" i="8" s="1"/>
  <c r="H156" i="8" s="1"/>
  <c r="J156" i="8" s="1"/>
  <c r="B157" i="8"/>
  <c r="B158" i="8"/>
  <c r="B159" i="8"/>
  <c r="B160" i="8"/>
  <c r="B161" i="8"/>
  <c r="B162" i="8"/>
  <c r="B163" i="8"/>
  <c r="B164" i="8"/>
  <c r="B165" i="8"/>
  <c r="B166" i="8"/>
  <c r="B167" i="8"/>
  <c r="B168" i="8"/>
  <c r="C168" i="8" s="1"/>
  <c r="E168" i="8" s="1"/>
  <c r="D168" i="8" s="1"/>
  <c r="H168" i="8" s="1"/>
  <c r="J168" i="8" s="1"/>
  <c r="B169" i="8"/>
  <c r="B170" i="8"/>
  <c r="B171" i="8"/>
  <c r="B172" i="8"/>
  <c r="B173" i="8"/>
  <c r="B174" i="8"/>
  <c r="B175" i="8"/>
  <c r="B176" i="8"/>
  <c r="B177" i="8"/>
  <c r="B178" i="8"/>
  <c r="B179" i="8"/>
  <c r="B180" i="8"/>
  <c r="C180" i="8" s="1"/>
  <c r="E180" i="8" s="1"/>
  <c r="D180" i="8" s="1"/>
  <c r="H180" i="8" s="1"/>
  <c r="J180" i="8" s="1"/>
  <c r="B181" i="8"/>
  <c r="B182" i="8"/>
  <c r="B183" i="8"/>
  <c r="B184" i="8"/>
  <c r="B185" i="8"/>
  <c r="B186" i="8"/>
  <c r="B187" i="8"/>
  <c r="B188" i="8"/>
  <c r="B189" i="8"/>
  <c r="B190" i="8"/>
  <c r="B191" i="8"/>
  <c r="B192" i="8"/>
  <c r="C192" i="8" s="1"/>
  <c r="E192" i="8" s="1"/>
  <c r="D192" i="8" s="1"/>
  <c r="B193" i="8"/>
  <c r="B194" i="8"/>
  <c r="B195" i="8"/>
  <c r="B196" i="8"/>
  <c r="B197" i="8"/>
  <c r="B198" i="8"/>
  <c r="B199" i="8"/>
  <c r="B200" i="8"/>
  <c r="B201" i="8"/>
  <c r="B202" i="8"/>
  <c r="B203" i="8"/>
  <c r="B204" i="8"/>
  <c r="C204" i="8" s="1"/>
  <c r="E204" i="8" s="1"/>
  <c r="D204" i="8" s="1"/>
  <c r="H204" i="8" s="1"/>
  <c r="J204" i="8" s="1"/>
  <c r="B205" i="8"/>
  <c r="B206" i="8"/>
  <c r="B207" i="8"/>
  <c r="B208" i="8"/>
  <c r="B209" i="8"/>
  <c r="B210" i="8"/>
  <c r="B211" i="8"/>
  <c r="B212" i="8"/>
  <c r="B213" i="8"/>
  <c r="B214" i="8"/>
  <c r="B215" i="8"/>
  <c r="B216" i="8"/>
  <c r="C216" i="8" s="1"/>
  <c r="G216" i="8" s="1"/>
  <c r="F216" i="8" s="1"/>
  <c r="I216" i="8" s="1"/>
  <c r="K216" i="8" s="1"/>
  <c r="B217" i="8"/>
  <c r="B218" i="8"/>
  <c r="B219" i="8"/>
  <c r="B220" i="8"/>
  <c r="B221" i="8"/>
  <c r="B222" i="8"/>
  <c r="B223" i="8"/>
  <c r="B224" i="8"/>
  <c r="B225" i="8"/>
  <c r="B226" i="8"/>
  <c r="B227" i="8"/>
  <c r="B228" i="8"/>
  <c r="C228" i="8" s="1"/>
  <c r="G228" i="8" s="1"/>
  <c r="F228" i="8" s="1"/>
  <c r="I228" i="8" s="1"/>
  <c r="K228" i="8" s="1"/>
  <c r="B229" i="8"/>
  <c r="B230" i="8"/>
  <c r="B231" i="8"/>
  <c r="B232" i="8"/>
  <c r="B233" i="8"/>
  <c r="B234" i="8"/>
  <c r="B235" i="8"/>
  <c r="B236" i="8"/>
  <c r="B237" i="8"/>
  <c r="B238" i="8"/>
  <c r="B239" i="8"/>
  <c r="B240" i="8"/>
  <c r="C240" i="8" s="1"/>
  <c r="G240" i="8" s="1"/>
  <c r="F240" i="8" s="1"/>
  <c r="I240" i="8" s="1"/>
  <c r="K240" i="8" s="1"/>
  <c r="B241" i="8"/>
  <c r="B242" i="8"/>
  <c r="B243" i="8"/>
  <c r="B244" i="8"/>
  <c r="B245" i="8"/>
  <c r="B246" i="8"/>
  <c r="B247" i="8"/>
  <c r="B248" i="8"/>
  <c r="B249" i="8"/>
  <c r="B250" i="8"/>
  <c r="B251" i="8"/>
  <c r="B252" i="8"/>
  <c r="C252" i="8" s="1"/>
  <c r="G252" i="8" s="1"/>
  <c r="F252" i="8" s="1"/>
  <c r="I252" i="8" s="1"/>
  <c r="K252" i="8" s="1"/>
  <c r="B253" i="8"/>
  <c r="B254" i="8"/>
  <c r="B255" i="8"/>
  <c r="B256" i="8"/>
  <c r="B257" i="8"/>
  <c r="B258" i="8"/>
  <c r="B259" i="8"/>
  <c r="B260" i="8"/>
  <c r="B261" i="8"/>
  <c r="B262" i="8"/>
  <c r="B263" i="8"/>
  <c r="B264" i="8"/>
  <c r="C264" i="8" s="1"/>
  <c r="E264" i="8" s="1"/>
  <c r="D264" i="8" s="1"/>
  <c r="H264" i="8" s="1"/>
  <c r="J264" i="8" s="1"/>
  <c r="B265" i="8"/>
  <c r="B266" i="8"/>
  <c r="B267" i="8"/>
  <c r="B268" i="8"/>
  <c r="B269" i="8"/>
  <c r="B270" i="8"/>
  <c r="B271" i="8"/>
  <c r="B272" i="8"/>
  <c r="B273" i="8"/>
  <c r="B274" i="8"/>
  <c r="B275" i="8"/>
  <c r="B276" i="8"/>
  <c r="C276" i="8" s="1"/>
  <c r="E276" i="8" s="1"/>
  <c r="D276" i="8" s="1"/>
  <c r="H276" i="8" s="1"/>
  <c r="J276" i="8" s="1"/>
  <c r="B277" i="8"/>
  <c r="B278" i="8"/>
  <c r="B279" i="8"/>
  <c r="B280" i="8"/>
  <c r="B281" i="8"/>
  <c r="B282" i="8"/>
  <c r="B283" i="8"/>
  <c r="B284" i="8"/>
  <c r="B285" i="8"/>
  <c r="B286" i="8"/>
  <c r="B287" i="8"/>
  <c r="B288" i="8"/>
  <c r="C288" i="8" s="1"/>
  <c r="E288" i="8" s="1"/>
  <c r="D288" i="8" s="1"/>
  <c r="H288" i="8" s="1"/>
  <c r="J288" i="8" s="1"/>
  <c r="B289" i="8"/>
  <c r="B290" i="8"/>
  <c r="B291" i="8"/>
  <c r="B292" i="8"/>
  <c r="B293" i="8"/>
  <c r="B294" i="8"/>
  <c r="B295" i="8"/>
  <c r="B296" i="8"/>
  <c r="B297" i="8"/>
  <c r="B298" i="8"/>
  <c r="B299" i="8"/>
  <c r="B300" i="8"/>
  <c r="C300" i="8" s="1"/>
  <c r="E300" i="8" s="1"/>
  <c r="D300" i="8" s="1"/>
  <c r="H300" i="8" s="1"/>
  <c r="J300" i="8" s="1"/>
  <c r="B301" i="8"/>
  <c r="B302" i="8"/>
  <c r="B303" i="8"/>
  <c r="B304" i="8"/>
  <c r="B305" i="8"/>
  <c r="B306" i="8"/>
  <c r="B307" i="8"/>
  <c r="B308" i="8"/>
  <c r="B309" i="8"/>
  <c r="B310" i="8"/>
  <c r="B311" i="8"/>
  <c r="B312" i="8"/>
  <c r="C312" i="8" s="1"/>
  <c r="E312" i="8" s="1"/>
  <c r="D312" i="8" s="1"/>
  <c r="H312" i="8" s="1"/>
  <c r="J312" i="8" s="1"/>
  <c r="B313" i="8"/>
  <c r="B314" i="8"/>
  <c r="B315" i="8"/>
  <c r="B316" i="8"/>
  <c r="B317" i="8"/>
  <c r="B318" i="8"/>
  <c r="B319" i="8"/>
  <c r="B320" i="8"/>
  <c r="B321" i="8"/>
  <c r="B322" i="8"/>
  <c r="B323" i="8"/>
  <c r="B324" i="8"/>
  <c r="C324" i="8" s="1"/>
  <c r="E324" i="8" s="1"/>
  <c r="D324" i="8" s="1"/>
  <c r="H324" i="8" s="1"/>
  <c r="J324" i="8" s="1"/>
  <c r="B325" i="8"/>
  <c r="B326" i="8"/>
  <c r="B327" i="8"/>
  <c r="B328" i="8"/>
  <c r="B329" i="8"/>
  <c r="B330" i="8"/>
  <c r="B331" i="8"/>
  <c r="B332" i="8"/>
  <c r="B333" i="8"/>
  <c r="B334" i="8"/>
  <c r="B335" i="8"/>
  <c r="B336" i="8"/>
  <c r="C336" i="8" s="1"/>
  <c r="E336" i="8" s="1"/>
  <c r="D336" i="8" s="1"/>
  <c r="H336" i="8" s="1"/>
  <c r="J336" i="8" s="1"/>
  <c r="B337" i="8"/>
  <c r="B338" i="8"/>
  <c r="B339" i="8"/>
  <c r="B340" i="8"/>
  <c r="B341" i="8"/>
  <c r="B342" i="8"/>
  <c r="B343" i="8"/>
  <c r="B344" i="8"/>
  <c r="B345" i="8"/>
  <c r="B346" i="8"/>
  <c r="B347" i="8"/>
  <c r="B348" i="8"/>
  <c r="C348" i="8" s="1"/>
  <c r="E348" i="8" s="1"/>
  <c r="D348" i="8" s="1"/>
  <c r="H348" i="8" s="1"/>
  <c r="J348" i="8" s="1"/>
  <c r="B349" i="8"/>
  <c r="B350" i="8"/>
  <c r="B351" i="8"/>
  <c r="B352" i="8"/>
  <c r="B353" i="8"/>
  <c r="B354" i="8"/>
  <c r="B355" i="8"/>
  <c r="B356" i="8"/>
  <c r="B357" i="8"/>
  <c r="B358" i="8"/>
  <c r="B359" i="8"/>
  <c r="B360" i="8"/>
  <c r="C360" i="8" s="1"/>
  <c r="G360" i="8" s="1"/>
  <c r="F360" i="8" s="1"/>
  <c r="I360" i="8" s="1"/>
  <c r="K360" i="8" s="1"/>
  <c r="B361" i="8"/>
  <c r="B362" i="8"/>
  <c r="B363" i="8"/>
  <c r="B364" i="8"/>
  <c r="B365" i="8"/>
  <c r="B366" i="8"/>
  <c r="B367" i="8"/>
  <c r="B368" i="8"/>
  <c r="B369" i="8"/>
  <c r="B370" i="8"/>
  <c r="B371" i="8"/>
  <c r="B372" i="8"/>
  <c r="C372" i="8" s="1"/>
  <c r="G372" i="8" s="1"/>
  <c r="F372" i="8" s="1"/>
  <c r="I372" i="8" s="1"/>
  <c r="K372" i="8" s="1"/>
  <c r="B373" i="8"/>
  <c r="B374" i="8"/>
  <c r="B375" i="8"/>
  <c r="B376" i="8"/>
  <c r="B377" i="8"/>
  <c r="B378" i="8"/>
  <c r="B379" i="8"/>
  <c r="B380" i="8"/>
  <c r="B381" i="8"/>
  <c r="B382" i="8"/>
  <c r="B383" i="8"/>
  <c r="B384" i="8"/>
  <c r="C384" i="8" s="1"/>
  <c r="G384" i="8" s="1"/>
  <c r="F384" i="8" s="1"/>
  <c r="I384" i="8" s="1"/>
  <c r="K384" i="8" s="1"/>
  <c r="B385" i="8"/>
  <c r="B386" i="8"/>
  <c r="B387" i="8"/>
  <c r="B388" i="8"/>
  <c r="B389" i="8"/>
  <c r="B390" i="8"/>
  <c r="B391" i="8"/>
  <c r="B392" i="8"/>
  <c r="B393" i="8"/>
  <c r="B394" i="8"/>
  <c r="B395" i="8"/>
  <c r="B396" i="8"/>
  <c r="C396" i="8" s="1"/>
  <c r="E396" i="8" s="1"/>
  <c r="D396" i="8" s="1"/>
  <c r="H396" i="8" s="1"/>
  <c r="J396" i="8" s="1"/>
  <c r="B397" i="8"/>
  <c r="B398" i="8"/>
  <c r="B399" i="8"/>
  <c r="B400" i="8"/>
  <c r="B401" i="8"/>
  <c r="B402" i="8"/>
  <c r="B403" i="8"/>
  <c r="B404" i="8"/>
  <c r="B405" i="8"/>
  <c r="B406" i="8"/>
  <c r="B407" i="8"/>
  <c r="B408" i="8"/>
  <c r="C408" i="8" s="1"/>
  <c r="E408" i="8" s="1"/>
  <c r="D408" i="8" s="1"/>
  <c r="H408" i="8" s="1"/>
  <c r="J408" i="8" s="1"/>
  <c r="B409" i="8"/>
  <c r="B410" i="8"/>
  <c r="B411" i="8"/>
  <c r="B412" i="8"/>
  <c r="B413" i="8"/>
  <c r="B414" i="8"/>
  <c r="B415" i="8"/>
  <c r="B416" i="8"/>
  <c r="B417" i="8"/>
  <c r="B418" i="8"/>
  <c r="B419" i="8"/>
  <c r="B420" i="8"/>
  <c r="C420" i="8" s="1"/>
  <c r="E420" i="8" s="1"/>
  <c r="D420" i="8" s="1"/>
  <c r="H420" i="8" s="1"/>
  <c r="J420" i="8" s="1"/>
  <c r="B421" i="8"/>
  <c r="B422" i="8"/>
  <c r="B423" i="8"/>
  <c r="B424" i="8"/>
  <c r="B425" i="8"/>
  <c r="B426" i="8"/>
  <c r="B427" i="8"/>
  <c r="B428" i="8"/>
  <c r="B429" i="8"/>
  <c r="B430" i="8"/>
  <c r="B431" i="8"/>
  <c r="B432" i="8"/>
  <c r="C432" i="8" s="1"/>
  <c r="E432" i="8" s="1"/>
  <c r="D432" i="8" s="1"/>
  <c r="H432" i="8" s="1"/>
  <c r="J432" i="8" s="1"/>
  <c r="B433" i="8"/>
  <c r="B434" i="8"/>
  <c r="B435" i="8"/>
  <c r="B436" i="8"/>
  <c r="B437" i="8"/>
  <c r="B438" i="8"/>
  <c r="B439" i="8"/>
  <c r="B440" i="8"/>
  <c r="B441" i="8"/>
  <c r="B442" i="8"/>
  <c r="B443" i="8"/>
  <c r="B444" i="8"/>
  <c r="C444" i="8" s="1"/>
  <c r="E444" i="8" s="1"/>
  <c r="D444" i="8" s="1"/>
  <c r="H444" i="8" s="1"/>
  <c r="J444" i="8" s="1"/>
  <c r="B445" i="8"/>
  <c r="B446" i="8"/>
  <c r="B447" i="8"/>
  <c r="B448" i="8"/>
  <c r="B449" i="8"/>
  <c r="B450" i="8"/>
  <c r="B451" i="8"/>
  <c r="B452" i="8"/>
  <c r="B453" i="8"/>
  <c r="B454" i="8"/>
  <c r="B455" i="8"/>
  <c r="B456" i="8"/>
  <c r="C456" i="8" s="1"/>
  <c r="E456" i="8" s="1"/>
  <c r="D456" i="8" s="1"/>
  <c r="H456" i="8" s="1"/>
  <c r="J456" i="8" s="1"/>
  <c r="B457" i="8"/>
  <c r="B458" i="8"/>
  <c r="B459" i="8"/>
  <c r="B460" i="8"/>
  <c r="B461" i="8"/>
  <c r="B462" i="8"/>
  <c r="B463" i="8"/>
  <c r="B464" i="8"/>
  <c r="B465" i="8"/>
  <c r="B466" i="8"/>
  <c r="B467" i="8"/>
  <c r="B468" i="8"/>
  <c r="C468" i="8" s="1"/>
  <c r="E468" i="8" s="1"/>
  <c r="D468" i="8" s="1"/>
  <c r="H468" i="8" s="1"/>
  <c r="J468" i="8" s="1"/>
  <c r="B469" i="8"/>
  <c r="B470" i="8"/>
  <c r="B471" i="8"/>
  <c r="B472" i="8"/>
  <c r="B473" i="8"/>
  <c r="B474" i="8"/>
  <c r="B475" i="8"/>
  <c r="B476" i="8"/>
  <c r="B477" i="8"/>
  <c r="B478" i="8"/>
  <c r="B479" i="8"/>
  <c r="B480" i="8"/>
  <c r="C480" i="8" s="1"/>
  <c r="E480" i="8" s="1"/>
  <c r="D480" i="8" s="1"/>
  <c r="H480" i="8" s="1"/>
  <c r="J480" i="8" s="1"/>
  <c r="B481" i="8"/>
  <c r="B482" i="8"/>
  <c r="B483" i="8"/>
  <c r="B484" i="8"/>
  <c r="B485" i="8"/>
  <c r="B486" i="8"/>
  <c r="B487" i="8"/>
  <c r="B488" i="8"/>
  <c r="B489" i="8"/>
  <c r="B490" i="8"/>
  <c r="B491" i="8"/>
  <c r="B492" i="8"/>
  <c r="C492" i="8" s="1"/>
  <c r="G492" i="8" s="1"/>
  <c r="F492" i="8" s="1"/>
  <c r="I492" i="8" s="1"/>
  <c r="K492" i="8" s="1"/>
  <c r="B493" i="8"/>
  <c r="B494" i="8"/>
  <c r="B495" i="8"/>
  <c r="B496" i="8"/>
  <c r="B497" i="8"/>
  <c r="B498" i="8"/>
  <c r="B499" i="8"/>
  <c r="B500" i="8"/>
  <c r="B501" i="8"/>
  <c r="B502" i="8"/>
  <c r="B503" i="8"/>
  <c r="B504" i="8"/>
  <c r="C504" i="8" s="1"/>
  <c r="G504" i="8" s="1"/>
  <c r="F504" i="8" s="1"/>
  <c r="I504" i="8" s="1"/>
  <c r="K504" i="8" s="1"/>
  <c r="B505" i="8"/>
  <c r="B506" i="8"/>
  <c r="B507" i="8"/>
  <c r="B508" i="8"/>
  <c r="B509" i="8"/>
  <c r="B510" i="8"/>
  <c r="B511" i="8"/>
  <c r="B512" i="8"/>
  <c r="B513" i="8"/>
  <c r="B514" i="8"/>
  <c r="B515" i="8"/>
  <c r="B516" i="8"/>
  <c r="C516" i="8" s="1"/>
  <c r="G516" i="8" s="1"/>
  <c r="F516" i="8" s="1"/>
  <c r="I516" i="8" s="1"/>
  <c r="K516" i="8" s="1"/>
  <c r="B517" i="8"/>
  <c r="B518" i="8"/>
  <c r="B519" i="8"/>
  <c r="B520" i="8"/>
  <c r="B521" i="8"/>
  <c r="B522" i="8"/>
  <c r="B523" i="8"/>
  <c r="B524" i="8"/>
  <c r="B525" i="8"/>
  <c r="B526" i="8"/>
  <c r="B527" i="8"/>
  <c r="B528" i="8"/>
  <c r="C528" i="8" s="1"/>
  <c r="G528" i="8" s="1"/>
  <c r="F528" i="8" s="1"/>
  <c r="I528" i="8" s="1"/>
  <c r="K528" i="8" s="1"/>
  <c r="B529" i="8"/>
  <c r="B530" i="8"/>
  <c r="B531" i="8"/>
  <c r="B532" i="8"/>
  <c r="B533" i="8"/>
  <c r="B534" i="8"/>
  <c r="B535" i="8"/>
  <c r="B536" i="8"/>
  <c r="B537" i="8"/>
  <c r="B538" i="8"/>
  <c r="B539" i="8"/>
  <c r="B540" i="8"/>
  <c r="C540" i="8" s="1"/>
  <c r="E540" i="8" s="1"/>
  <c r="D540" i="8" s="1"/>
  <c r="H540" i="8" s="1"/>
  <c r="J540" i="8" s="1"/>
  <c r="B541" i="8"/>
  <c r="B542" i="8"/>
  <c r="B543" i="8"/>
  <c r="B544" i="8"/>
  <c r="B545" i="8"/>
  <c r="B546" i="8"/>
  <c r="B547" i="8"/>
  <c r="B548" i="8"/>
  <c r="B549" i="8"/>
  <c r="B550" i="8"/>
  <c r="B551" i="8"/>
  <c r="B552" i="8"/>
  <c r="C552" i="8" s="1"/>
  <c r="E552" i="8" s="1"/>
  <c r="D552" i="8" s="1"/>
  <c r="H552" i="8" s="1"/>
  <c r="J552" i="8" s="1"/>
  <c r="B553" i="8"/>
  <c r="B554" i="8"/>
  <c r="B555" i="8"/>
  <c r="B556" i="8"/>
  <c r="B557" i="8"/>
  <c r="B558" i="8"/>
  <c r="B559" i="8"/>
  <c r="B560" i="8"/>
  <c r="B561" i="8"/>
  <c r="B562" i="8"/>
  <c r="B563" i="8"/>
  <c r="B564" i="8"/>
  <c r="C564" i="8" s="1"/>
  <c r="E564" i="8" s="1"/>
  <c r="D564" i="8" s="1"/>
  <c r="H564" i="8" s="1"/>
  <c r="J564" i="8" s="1"/>
  <c r="B565" i="8"/>
  <c r="B566" i="8"/>
  <c r="B567" i="8"/>
  <c r="B568" i="8"/>
  <c r="B569" i="8"/>
  <c r="B570" i="8"/>
  <c r="B571" i="8"/>
  <c r="B572" i="8"/>
  <c r="B573" i="8"/>
  <c r="B574" i="8"/>
  <c r="B575" i="8"/>
  <c r="B576" i="8"/>
  <c r="C576" i="8" s="1"/>
  <c r="E576" i="8" s="1"/>
  <c r="D576" i="8" s="1"/>
  <c r="H576" i="8" s="1"/>
  <c r="J576" i="8" s="1"/>
  <c r="B577" i="8"/>
  <c r="B578" i="8"/>
  <c r="B579" i="8"/>
  <c r="B580" i="8"/>
  <c r="B581" i="8"/>
  <c r="B582" i="8"/>
  <c r="B583" i="8"/>
  <c r="B584" i="8"/>
  <c r="B585" i="8"/>
  <c r="B586" i="8"/>
  <c r="B587" i="8"/>
  <c r="B588" i="8"/>
  <c r="C588" i="8" s="1"/>
  <c r="E588" i="8" s="1"/>
  <c r="D588" i="8" s="1"/>
  <c r="H588" i="8" s="1"/>
  <c r="J588" i="8" s="1"/>
  <c r="B589" i="8"/>
  <c r="B590" i="8"/>
  <c r="B591" i="8"/>
  <c r="B592" i="8"/>
  <c r="B593" i="8"/>
  <c r="B594" i="8"/>
  <c r="B595" i="8"/>
  <c r="B596" i="8"/>
  <c r="B597" i="8"/>
  <c r="B598" i="8"/>
  <c r="B599" i="8"/>
  <c r="B600" i="8"/>
  <c r="C600" i="8" s="1"/>
  <c r="E600" i="8" s="1"/>
  <c r="D600" i="8" s="1"/>
  <c r="H600" i="8" s="1"/>
  <c r="J600" i="8" s="1"/>
  <c r="B601" i="8"/>
  <c r="B602" i="8"/>
  <c r="B603" i="8"/>
  <c r="B604" i="8"/>
  <c r="B605" i="8"/>
  <c r="B606" i="8"/>
  <c r="B607" i="8"/>
  <c r="B608" i="8"/>
  <c r="B609" i="8"/>
  <c r="B610" i="8"/>
  <c r="B611" i="8"/>
  <c r="B612" i="8"/>
  <c r="C612" i="8" s="1"/>
  <c r="E612" i="8" s="1"/>
  <c r="D612" i="8" s="1"/>
  <c r="H612" i="8" s="1"/>
  <c r="J612" i="8" s="1"/>
  <c r="B613" i="8"/>
  <c r="B614" i="8"/>
  <c r="B615" i="8"/>
  <c r="B616" i="8"/>
  <c r="B617" i="8"/>
  <c r="B618" i="8"/>
  <c r="B619" i="8"/>
  <c r="B620" i="8"/>
  <c r="B621" i="8"/>
  <c r="B622" i="8"/>
  <c r="B623" i="8"/>
  <c r="B624" i="8"/>
  <c r="C624" i="8" s="1"/>
  <c r="E624" i="8" s="1"/>
  <c r="D624" i="8" s="1"/>
  <c r="H624" i="8" s="1"/>
  <c r="J624" i="8" s="1"/>
  <c r="B625" i="8"/>
  <c r="B626" i="8"/>
  <c r="B627" i="8"/>
  <c r="B628" i="8"/>
  <c r="B629" i="8"/>
  <c r="B630" i="8"/>
  <c r="B631" i="8"/>
  <c r="B632" i="8"/>
  <c r="B633" i="8"/>
  <c r="B634" i="8"/>
  <c r="B635" i="8"/>
  <c r="B636" i="8"/>
  <c r="C636" i="8" s="1"/>
  <c r="G636" i="8" s="1"/>
  <c r="F636" i="8" s="1"/>
  <c r="I636" i="8" s="1"/>
  <c r="K636" i="8" s="1"/>
  <c r="B637" i="8"/>
  <c r="B638" i="8"/>
  <c r="B639" i="8"/>
  <c r="B640" i="8"/>
  <c r="B641" i="8"/>
  <c r="B642" i="8"/>
  <c r="B643" i="8"/>
  <c r="B644" i="8"/>
  <c r="B645" i="8"/>
  <c r="B646" i="8"/>
  <c r="B647" i="8"/>
  <c r="B648" i="8"/>
  <c r="C648" i="8" s="1"/>
  <c r="G648" i="8" s="1"/>
  <c r="F648" i="8" s="1"/>
  <c r="I648" i="8" s="1"/>
  <c r="K648" i="8" s="1"/>
  <c r="B649" i="8"/>
  <c r="B650" i="8"/>
  <c r="B651" i="8"/>
  <c r="B652" i="8"/>
  <c r="B653" i="8"/>
  <c r="B654" i="8"/>
  <c r="B655" i="8"/>
  <c r="B656" i="8"/>
  <c r="B657" i="8"/>
  <c r="B658" i="8"/>
  <c r="B659" i="8"/>
  <c r="B660" i="8"/>
  <c r="C660" i="8" s="1"/>
  <c r="G660" i="8" s="1"/>
  <c r="F660" i="8" s="1"/>
  <c r="I660" i="8" s="1"/>
  <c r="K660" i="8" s="1"/>
  <c r="B661" i="8"/>
  <c r="B662" i="8"/>
  <c r="B663" i="8"/>
  <c r="B664" i="8"/>
  <c r="B665" i="8"/>
  <c r="B666" i="8"/>
  <c r="B667" i="8"/>
  <c r="B668" i="8"/>
  <c r="B669" i="8"/>
  <c r="B670" i="8"/>
  <c r="B671" i="8"/>
  <c r="B672" i="8"/>
  <c r="C672" i="8" s="1"/>
  <c r="G672" i="8" s="1"/>
  <c r="F672" i="8" s="1"/>
  <c r="I672" i="8" s="1"/>
  <c r="K672" i="8" s="1"/>
  <c r="B673" i="8"/>
  <c r="B674" i="8"/>
  <c r="B675" i="8"/>
  <c r="B676" i="8"/>
  <c r="B677" i="8"/>
  <c r="B678" i="8"/>
  <c r="B679" i="8"/>
  <c r="B680" i="8"/>
  <c r="B681" i="8"/>
  <c r="B682" i="8"/>
  <c r="B683" i="8"/>
  <c r="B684" i="8"/>
  <c r="C684" i="8" s="1"/>
  <c r="E684" i="8" s="1"/>
  <c r="D684" i="8" s="1"/>
  <c r="H684" i="8" s="1"/>
  <c r="J684" i="8" s="1"/>
  <c r="B685" i="8"/>
  <c r="B686" i="8"/>
  <c r="B687" i="8"/>
  <c r="B688" i="8"/>
  <c r="B689" i="8"/>
  <c r="B690" i="8"/>
  <c r="B691" i="8"/>
  <c r="B692" i="8"/>
  <c r="B693" i="8"/>
  <c r="B694" i="8"/>
  <c r="B695" i="8"/>
  <c r="B696" i="8"/>
  <c r="C696" i="8" s="1"/>
  <c r="E696" i="8" s="1"/>
  <c r="D696" i="8" s="1"/>
  <c r="H696" i="8" s="1"/>
  <c r="J696" i="8" s="1"/>
  <c r="B697" i="8"/>
  <c r="B698" i="8"/>
  <c r="B699" i="8"/>
  <c r="B700" i="8"/>
  <c r="B701" i="8"/>
  <c r="B702" i="8"/>
  <c r="B703" i="8"/>
  <c r="B704" i="8"/>
  <c r="B705" i="8"/>
  <c r="B706" i="8"/>
  <c r="B707" i="8"/>
  <c r="B708" i="8"/>
  <c r="C708" i="8" s="1"/>
  <c r="E708" i="8" s="1"/>
  <c r="D708" i="8" s="1"/>
  <c r="H708" i="8" s="1"/>
  <c r="J708" i="8" s="1"/>
  <c r="B709" i="8"/>
  <c r="B710" i="8"/>
  <c r="B711" i="8"/>
  <c r="B712" i="8"/>
  <c r="B713" i="8"/>
  <c r="B714" i="8"/>
  <c r="B715" i="8"/>
  <c r="B716" i="8"/>
  <c r="B717" i="8"/>
  <c r="B718" i="8"/>
  <c r="B719" i="8"/>
  <c r="B720" i="8"/>
  <c r="C720" i="8" s="1"/>
  <c r="E720" i="8" s="1"/>
  <c r="D720" i="8" s="1"/>
  <c r="H720" i="8" s="1"/>
  <c r="J720" i="8" s="1"/>
  <c r="B721" i="8"/>
  <c r="B722" i="8"/>
  <c r="B723" i="8"/>
  <c r="B724" i="8"/>
  <c r="B725" i="8"/>
  <c r="B726" i="8"/>
  <c r="B727" i="8"/>
  <c r="B728" i="8"/>
  <c r="B729" i="8"/>
  <c r="B730" i="8"/>
  <c r="B731" i="8"/>
  <c r="B732" i="8"/>
  <c r="C732" i="8" s="1"/>
  <c r="E732" i="8" s="1"/>
  <c r="D732" i="8" s="1"/>
  <c r="H732" i="8" s="1"/>
  <c r="J732" i="8" s="1"/>
  <c r="B733" i="8"/>
  <c r="B734" i="8"/>
  <c r="B735" i="8"/>
  <c r="B736" i="8"/>
  <c r="B737" i="8"/>
  <c r="B738" i="8"/>
  <c r="B739" i="8"/>
  <c r="B740" i="8"/>
  <c r="B741" i="8"/>
  <c r="B742" i="8"/>
  <c r="B743" i="8"/>
  <c r="B744" i="8"/>
  <c r="C744" i="8" s="1"/>
  <c r="E744" i="8" s="1"/>
  <c r="D744" i="8" s="1"/>
  <c r="H744" i="8" s="1"/>
  <c r="J744" i="8" s="1"/>
  <c r="B745" i="8"/>
  <c r="B746" i="8"/>
  <c r="B747" i="8"/>
  <c r="B748" i="8"/>
  <c r="B749" i="8"/>
  <c r="B750" i="8"/>
  <c r="B751" i="8"/>
  <c r="B752" i="8"/>
  <c r="B753" i="8"/>
  <c r="B754" i="8"/>
  <c r="B755" i="8"/>
  <c r="B756" i="8"/>
  <c r="C756" i="8" s="1"/>
  <c r="E756" i="8" s="1"/>
  <c r="D756" i="8" s="1"/>
  <c r="H756" i="8" s="1"/>
  <c r="J756" i="8" s="1"/>
  <c r="B757" i="8"/>
  <c r="B758" i="8"/>
  <c r="B759" i="8"/>
  <c r="B760" i="8"/>
  <c r="B761" i="8"/>
  <c r="B762" i="8"/>
  <c r="B763" i="8"/>
  <c r="B764" i="8"/>
  <c r="B765" i="8"/>
  <c r="B766" i="8"/>
  <c r="B767" i="8"/>
  <c r="B768" i="8"/>
  <c r="C768" i="8" s="1"/>
  <c r="E768" i="8" s="1"/>
  <c r="D768" i="8" s="1"/>
  <c r="H768" i="8" s="1"/>
  <c r="J768" i="8" s="1"/>
  <c r="B769" i="8"/>
  <c r="B770" i="8"/>
  <c r="B771" i="8"/>
  <c r="B772" i="8"/>
  <c r="B773" i="8"/>
  <c r="B774" i="8"/>
  <c r="B775" i="8"/>
  <c r="B776" i="8"/>
  <c r="B777" i="8"/>
  <c r="B778" i="8"/>
  <c r="B779" i="8"/>
  <c r="B780" i="8"/>
  <c r="C780" i="8" s="1"/>
  <c r="G780" i="8" s="1"/>
  <c r="F780" i="8" s="1"/>
  <c r="I780" i="8" s="1"/>
  <c r="K780" i="8" s="1"/>
  <c r="B781" i="8"/>
  <c r="B782" i="8"/>
  <c r="B783" i="8"/>
  <c r="B784" i="8"/>
  <c r="B785" i="8"/>
  <c r="B786" i="8"/>
  <c r="B787" i="8"/>
  <c r="B788" i="8"/>
  <c r="B789" i="8"/>
  <c r="B790" i="8"/>
  <c r="B791" i="8"/>
  <c r="B792" i="8"/>
  <c r="C792" i="8" s="1"/>
  <c r="G792" i="8" s="1"/>
  <c r="F792" i="8" s="1"/>
  <c r="I792" i="8" s="1"/>
  <c r="K792" i="8" s="1"/>
  <c r="B793" i="8"/>
  <c r="B794" i="8"/>
  <c r="B795" i="8"/>
  <c r="B796" i="8"/>
  <c r="B797" i="8"/>
  <c r="B798" i="8"/>
  <c r="B799" i="8"/>
  <c r="B800" i="8"/>
  <c r="B801" i="8"/>
  <c r="B802" i="8"/>
  <c r="B803" i="8"/>
  <c r="B804" i="8"/>
  <c r="C804" i="8" s="1"/>
  <c r="G804" i="8" s="1"/>
  <c r="F804" i="8" s="1"/>
  <c r="I804" i="8" s="1"/>
  <c r="K804" i="8" s="1"/>
  <c r="B805" i="8"/>
  <c r="B806" i="8"/>
  <c r="B807" i="8"/>
  <c r="B808" i="8"/>
  <c r="B809" i="8"/>
  <c r="B810" i="8"/>
  <c r="B811" i="8"/>
  <c r="B812" i="8"/>
  <c r="B813" i="8"/>
  <c r="B814" i="8"/>
  <c r="B815" i="8"/>
  <c r="B816" i="8"/>
  <c r="C816" i="8" s="1"/>
  <c r="G816" i="8" s="1"/>
  <c r="F816" i="8" s="1"/>
  <c r="I816" i="8" s="1"/>
  <c r="K816" i="8" s="1"/>
  <c r="B817" i="8"/>
  <c r="B818" i="8"/>
  <c r="B819" i="8"/>
  <c r="B820" i="8"/>
  <c r="B821" i="8"/>
  <c r="B822" i="8"/>
  <c r="B823" i="8"/>
  <c r="B824" i="8"/>
  <c r="B825" i="8"/>
  <c r="B826" i="8"/>
  <c r="B827" i="8"/>
  <c r="B828" i="8"/>
  <c r="C828" i="8" s="1"/>
  <c r="E828" i="8" s="1"/>
  <c r="D828" i="8" s="1"/>
  <c r="H828" i="8" s="1"/>
  <c r="J828" i="8" s="1"/>
  <c r="B829" i="8"/>
  <c r="B830" i="8"/>
  <c r="B831" i="8"/>
  <c r="B832" i="8"/>
  <c r="B833" i="8"/>
  <c r="B834" i="8"/>
  <c r="B835" i="8"/>
  <c r="B836" i="8"/>
  <c r="B837" i="8"/>
  <c r="B838" i="8"/>
  <c r="B839" i="8"/>
  <c r="B840" i="8"/>
  <c r="C840" i="8" s="1"/>
  <c r="E840" i="8" s="1"/>
  <c r="D840" i="8" s="1"/>
  <c r="H840" i="8" s="1"/>
  <c r="J840" i="8" s="1"/>
  <c r="B841" i="8"/>
  <c r="B842" i="8"/>
  <c r="B843" i="8"/>
  <c r="B844" i="8"/>
  <c r="B845" i="8"/>
  <c r="B846" i="8"/>
  <c r="B847" i="8"/>
  <c r="B848" i="8"/>
  <c r="B849" i="8"/>
  <c r="B850" i="8"/>
  <c r="B851" i="8"/>
  <c r="B852" i="8"/>
  <c r="C852" i="8" s="1"/>
  <c r="E852" i="8" s="1"/>
  <c r="D852" i="8" s="1"/>
  <c r="H852" i="8" s="1"/>
  <c r="J852" i="8" s="1"/>
  <c r="B853" i="8"/>
  <c r="B854" i="8"/>
  <c r="B855" i="8"/>
  <c r="B856" i="8"/>
  <c r="B857" i="8"/>
  <c r="B858" i="8"/>
  <c r="B859" i="8"/>
  <c r="B860" i="8"/>
  <c r="B861" i="8"/>
  <c r="B862" i="8"/>
  <c r="B863" i="8"/>
  <c r="B864" i="8"/>
  <c r="C864" i="8" s="1"/>
  <c r="E864" i="8" s="1"/>
  <c r="D864" i="8" s="1"/>
  <c r="H864" i="8" s="1"/>
  <c r="J864" i="8" s="1"/>
  <c r="B865" i="8"/>
  <c r="B866" i="8"/>
  <c r="B867" i="8"/>
  <c r="B868" i="8"/>
  <c r="B869" i="8"/>
  <c r="B870" i="8"/>
  <c r="B871" i="8"/>
  <c r="B872" i="8"/>
  <c r="B873" i="8"/>
  <c r="B874" i="8"/>
  <c r="B875" i="8"/>
  <c r="B876" i="8"/>
  <c r="C876" i="8" s="1"/>
  <c r="E876" i="8" s="1"/>
  <c r="D876" i="8" s="1"/>
  <c r="H876" i="8" s="1"/>
  <c r="J876" i="8" s="1"/>
  <c r="B877" i="8"/>
  <c r="B878" i="8"/>
  <c r="B879" i="8"/>
  <c r="B880" i="8"/>
  <c r="B881" i="8"/>
  <c r="B882" i="8"/>
  <c r="B883" i="8"/>
  <c r="B884" i="8"/>
  <c r="B885" i="8"/>
  <c r="B886" i="8"/>
  <c r="B887" i="8"/>
  <c r="B888" i="8"/>
  <c r="C888" i="8" s="1"/>
  <c r="E888" i="8" s="1"/>
  <c r="D888" i="8" s="1"/>
  <c r="H888" i="8" s="1"/>
  <c r="J888" i="8" s="1"/>
  <c r="B889" i="8"/>
  <c r="B890" i="8"/>
  <c r="B891" i="8"/>
  <c r="B892" i="8"/>
  <c r="B893" i="8"/>
  <c r="B894" i="8"/>
  <c r="B895" i="8"/>
  <c r="B896" i="8"/>
  <c r="B897" i="8"/>
  <c r="B898" i="8"/>
  <c r="B899" i="8"/>
  <c r="B900" i="8"/>
  <c r="C900" i="8" s="1"/>
  <c r="E900" i="8" s="1"/>
  <c r="D900" i="8" s="1"/>
  <c r="H900" i="8" s="1"/>
  <c r="J900" i="8" s="1"/>
  <c r="B901" i="8"/>
  <c r="B902" i="8"/>
  <c r="B903" i="8"/>
  <c r="B904" i="8"/>
  <c r="B905" i="8"/>
  <c r="B906" i="8"/>
  <c r="B907" i="8"/>
  <c r="B908" i="8"/>
  <c r="B909" i="8"/>
  <c r="B910" i="8"/>
  <c r="B911" i="8"/>
  <c r="B912" i="8"/>
  <c r="C912" i="8" s="1"/>
  <c r="G912" i="8" s="1"/>
  <c r="F912" i="8" s="1"/>
  <c r="I912" i="8" s="1"/>
  <c r="K912" i="8" s="1"/>
  <c r="B913" i="8"/>
  <c r="B914" i="8"/>
  <c r="B915" i="8"/>
  <c r="B916" i="8"/>
  <c r="B917" i="8"/>
  <c r="B918" i="8"/>
  <c r="B919" i="8"/>
  <c r="B920" i="8"/>
  <c r="B921" i="8"/>
  <c r="B922" i="8"/>
  <c r="B923" i="8"/>
  <c r="B924" i="8"/>
  <c r="C924" i="8" s="1"/>
  <c r="G924" i="8" s="1"/>
  <c r="F924" i="8" s="1"/>
  <c r="I924" i="8" s="1"/>
  <c r="K924" i="8" s="1"/>
  <c r="B925" i="8"/>
  <c r="B926" i="8"/>
  <c r="B927" i="8"/>
  <c r="B928" i="8"/>
  <c r="B929" i="8"/>
  <c r="B930" i="8"/>
  <c r="B931" i="8"/>
  <c r="B932" i="8"/>
  <c r="B933" i="8"/>
  <c r="B934" i="8"/>
  <c r="B935" i="8"/>
  <c r="B936" i="8"/>
  <c r="C936" i="8" s="1"/>
  <c r="G936" i="8" s="1"/>
  <c r="F936" i="8" s="1"/>
  <c r="I936" i="8" s="1"/>
  <c r="K936" i="8" s="1"/>
  <c r="B937" i="8"/>
  <c r="B938" i="8"/>
  <c r="B939" i="8"/>
  <c r="B940" i="8"/>
  <c r="B941" i="8"/>
  <c r="B942" i="8"/>
  <c r="B943" i="8"/>
  <c r="B944" i="8"/>
  <c r="B945" i="8"/>
  <c r="B946" i="8"/>
  <c r="B947" i="8"/>
  <c r="B948" i="8"/>
  <c r="C948" i="8" s="1"/>
  <c r="G948" i="8" s="1"/>
  <c r="F948" i="8" s="1"/>
  <c r="I948" i="8" s="1"/>
  <c r="K948" i="8" s="1"/>
  <c r="B949" i="8"/>
  <c r="B950" i="8"/>
  <c r="B951" i="8"/>
  <c r="B952" i="8"/>
  <c r="B953" i="8"/>
  <c r="B954" i="8"/>
  <c r="B955" i="8"/>
  <c r="B956" i="8"/>
  <c r="B957" i="8"/>
  <c r="B958" i="8"/>
  <c r="B959" i="8"/>
  <c r="B960" i="8"/>
  <c r="C960" i="8" s="1"/>
  <c r="G960" i="8" s="1"/>
  <c r="F960" i="8" s="1"/>
  <c r="I960" i="8" s="1"/>
  <c r="K960" i="8" s="1"/>
  <c r="B961" i="8"/>
  <c r="B962" i="8"/>
  <c r="B963" i="8"/>
  <c r="B964" i="8"/>
  <c r="B965" i="8"/>
  <c r="B966" i="8"/>
  <c r="B967" i="8"/>
  <c r="B968" i="8"/>
  <c r="B969" i="8"/>
  <c r="B970" i="8"/>
  <c r="B971" i="8"/>
  <c r="B972" i="8"/>
  <c r="C972" i="8" s="1"/>
  <c r="E972" i="8" s="1"/>
  <c r="D972" i="8" s="1"/>
  <c r="H972" i="8" s="1"/>
  <c r="J972" i="8" s="1"/>
  <c r="B973" i="8"/>
  <c r="B974" i="8"/>
  <c r="B975" i="8"/>
  <c r="B976" i="8"/>
  <c r="B977" i="8"/>
  <c r="B978" i="8"/>
  <c r="B979" i="8"/>
  <c r="B980" i="8"/>
  <c r="B981" i="8"/>
  <c r="B982" i="8"/>
  <c r="B983" i="8"/>
  <c r="B984" i="8"/>
  <c r="C984" i="8" s="1"/>
  <c r="E984" i="8" s="1"/>
  <c r="D984" i="8" s="1"/>
  <c r="H984" i="8" s="1"/>
  <c r="J984" i="8" s="1"/>
  <c r="B985" i="8"/>
  <c r="B986" i="8"/>
  <c r="B987" i="8"/>
  <c r="B988" i="8"/>
  <c r="B989" i="8"/>
  <c r="B990" i="8"/>
  <c r="B991" i="8"/>
  <c r="B992" i="8"/>
  <c r="B993" i="8"/>
  <c r="B994" i="8"/>
  <c r="B995" i="8"/>
  <c r="B996" i="8"/>
  <c r="C996" i="8" s="1"/>
  <c r="E996" i="8" s="1"/>
  <c r="D996" i="8" s="1"/>
  <c r="H996" i="8" s="1"/>
  <c r="J996" i="8" s="1"/>
  <c r="B997" i="8"/>
  <c r="B998" i="8"/>
  <c r="B999" i="8"/>
  <c r="B1000" i="8"/>
  <c r="B1001" i="8"/>
  <c r="B2" i="9"/>
  <c r="B3" i="9"/>
  <c r="B4" i="9"/>
  <c r="B5" i="9"/>
  <c r="B6" i="9"/>
  <c r="B7" i="9"/>
  <c r="B8" i="9"/>
  <c r="B9" i="9"/>
  <c r="B10" i="9"/>
  <c r="B11" i="9"/>
  <c r="B12" i="9"/>
  <c r="C12" i="9" s="1"/>
  <c r="B13" i="9"/>
  <c r="B14" i="9"/>
  <c r="B15" i="9"/>
  <c r="B16" i="9"/>
  <c r="B17" i="9"/>
  <c r="B18" i="9"/>
  <c r="B19" i="9"/>
  <c r="B20" i="9"/>
  <c r="B21" i="9"/>
  <c r="B22" i="9"/>
  <c r="B23" i="9"/>
  <c r="B24" i="9"/>
  <c r="C24" i="9" s="1"/>
  <c r="B25" i="9"/>
  <c r="B26" i="9"/>
  <c r="B27" i="9"/>
  <c r="B28" i="9"/>
  <c r="B29" i="9"/>
  <c r="B30" i="9"/>
  <c r="B31" i="9"/>
  <c r="B32" i="9"/>
  <c r="B33" i="9"/>
  <c r="B34" i="9"/>
  <c r="B35" i="9"/>
  <c r="B36" i="9"/>
  <c r="C36" i="9" s="1"/>
  <c r="B37" i="9"/>
  <c r="B38" i="9"/>
  <c r="B39" i="9"/>
  <c r="B40" i="9"/>
  <c r="B41" i="9"/>
  <c r="B42" i="9"/>
  <c r="B43" i="9"/>
  <c r="B44" i="9"/>
  <c r="B45" i="9"/>
  <c r="B46" i="9"/>
  <c r="B47" i="9"/>
  <c r="B48" i="9"/>
  <c r="C48" i="9" s="1"/>
  <c r="B49" i="9"/>
  <c r="B50" i="9"/>
  <c r="B51" i="9"/>
  <c r="B52" i="9"/>
  <c r="B53" i="9"/>
  <c r="B54" i="9"/>
  <c r="B55" i="9"/>
  <c r="B56" i="9"/>
  <c r="B57" i="9"/>
  <c r="B58" i="9"/>
  <c r="B59" i="9"/>
  <c r="B60" i="9"/>
  <c r="C60" i="9" s="1"/>
  <c r="B61" i="9"/>
  <c r="B62" i="9"/>
  <c r="B63" i="9"/>
  <c r="B64" i="9"/>
  <c r="B65" i="9"/>
  <c r="B66" i="9"/>
  <c r="B67" i="9"/>
  <c r="B68" i="9"/>
  <c r="B69" i="9"/>
  <c r="B70" i="9"/>
  <c r="B71" i="9"/>
  <c r="B72" i="9"/>
  <c r="C72" i="9" s="1"/>
  <c r="B73" i="9"/>
  <c r="B74" i="9"/>
  <c r="B75" i="9"/>
  <c r="B76" i="9"/>
  <c r="B77" i="9"/>
  <c r="B78" i="9"/>
  <c r="B79" i="9"/>
  <c r="B80" i="9"/>
  <c r="B81" i="9"/>
  <c r="B82" i="9"/>
  <c r="B83" i="9"/>
  <c r="B84" i="9"/>
  <c r="C84" i="9" s="1"/>
  <c r="B85" i="9"/>
  <c r="B86" i="9"/>
  <c r="B87" i="9"/>
  <c r="B88" i="9"/>
  <c r="B89" i="9"/>
  <c r="B90" i="9"/>
  <c r="B91" i="9"/>
  <c r="B92" i="9"/>
  <c r="B93" i="9"/>
  <c r="B94" i="9"/>
  <c r="B95" i="9"/>
  <c r="B96" i="9"/>
  <c r="C96" i="9" s="1"/>
  <c r="B97" i="9"/>
  <c r="B98" i="9"/>
  <c r="B99" i="9"/>
  <c r="B100" i="9"/>
  <c r="B101" i="9"/>
  <c r="B102" i="9"/>
  <c r="B103" i="9"/>
  <c r="B104" i="9"/>
  <c r="B105" i="9"/>
  <c r="B106" i="9"/>
  <c r="B107" i="9"/>
  <c r="B108" i="9"/>
  <c r="C108" i="9" s="1"/>
  <c r="G108" i="9" s="1"/>
  <c r="F108" i="9" s="1"/>
  <c r="I108" i="9" s="1"/>
  <c r="K108" i="9" s="1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C132" i="9" s="1"/>
  <c r="G132" i="9" s="1"/>
  <c r="F132" i="9" s="1"/>
  <c r="I132" i="9" s="1"/>
  <c r="K132" i="9" s="1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C156" i="9" s="1"/>
  <c r="G156" i="9" s="1"/>
  <c r="F156" i="9" s="1"/>
  <c r="I156" i="9" s="1"/>
  <c r="K156" i="9" s="1"/>
  <c r="B157" i="9"/>
  <c r="B158" i="9"/>
  <c r="B159" i="9"/>
  <c r="B160" i="9"/>
  <c r="B161" i="9"/>
  <c r="B162" i="9"/>
  <c r="B163" i="9"/>
  <c r="B164" i="9"/>
  <c r="B165" i="9"/>
  <c r="B166" i="9"/>
  <c r="B167" i="9"/>
  <c r="B168" i="9"/>
  <c r="C168" i="9" s="1"/>
  <c r="G168" i="9" s="1"/>
  <c r="F168" i="9" s="1"/>
  <c r="I168" i="9" s="1"/>
  <c r="K168" i="9" s="1"/>
  <c r="B169" i="9"/>
  <c r="B170" i="9"/>
  <c r="B171" i="9"/>
  <c r="B172" i="9"/>
  <c r="B173" i="9"/>
  <c r="B174" i="9"/>
  <c r="B175" i="9"/>
  <c r="B176" i="9"/>
  <c r="B177" i="9"/>
  <c r="B178" i="9"/>
  <c r="B179" i="9"/>
  <c r="B180" i="9"/>
  <c r="C180" i="9" s="1"/>
  <c r="G180" i="9" s="1"/>
  <c r="F180" i="9" s="1"/>
  <c r="I180" i="9" s="1"/>
  <c r="K180" i="9" s="1"/>
  <c r="B181" i="9"/>
  <c r="B182" i="9"/>
  <c r="B183" i="9"/>
  <c r="B184" i="9"/>
  <c r="B185" i="9"/>
  <c r="B186" i="9"/>
  <c r="B187" i="9"/>
  <c r="B188" i="9"/>
  <c r="B189" i="9"/>
  <c r="B190" i="9"/>
  <c r="B191" i="9"/>
  <c r="B192" i="9"/>
  <c r="C192" i="9" s="1"/>
  <c r="B193" i="9"/>
  <c r="B194" i="9"/>
  <c r="B195" i="9"/>
  <c r="B196" i="9"/>
  <c r="B197" i="9"/>
  <c r="B198" i="9"/>
  <c r="B199" i="9"/>
  <c r="B200" i="9"/>
  <c r="B201" i="9"/>
  <c r="B202" i="9"/>
  <c r="B203" i="9"/>
  <c r="B204" i="9"/>
  <c r="C204" i="9" s="1"/>
  <c r="B205" i="9"/>
  <c r="B206" i="9"/>
  <c r="B207" i="9"/>
  <c r="B208" i="9"/>
  <c r="B209" i="9"/>
  <c r="B210" i="9"/>
  <c r="B211" i="9"/>
  <c r="B212" i="9"/>
  <c r="B213" i="9"/>
  <c r="B214" i="9"/>
  <c r="B215" i="9"/>
  <c r="B216" i="9"/>
  <c r="C216" i="9" s="1"/>
  <c r="G216" i="9" s="1"/>
  <c r="F216" i="9" s="1"/>
  <c r="I216" i="9" s="1"/>
  <c r="K216" i="9" s="1"/>
  <c r="B217" i="9"/>
  <c r="B218" i="9"/>
  <c r="B219" i="9"/>
  <c r="B220" i="9"/>
  <c r="B221" i="9"/>
  <c r="B222" i="9"/>
  <c r="B223" i="9"/>
  <c r="B224" i="9"/>
  <c r="B225" i="9"/>
  <c r="B226" i="9"/>
  <c r="B227" i="9"/>
  <c r="B228" i="9"/>
  <c r="C228" i="9" s="1"/>
  <c r="B229" i="9"/>
  <c r="B230" i="9"/>
  <c r="B231" i="9"/>
  <c r="B232" i="9"/>
  <c r="B233" i="9"/>
  <c r="B234" i="9"/>
  <c r="B235" i="9"/>
  <c r="B236" i="9"/>
  <c r="B237" i="9"/>
  <c r="B238" i="9"/>
  <c r="B239" i="9"/>
  <c r="B240" i="9"/>
  <c r="C240" i="9" s="1"/>
  <c r="B241" i="9"/>
  <c r="B242" i="9"/>
  <c r="B243" i="9"/>
  <c r="B244" i="9"/>
  <c r="B245" i="9"/>
  <c r="B246" i="9"/>
  <c r="B247" i="9"/>
  <c r="B248" i="9"/>
  <c r="B249" i="9"/>
  <c r="B250" i="9"/>
  <c r="B251" i="9"/>
  <c r="B252" i="9"/>
  <c r="C252" i="9" s="1"/>
  <c r="G252" i="9" s="1"/>
  <c r="F252" i="9" s="1"/>
  <c r="I252" i="9" s="1"/>
  <c r="K252" i="9" s="1"/>
  <c r="B253" i="9"/>
  <c r="B254" i="9"/>
  <c r="B255" i="9"/>
  <c r="B256" i="9"/>
  <c r="B257" i="9"/>
  <c r="B258" i="9"/>
  <c r="B259" i="9"/>
  <c r="B260" i="9"/>
  <c r="B261" i="9"/>
  <c r="B262" i="9"/>
  <c r="B263" i="9"/>
  <c r="B264" i="9"/>
  <c r="C264" i="9" s="1"/>
  <c r="G264" i="9" s="1"/>
  <c r="F264" i="9" s="1"/>
  <c r="I264" i="9" s="1"/>
  <c r="K264" i="9" s="1"/>
  <c r="B265" i="9"/>
  <c r="B266" i="9"/>
  <c r="B267" i="9"/>
  <c r="B268" i="9"/>
  <c r="B269" i="9"/>
  <c r="B270" i="9"/>
  <c r="B271" i="9"/>
  <c r="B272" i="9"/>
  <c r="B273" i="9"/>
  <c r="B274" i="9"/>
  <c r="B275" i="9"/>
  <c r="B276" i="9"/>
  <c r="C276" i="9" s="1"/>
  <c r="E276" i="9" s="1"/>
  <c r="D276" i="9" s="1"/>
  <c r="H276" i="9" s="1"/>
  <c r="J276" i="9" s="1"/>
  <c r="B277" i="9"/>
  <c r="B278" i="9"/>
  <c r="B279" i="9"/>
  <c r="B280" i="9"/>
  <c r="B281" i="9"/>
  <c r="B282" i="9"/>
  <c r="B283" i="9"/>
  <c r="B284" i="9"/>
  <c r="B285" i="9"/>
  <c r="B286" i="9"/>
  <c r="B287" i="9"/>
  <c r="B288" i="9"/>
  <c r="C288" i="9" s="1"/>
  <c r="B289" i="9"/>
  <c r="B290" i="9"/>
  <c r="B291" i="9"/>
  <c r="B292" i="9"/>
  <c r="B293" i="9"/>
  <c r="B294" i="9"/>
  <c r="B295" i="9"/>
  <c r="B296" i="9"/>
  <c r="B297" i="9"/>
  <c r="B298" i="9"/>
  <c r="B299" i="9"/>
  <c r="B300" i="9"/>
  <c r="C300" i="9" s="1"/>
  <c r="E300" i="9" s="1"/>
  <c r="D300" i="9" s="1"/>
  <c r="H300" i="9" s="1"/>
  <c r="J300" i="9" s="1"/>
  <c r="B301" i="9"/>
  <c r="B302" i="9"/>
  <c r="B303" i="9"/>
  <c r="B304" i="9"/>
  <c r="B305" i="9"/>
  <c r="B306" i="9"/>
  <c r="B307" i="9"/>
  <c r="B308" i="9"/>
  <c r="B309" i="9"/>
  <c r="B310" i="9"/>
  <c r="B311" i="9"/>
  <c r="B312" i="9"/>
  <c r="C312" i="9" s="1"/>
  <c r="G312" i="9" s="1"/>
  <c r="F312" i="9" s="1"/>
  <c r="I312" i="9" s="1"/>
  <c r="K312" i="9" s="1"/>
  <c r="B313" i="9"/>
  <c r="B314" i="9"/>
  <c r="B315" i="9"/>
  <c r="B316" i="9"/>
  <c r="B317" i="9"/>
  <c r="B318" i="9"/>
  <c r="B319" i="9"/>
  <c r="B320" i="9"/>
  <c r="B321" i="9"/>
  <c r="B322" i="9"/>
  <c r="B323" i="9"/>
  <c r="B324" i="9"/>
  <c r="C324" i="9" s="1"/>
  <c r="B325" i="9"/>
  <c r="B326" i="9"/>
  <c r="B327" i="9"/>
  <c r="B328" i="9"/>
  <c r="B329" i="9"/>
  <c r="B330" i="9"/>
  <c r="B331" i="9"/>
  <c r="B332" i="9"/>
  <c r="B333" i="9"/>
  <c r="B334" i="9"/>
  <c r="B335" i="9"/>
  <c r="B336" i="9"/>
  <c r="C336" i="9" s="1"/>
  <c r="G336" i="9" s="1"/>
  <c r="F336" i="9" s="1"/>
  <c r="I336" i="9" s="1"/>
  <c r="K336" i="9" s="1"/>
  <c r="B337" i="9"/>
  <c r="B338" i="9"/>
  <c r="B339" i="9"/>
  <c r="B340" i="9"/>
  <c r="B341" i="9"/>
  <c r="B342" i="9"/>
  <c r="B343" i="9"/>
  <c r="B344" i="9"/>
  <c r="B345" i="9"/>
  <c r="B346" i="9"/>
  <c r="B347" i="9"/>
  <c r="B348" i="9"/>
  <c r="C348" i="9" s="1"/>
  <c r="B349" i="9"/>
  <c r="B350" i="9"/>
  <c r="B351" i="9"/>
  <c r="B352" i="9"/>
  <c r="B353" i="9"/>
  <c r="B354" i="9"/>
  <c r="B355" i="9"/>
  <c r="B356" i="9"/>
  <c r="B357" i="9"/>
  <c r="B358" i="9"/>
  <c r="B359" i="9"/>
  <c r="B360" i="9"/>
  <c r="C360" i="9" s="1"/>
  <c r="B361" i="9"/>
  <c r="B362" i="9"/>
  <c r="B363" i="9"/>
  <c r="B364" i="9"/>
  <c r="B365" i="9"/>
  <c r="B366" i="9"/>
  <c r="B367" i="9"/>
  <c r="B368" i="9"/>
  <c r="B369" i="9"/>
  <c r="B370" i="9"/>
  <c r="B371" i="9"/>
  <c r="B372" i="9"/>
  <c r="C372" i="9" s="1"/>
  <c r="B373" i="9"/>
  <c r="B374" i="9"/>
  <c r="B375" i="9"/>
  <c r="B376" i="9"/>
  <c r="B377" i="9"/>
  <c r="B378" i="9"/>
  <c r="B379" i="9"/>
  <c r="B380" i="9"/>
  <c r="B381" i="9"/>
  <c r="B382" i="9"/>
  <c r="B383" i="9"/>
  <c r="B384" i="9"/>
  <c r="C384" i="9" s="1"/>
  <c r="B385" i="9"/>
  <c r="B386" i="9"/>
  <c r="B387" i="9"/>
  <c r="B388" i="9"/>
  <c r="B389" i="9"/>
  <c r="B390" i="9"/>
  <c r="B391" i="9"/>
  <c r="B392" i="9"/>
  <c r="B393" i="9"/>
  <c r="B394" i="9"/>
  <c r="B395" i="9"/>
  <c r="B396" i="9"/>
  <c r="C396" i="9" s="1"/>
  <c r="B397" i="9"/>
  <c r="B398" i="9"/>
  <c r="B399" i="9"/>
  <c r="B400" i="9"/>
  <c r="B401" i="9"/>
  <c r="B402" i="9"/>
  <c r="B403" i="9"/>
  <c r="B404" i="9"/>
  <c r="B405" i="9"/>
  <c r="B406" i="9"/>
  <c r="B407" i="9"/>
  <c r="B408" i="9"/>
  <c r="C408" i="9" s="1"/>
  <c r="G408" i="9" s="1"/>
  <c r="F408" i="9" s="1"/>
  <c r="I408" i="9" s="1"/>
  <c r="K408" i="9" s="1"/>
  <c r="B409" i="9"/>
  <c r="B410" i="9"/>
  <c r="B411" i="9"/>
  <c r="B412" i="9"/>
  <c r="B413" i="9"/>
  <c r="B414" i="9"/>
  <c r="B415" i="9"/>
  <c r="B416" i="9"/>
  <c r="B417" i="9"/>
  <c r="B418" i="9"/>
  <c r="B419" i="9"/>
  <c r="B420" i="9"/>
  <c r="C420" i="9" s="1"/>
  <c r="B421" i="9"/>
  <c r="B422" i="9"/>
  <c r="B423" i="9"/>
  <c r="B424" i="9"/>
  <c r="B425" i="9"/>
  <c r="B426" i="9"/>
  <c r="B427" i="9"/>
  <c r="B428" i="9"/>
  <c r="B429" i="9"/>
  <c r="B430" i="9"/>
  <c r="B431" i="9"/>
  <c r="B432" i="9"/>
  <c r="C432" i="9" s="1"/>
  <c r="B433" i="9"/>
  <c r="B434" i="9"/>
  <c r="B435" i="9"/>
  <c r="B436" i="9"/>
  <c r="B437" i="9"/>
  <c r="B438" i="9"/>
  <c r="B439" i="9"/>
  <c r="B440" i="9"/>
  <c r="B441" i="9"/>
  <c r="B442" i="9"/>
  <c r="B443" i="9"/>
  <c r="B444" i="9"/>
  <c r="C444" i="9" s="1"/>
  <c r="G444" i="9" s="1"/>
  <c r="F444" i="9" s="1"/>
  <c r="I444" i="9" s="1"/>
  <c r="K444" i="9" s="1"/>
  <c r="B445" i="9"/>
  <c r="B446" i="9"/>
  <c r="B447" i="9"/>
  <c r="B448" i="9"/>
  <c r="B449" i="9"/>
  <c r="B450" i="9"/>
  <c r="B451" i="9"/>
  <c r="B452" i="9"/>
  <c r="B453" i="9"/>
  <c r="B454" i="9"/>
  <c r="B455" i="9"/>
  <c r="B456" i="9"/>
  <c r="C456" i="9" s="1"/>
  <c r="B457" i="9"/>
  <c r="B458" i="9"/>
  <c r="B459" i="9"/>
  <c r="B460" i="9"/>
  <c r="B461" i="9"/>
  <c r="B462" i="9"/>
  <c r="B463" i="9"/>
  <c r="B464" i="9"/>
  <c r="B465" i="9"/>
  <c r="B466" i="9"/>
  <c r="B467" i="9"/>
  <c r="B468" i="9"/>
  <c r="C468" i="9" s="1"/>
  <c r="G468" i="9" s="1"/>
  <c r="F468" i="9" s="1"/>
  <c r="I468" i="9" s="1"/>
  <c r="K468" i="9" s="1"/>
  <c r="B469" i="9"/>
  <c r="B470" i="9"/>
  <c r="B471" i="9"/>
  <c r="B472" i="9"/>
  <c r="B473" i="9"/>
  <c r="B474" i="9"/>
  <c r="B475" i="9"/>
  <c r="B476" i="9"/>
  <c r="B477" i="9"/>
  <c r="B478" i="9"/>
  <c r="B479" i="9"/>
  <c r="B480" i="9"/>
  <c r="C480" i="9" s="1"/>
  <c r="B481" i="9"/>
  <c r="B482" i="9"/>
  <c r="B483" i="9"/>
  <c r="B484" i="9"/>
  <c r="B485" i="9"/>
  <c r="B486" i="9"/>
  <c r="B487" i="9"/>
  <c r="B488" i="9"/>
  <c r="B489" i="9"/>
  <c r="B490" i="9"/>
  <c r="B491" i="9"/>
  <c r="B492" i="9"/>
  <c r="C492" i="9" s="1"/>
  <c r="B493" i="9"/>
  <c r="B494" i="9"/>
  <c r="B495" i="9"/>
  <c r="B496" i="9"/>
  <c r="B497" i="9"/>
  <c r="B498" i="9"/>
  <c r="B499" i="9"/>
  <c r="B500" i="9"/>
  <c r="B501" i="9"/>
  <c r="B502" i="9"/>
  <c r="B503" i="9"/>
  <c r="B504" i="9"/>
  <c r="C504" i="9" s="1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C528" i="9" s="1"/>
  <c r="B529" i="9"/>
  <c r="B530" i="9"/>
  <c r="B531" i="9"/>
  <c r="B532" i="9"/>
  <c r="B533" i="9"/>
  <c r="B534" i="9"/>
  <c r="B535" i="9"/>
  <c r="B536" i="9"/>
  <c r="B537" i="9"/>
  <c r="B538" i="9"/>
  <c r="B539" i="9"/>
  <c r="B540" i="9"/>
  <c r="C540" i="9" s="1"/>
  <c r="B541" i="9"/>
  <c r="B542" i="9"/>
  <c r="B543" i="9"/>
  <c r="B544" i="9"/>
  <c r="B545" i="9"/>
  <c r="B546" i="9"/>
  <c r="B547" i="9"/>
  <c r="B548" i="9"/>
  <c r="B549" i="9"/>
  <c r="B550" i="9"/>
  <c r="B551" i="9"/>
  <c r="B552" i="9"/>
  <c r="C552" i="9" s="1"/>
  <c r="B553" i="9"/>
  <c r="B554" i="9"/>
  <c r="B555" i="9"/>
  <c r="B556" i="9"/>
  <c r="B557" i="9"/>
  <c r="B558" i="9"/>
  <c r="B559" i="9"/>
  <c r="B560" i="9"/>
  <c r="B561" i="9"/>
  <c r="B562" i="9"/>
  <c r="B563" i="9"/>
  <c r="B564" i="9"/>
  <c r="C564" i="9" s="1"/>
  <c r="B565" i="9"/>
  <c r="B566" i="9"/>
  <c r="B567" i="9"/>
  <c r="B568" i="9"/>
  <c r="B569" i="9"/>
  <c r="B570" i="9"/>
  <c r="B571" i="9"/>
  <c r="B572" i="9"/>
  <c r="B573" i="9"/>
  <c r="B574" i="9"/>
  <c r="B575" i="9"/>
  <c r="B576" i="9"/>
  <c r="C576" i="9" s="1"/>
  <c r="B577" i="9"/>
  <c r="B578" i="9"/>
  <c r="B579" i="9"/>
  <c r="B580" i="9"/>
  <c r="B581" i="9"/>
  <c r="B582" i="9"/>
  <c r="B583" i="9"/>
  <c r="B584" i="9"/>
  <c r="B585" i="9"/>
  <c r="B586" i="9"/>
  <c r="B587" i="9"/>
  <c r="B588" i="9"/>
  <c r="C588" i="9" s="1"/>
  <c r="B589" i="9"/>
  <c r="B590" i="9"/>
  <c r="B591" i="9"/>
  <c r="B592" i="9"/>
  <c r="B593" i="9"/>
  <c r="B594" i="9"/>
  <c r="B595" i="9"/>
  <c r="B596" i="9"/>
  <c r="B597" i="9"/>
  <c r="B598" i="9"/>
  <c r="B599" i="9"/>
  <c r="B600" i="9"/>
  <c r="C600" i="9" s="1"/>
  <c r="B601" i="9"/>
  <c r="B602" i="9"/>
  <c r="B603" i="9"/>
  <c r="B604" i="9"/>
  <c r="B605" i="9"/>
  <c r="B606" i="9"/>
  <c r="B607" i="9"/>
  <c r="B608" i="9"/>
  <c r="B609" i="9"/>
  <c r="B610" i="9"/>
  <c r="B611" i="9"/>
  <c r="B612" i="9"/>
  <c r="C612" i="9" s="1"/>
  <c r="B613" i="9"/>
  <c r="B614" i="9"/>
  <c r="B615" i="9"/>
  <c r="B616" i="9"/>
  <c r="B617" i="9"/>
  <c r="B618" i="9"/>
  <c r="B619" i="9"/>
  <c r="B620" i="9"/>
  <c r="B621" i="9"/>
  <c r="B622" i="9"/>
  <c r="B623" i="9"/>
  <c r="B624" i="9"/>
  <c r="C624" i="9" s="1"/>
  <c r="B625" i="9"/>
  <c r="B626" i="9"/>
  <c r="B627" i="9"/>
  <c r="B628" i="9"/>
  <c r="B629" i="9"/>
  <c r="B630" i="9"/>
  <c r="B631" i="9"/>
  <c r="B632" i="9"/>
  <c r="B633" i="9"/>
  <c r="B634" i="9"/>
  <c r="B635" i="9"/>
  <c r="B636" i="9"/>
  <c r="C636" i="9" s="1"/>
  <c r="B637" i="9"/>
  <c r="B638" i="9"/>
  <c r="B639" i="9"/>
  <c r="B640" i="9"/>
  <c r="B641" i="9"/>
  <c r="B642" i="9"/>
  <c r="B643" i="9"/>
  <c r="B644" i="9"/>
  <c r="B645" i="9"/>
  <c r="B646" i="9"/>
  <c r="B647" i="9"/>
  <c r="B648" i="9"/>
  <c r="C648" i="9" s="1"/>
  <c r="B649" i="9"/>
  <c r="B650" i="9"/>
  <c r="B651" i="9"/>
  <c r="B652" i="9"/>
  <c r="B653" i="9"/>
  <c r="B654" i="9"/>
  <c r="B655" i="9"/>
  <c r="B656" i="9"/>
  <c r="B657" i="9"/>
  <c r="B658" i="9"/>
  <c r="B659" i="9"/>
  <c r="B660" i="9"/>
  <c r="C660" i="9" s="1"/>
  <c r="B661" i="9"/>
  <c r="B662" i="9"/>
  <c r="B663" i="9"/>
  <c r="B664" i="9"/>
  <c r="B665" i="9"/>
  <c r="B666" i="9"/>
  <c r="B667" i="9"/>
  <c r="B668" i="9"/>
  <c r="B669" i="9"/>
  <c r="B670" i="9"/>
  <c r="B671" i="9"/>
  <c r="B672" i="9"/>
  <c r="C672" i="9" s="1"/>
  <c r="B673" i="9"/>
  <c r="B674" i="9"/>
  <c r="B675" i="9"/>
  <c r="B676" i="9"/>
  <c r="B677" i="9"/>
  <c r="B678" i="9"/>
  <c r="B679" i="9"/>
  <c r="B680" i="9"/>
  <c r="B681" i="9"/>
  <c r="B682" i="9"/>
  <c r="B683" i="9"/>
  <c r="B684" i="9"/>
  <c r="C684" i="9" s="1"/>
  <c r="B685" i="9"/>
  <c r="B686" i="9"/>
  <c r="B687" i="9"/>
  <c r="B688" i="9"/>
  <c r="B689" i="9"/>
  <c r="B690" i="9"/>
  <c r="B691" i="9"/>
  <c r="B692" i="9"/>
  <c r="B693" i="9"/>
  <c r="B694" i="9"/>
  <c r="B695" i="9"/>
  <c r="B696" i="9"/>
  <c r="C696" i="9" s="1"/>
  <c r="B697" i="9"/>
  <c r="B698" i="9"/>
  <c r="B699" i="9"/>
  <c r="B700" i="9"/>
  <c r="B701" i="9"/>
  <c r="B702" i="9"/>
  <c r="B703" i="9"/>
  <c r="B704" i="9"/>
  <c r="B705" i="9"/>
  <c r="B706" i="9"/>
  <c r="B707" i="9"/>
  <c r="B708" i="9"/>
  <c r="C708" i="9" s="1"/>
  <c r="B709" i="9"/>
  <c r="B710" i="9"/>
  <c r="B711" i="9"/>
  <c r="B712" i="9"/>
  <c r="B713" i="9"/>
  <c r="B714" i="9"/>
  <c r="B715" i="9"/>
  <c r="B716" i="9"/>
  <c r="B717" i="9"/>
  <c r="B718" i="9"/>
  <c r="B719" i="9"/>
  <c r="B720" i="9"/>
  <c r="C720" i="9" s="1"/>
  <c r="B721" i="9"/>
  <c r="B722" i="9"/>
  <c r="B723" i="9"/>
  <c r="B724" i="9"/>
  <c r="B725" i="9"/>
  <c r="B726" i="9"/>
  <c r="B727" i="9"/>
  <c r="B728" i="9"/>
  <c r="B729" i="9"/>
  <c r="B730" i="9"/>
  <c r="B731" i="9"/>
  <c r="B732" i="9"/>
  <c r="C732" i="9" s="1"/>
  <c r="B733" i="9"/>
  <c r="B734" i="9"/>
  <c r="B735" i="9"/>
  <c r="B736" i="9"/>
  <c r="B737" i="9"/>
  <c r="B738" i="9"/>
  <c r="B739" i="9"/>
  <c r="B740" i="9"/>
  <c r="B741" i="9"/>
  <c r="B742" i="9"/>
  <c r="B743" i="9"/>
  <c r="B744" i="9"/>
  <c r="C744" i="9" s="1"/>
  <c r="G744" i="9" s="1"/>
  <c r="F744" i="9" s="1"/>
  <c r="I744" i="9" s="1"/>
  <c r="K744" i="9" s="1"/>
  <c r="B745" i="9"/>
  <c r="B746" i="9"/>
  <c r="B747" i="9"/>
  <c r="B748" i="9"/>
  <c r="B749" i="9"/>
  <c r="B750" i="9"/>
  <c r="B751" i="9"/>
  <c r="B752" i="9"/>
  <c r="B753" i="9"/>
  <c r="B754" i="9"/>
  <c r="B755" i="9"/>
  <c r="B756" i="9"/>
  <c r="C756" i="9" s="1"/>
  <c r="G756" i="9" s="1"/>
  <c r="F756" i="9" s="1"/>
  <c r="I756" i="9" s="1"/>
  <c r="K756" i="9" s="1"/>
  <c r="B757" i="9"/>
  <c r="B758" i="9"/>
  <c r="B759" i="9"/>
  <c r="B760" i="9"/>
  <c r="B761" i="9"/>
  <c r="B762" i="9"/>
  <c r="B763" i="9"/>
  <c r="B764" i="9"/>
  <c r="B765" i="9"/>
  <c r="B766" i="9"/>
  <c r="B767" i="9"/>
  <c r="B768" i="9"/>
  <c r="C768" i="9" s="1"/>
  <c r="B769" i="9"/>
  <c r="B770" i="9"/>
  <c r="B771" i="9"/>
  <c r="B772" i="9"/>
  <c r="B773" i="9"/>
  <c r="B774" i="9"/>
  <c r="B775" i="9"/>
  <c r="B776" i="9"/>
  <c r="B777" i="9"/>
  <c r="B778" i="9"/>
  <c r="B779" i="9"/>
  <c r="B780" i="9"/>
  <c r="C780" i="9" s="1"/>
  <c r="G780" i="9" s="1"/>
  <c r="F780" i="9" s="1"/>
  <c r="I780" i="9" s="1"/>
  <c r="K780" i="9" s="1"/>
  <c r="B781" i="9"/>
  <c r="B782" i="9"/>
  <c r="B783" i="9"/>
  <c r="B784" i="9"/>
  <c r="B785" i="9"/>
  <c r="B786" i="9"/>
  <c r="B787" i="9"/>
  <c r="B788" i="9"/>
  <c r="B789" i="9"/>
  <c r="B790" i="9"/>
  <c r="B791" i="9"/>
  <c r="B792" i="9"/>
  <c r="C792" i="9" s="1"/>
  <c r="B793" i="9"/>
  <c r="B794" i="9"/>
  <c r="B795" i="9"/>
  <c r="B796" i="9"/>
  <c r="B797" i="9"/>
  <c r="C797" i="9" s="1"/>
  <c r="B798" i="9"/>
  <c r="B799" i="9"/>
  <c r="B800" i="9"/>
  <c r="B801" i="9"/>
  <c r="B802" i="9"/>
  <c r="B803" i="9"/>
  <c r="B804" i="9"/>
  <c r="C804" i="9" s="1"/>
  <c r="B805" i="9"/>
  <c r="B806" i="9"/>
  <c r="B807" i="9"/>
  <c r="B808" i="9"/>
  <c r="B809" i="9"/>
  <c r="B810" i="9"/>
  <c r="C810" i="9" s="1"/>
  <c r="B811" i="9"/>
  <c r="B812" i="9"/>
  <c r="B813" i="9"/>
  <c r="B814" i="9"/>
  <c r="B815" i="9"/>
  <c r="B816" i="9"/>
  <c r="C816" i="9" s="1"/>
  <c r="B817" i="9"/>
  <c r="B818" i="9"/>
  <c r="B819" i="9"/>
  <c r="B820" i="9"/>
  <c r="B821" i="9"/>
  <c r="C821" i="9" s="1"/>
  <c r="E821" i="9" s="1"/>
  <c r="D821" i="9" s="1"/>
  <c r="H821" i="9" s="1"/>
  <c r="J821" i="9" s="1"/>
  <c r="B822" i="9"/>
  <c r="B823" i="9"/>
  <c r="B824" i="9"/>
  <c r="B825" i="9"/>
  <c r="B826" i="9"/>
  <c r="B827" i="9"/>
  <c r="B828" i="9"/>
  <c r="C828" i="9" s="1"/>
  <c r="B829" i="9"/>
  <c r="B830" i="9"/>
  <c r="B831" i="9"/>
  <c r="B832" i="9"/>
  <c r="C832" i="9" s="1"/>
  <c r="B833" i="9"/>
  <c r="B834" i="9"/>
  <c r="C834" i="9" s="1"/>
  <c r="B835" i="9"/>
  <c r="B836" i="9"/>
  <c r="B837" i="9"/>
  <c r="B838" i="9"/>
  <c r="B839" i="9"/>
  <c r="B840" i="9"/>
  <c r="C840" i="9" s="1"/>
  <c r="B841" i="9"/>
  <c r="B842" i="9"/>
  <c r="B843" i="9"/>
  <c r="B844" i="9"/>
  <c r="B845" i="9"/>
  <c r="B846" i="9"/>
  <c r="C846" i="9" s="1"/>
  <c r="B847" i="9"/>
  <c r="B848" i="9"/>
  <c r="B849" i="9"/>
  <c r="B850" i="9"/>
  <c r="B851" i="9"/>
  <c r="B852" i="9"/>
  <c r="C852" i="9" s="1"/>
  <c r="B853" i="9"/>
  <c r="B854" i="9"/>
  <c r="B855" i="9"/>
  <c r="B856" i="9"/>
  <c r="C856" i="9" s="1"/>
  <c r="B857" i="9"/>
  <c r="C857" i="9" s="1"/>
  <c r="B858" i="9"/>
  <c r="B859" i="9"/>
  <c r="B860" i="9"/>
  <c r="B861" i="9"/>
  <c r="B862" i="9"/>
  <c r="B863" i="9"/>
  <c r="C863" i="9" s="1"/>
  <c r="B864" i="9"/>
  <c r="C864" i="9" s="1"/>
  <c r="B865" i="9"/>
  <c r="B866" i="9"/>
  <c r="B867" i="9"/>
  <c r="B868" i="9"/>
  <c r="B869" i="9"/>
  <c r="C869" i="9" s="1"/>
  <c r="B870" i="9"/>
  <c r="C870" i="9" s="1"/>
  <c r="B871" i="9"/>
  <c r="B872" i="9"/>
  <c r="B873" i="9"/>
  <c r="B874" i="9"/>
  <c r="B875" i="9"/>
  <c r="B876" i="9"/>
  <c r="C876" i="9" s="1"/>
  <c r="B877" i="9"/>
  <c r="B878" i="9"/>
  <c r="B879" i="9"/>
  <c r="C879" i="9" s="1"/>
  <c r="B880" i="9"/>
  <c r="C880" i="9" s="1"/>
  <c r="B881" i="9"/>
  <c r="B882" i="9"/>
  <c r="B883" i="9"/>
  <c r="B884" i="9"/>
  <c r="B885" i="9"/>
  <c r="B886" i="9"/>
  <c r="C886" i="9" s="1"/>
  <c r="B887" i="9"/>
  <c r="B888" i="9"/>
  <c r="C888" i="9" s="1"/>
  <c r="B889" i="9"/>
  <c r="B890" i="9"/>
  <c r="B891" i="9"/>
  <c r="C891" i="9" s="1"/>
  <c r="B892" i="9"/>
  <c r="C892" i="9" s="1"/>
  <c r="B893" i="9"/>
  <c r="C893" i="9" s="1"/>
  <c r="B894" i="9"/>
  <c r="B895" i="9"/>
  <c r="B896" i="9"/>
  <c r="B897" i="9"/>
  <c r="B898" i="9"/>
  <c r="C898" i="9" s="1"/>
  <c r="B899" i="9"/>
  <c r="B900" i="9"/>
  <c r="C900" i="9" s="1"/>
  <c r="B901" i="9"/>
  <c r="B902" i="9"/>
  <c r="B903" i="9"/>
  <c r="B904" i="9"/>
  <c r="B905" i="9"/>
  <c r="B906" i="9"/>
  <c r="B907" i="9"/>
  <c r="B908" i="9"/>
  <c r="B909" i="9"/>
  <c r="B910" i="9"/>
  <c r="C910" i="9" s="1"/>
  <c r="B911" i="9"/>
  <c r="B912" i="9"/>
  <c r="C912" i="9" s="1"/>
  <c r="B913" i="9"/>
  <c r="B914" i="9"/>
  <c r="B915" i="9"/>
  <c r="B916" i="9"/>
  <c r="B917" i="9"/>
  <c r="B918" i="9"/>
  <c r="B919" i="9"/>
  <c r="B920" i="9"/>
  <c r="B921" i="9"/>
  <c r="B922" i="9"/>
  <c r="B923" i="9"/>
  <c r="B924" i="9"/>
  <c r="C924" i="9" s="1"/>
  <c r="B925" i="9"/>
  <c r="B926" i="9"/>
  <c r="B927" i="9"/>
  <c r="B928" i="9"/>
  <c r="C928" i="9" s="1"/>
  <c r="B929" i="9"/>
  <c r="C929" i="9" s="1"/>
  <c r="G929" i="9" s="1"/>
  <c r="F929" i="9" s="1"/>
  <c r="I929" i="9" s="1"/>
  <c r="K929" i="9" s="1"/>
  <c r="B930" i="9"/>
  <c r="B931" i="9"/>
  <c r="B932" i="9"/>
  <c r="B933" i="9"/>
  <c r="B934" i="9"/>
  <c r="B935" i="9"/>
  <c r="B936" i="9"/>
  <c r="C936" i="9" s="1"/>
  <c r="B937" i="9"/>
  <c r="B938" i="9"/>
  <c r="B939" i="9"/>
  <c r="B940" i="9"/>
  <c r="B941" i="9"/>
  <c r="C941" i="9" s="1"/>
  <c r="G941" i="9" s="1"/>
  <c r="F941" i="9" s="1"/>
  <c r="I941" i="9" s="1"/>
  <c r="K941" i="9" s="1"/>
  <c r="B942" i="9"/>
  <c r="C942" i="9" s="1"/>
  <c r="G942" i="9" s="1"/>
  <c r="F942" i="9" s="1"/>
  <c r="I942" i="9" s="1"/>
  <c r="K942" i="9" s="1"/>
  <c r="B943" i="9"/>
  <c r="B944" i="9"/>
  <c r="B945" i="9"/>
  <c r="B946" i="9"/>
  <c r="C946" i="9" s="1"/>
  <c r="B947" i="9"/>
  <c r="C947" i="9" s="1"/>
  <c r="E947" i="9" s="1"/>
  <c r="D947" i="9" s="1"/>
  <c r="H947" i="9" s="1"/>
  <c r="J947" i="9" s="1"/>
  <c r="B948" i="9"/>
  <c r="C948" i="9" s="1"/>
  <c r="B949" i="9"/>
  <c r="B950" i="9"/>
  <c r="B951" i="9"/>
  <c r="C951" i="9" s="1"/>
  <c r="E951" i="9" s="1"/>
  <c r="D951" i="9" s="1"/>
  <c r="H951" i="9" s="1"/>
  <c r="J951" i="9" s="1"/>
  <c r="B952" i="9"/>
  <c r="C952" i="9" s="1"/>
  <c r="B953" i="9"/>
  <c r="B954" i="9"/>
  <c r="B955" i="9"/>
  <c r="B956" i="9"/>
  <c r="B957" i="9"/>
  <c r="B958" i="9"/>
  <c r="B959" i="9"/>
  <c r="B960" i="9"/>
  <c r="C960" i="9" s="1"/>
  <c r="B961" i="9"/>
  <c r="B962" i="9"/>
  <c r="B963" i="9"/>
  <c r="B964" i="9"/>
  <c r="C964" i="9" s="1"/>
  <c r="B965" i="9"/>
  <c r="C965" i="9" s="1"/>
  <c r="G965" i="9" s="1"/>
  <c r="F965" i="9" s="1"/>
  <c r="I965" i="9" s="1"/>
  <c r="K965" i="9" s="1"/>
  <c r="B966" i="9"/>
  <c r="C966" i="9" s="1"/>
  <c r="B967" i="9"/>
  <c r="B968" i="9"/>
  <c r="B969" i="9"/>
  <c r="B970" i="9"/>
  <c r="C970" i="9" s="1"/>
  <c r="B971" i="9"/>
  <c r="C971" i="9" s="1"/>
  <c r="E971" i="9" s="1"/>
  <c r="D971" i="9" s="1"/>
  <c r="H971" i="9" s="1"/>
  <c r="J971" i="9" s="1"/>
  <c r="B972" i="9"/>
  <c r="C972" i="9" s="1"/>
  <c r="B973" i="9"/>
  <c r="B974" i="9"/>
  <c r="B975" i="9"/>
  <c r="C975" i="9" s="1"/>
  <c r="E975" i="9" s="1"/>
  <c r="D975" i="9" s="1"/>
  <c r="H975" i="9" s="1"/>
  <c r="J975" i="9" s="1"/>
  <c r="B976" i="9"/>
  <c r="C976" i="9" s="1"/>
  <c r="B977" i="9"/>
  <c r="B978" i="9"/>
  <c r="B979" i="9"/>
  <c r="B980" i="9"/>
  <c r="B981" i="9"/>
  <c r="B982" i="9"/>
  <c r="B983" i="9"/>
  <c r="B984" i="9"/>
  <c r="C984" i="9" s="1"/>
  <c r="B985" i="9"/>
  <c r="B986" i="9"/>
  <c r="B987" i="9"/>
  <c r="B988" i="9"/>
  <c r="B989" i="9"/>
  <c r="C989" i="9" s="1"/>
  <c r="G989" i="9" s="1"/>
  <c r="F989" i="9" s="1"/>
  <c r="I989" i="9" s="1"/>
  <c r="K989" i="9" s="1"/>
  <c r="B990" i="9"/>
  <c r="C990" i="9" s="1"/>
  <c r="G990" i="9" s="1"/>
  <c r="F990" i="9" s="1"/>
  <c r="I990" i="9" s="1"/>
  <c r="K990" i="9" s="1"/>
  <c r="B991" i="9"/>
  <c r="B992" i="9"/>
  <c r="C992" i="9" s="1"/>
  <c r="B993" i="9"/>
  <c r="B994" i="9"/>
  <c r="C994" i="9" s="1"/>
  <c r="B995" i="9"/>
  <c r="C995" i="9" s="1"/>
  <c r="E995" i="9" s="1"/>
  <c r="D995" i="9" s="1"/>
  <c r="H995" i="9" s="1"/>
  <c r="J995" i="9" s="1"/>
  <c r="B996" i="9"/>
  <c r="C996" i="9" s="1"/>
  <c r="B997" i="9"/>
  <c r="B998" i="9"/>
  <c r="B999" i="9"/>
  <c r="C999" i="9" s="1"/>
  <c r="E999" i="9" s="1"/>
  <c r="D999" i="9" s="1"/>
  <c r="H999" i="9" s="1"/>
  <c r="J999" i="9" s="1"/>
  <c r="B1000" i="9"/>
  <c r="C1000" i="9" s="1"/>
  <c r="B1001" i="9"/>
  <c r="C1001" i="9"/>
  <c r="G1001" i="9" s="1"/>
  <c r="F1001" i="9" s="1"/>
  <c r="I1001" i="9" s="1"/>
  <c r="K1001" i="9" s="1"/>
  <c r="C998" i="9"/>
  <c r="C997" i="9"/>
  <c r="G997" i="9" s="1"/>
  <c r="F997" i="9" s="1"/>
  <c r="I997" i="9" s="1"/>
  <c r="K997" i="9" s="1"/>
  <c r="C993" i="9"/>
  <c r="G993" i="9" s="1"/>
  <c r="F993" i="9" s="1"/>
  <c r="I993" i="9" s="1"/>
  <c r="K993" i="9" s="1"/>
  <c r="C991" i="9"/>
  <c r="E991" i="9" s="1"/>
  <c r="D991" i="9" s="1"/>
  <c r="H991" i="9" s="1"/>
  <c r="J991" i="9" s="1"/>
  <c r="E990" i="9"/>
  <c r="D990" i="9" s="1"/>
  <c r="H990" i="9" s="1"/>
  <c r="J990" i="9" s="1"/>
  <c r="C988" i="9"/>
  <c r="C987" i="9"/>
  <c r="E987" i="9" s="1"/>
  <c r="D987" i="9" s="1"/>
  <c r="H987" i="9" s="1"/>
  <c r="J987" i="9" s="1"/>
  <c r="I986" i="9"/>
  <c r="K986" i="9" s="1"/>
  <c r="C986" i="9"/>
  <c r="G986" i="9" s="1"/>
  <c r="F986" i="9" s="1"/>
  <c r="C985" i="9"/>
  <c r="G985" i="9" s="1"/>
  <c r="F985" i="9" s="1"/>
  <c r="I985" i="9" s="1"/>
  <c r="K985" i="9" s="1"/>
  <c r="C983" i="9"/>
  <c r="E983" i="9" s="1"/>
  <c r="D983" i="9" s="1"/>
  <c r="H983" i="9" s="1"/>
  <c r="J983" i="9" s="1"/>
  <c r="C982" i="9"/>
  <c r="G982" i="9" s="1"/>
  <c r="F982" i="9" s="1"/>
  <c r="I982" i="9" s="1"/>
  <c r="K982" i="9" s="1"/>
  <c r="C981" i="9"/>
  <c r="G981" i="9" s="1"/>
  <c r="F981" i="9" s="1"/>
  <c r="I981" i="9" s="1"/>
  <c r="K981" i="9" s="1"/>
  <c r="C980" i="9"/>
  <c r="C979" i="9"/>
  <c r="E979" i="9" s="1"/>
  <c r="D979" i="9" s="1"/>
  <c r="H979" i="9" s="1"/>
  <c r="J979" i="9" s="1"/>
  <c r="C978" i="9"/>
  <c r="G978" i="9" s="1"/>
  <c r="F978" i="9" s="1"/>
  <c r="I978" i="9" s="1"/>
  <c r="K978" i="9" s="1"/>
  <c r="C977" i="9"/>
  <c r="G977" i="9" s="1"/>
  <c r="F977" i="9" s="1"/>
  <c r="I977" i="9" s="1"/>
  <c r="K977" i="9" s="1"/>
  <c r="C974" i="9"/>
  <c r="G974" i="9" s="1"/>
  <c r="F974" i="9" s="1"/>
  <c r="I974" i="9" s="1"/>
  <c r="K974" i="9" s="1"/>
  <c r="C973" i="9"/>
  <c r="G973" i="9" s="1"/>
  <c r="F973" i="9" s="1"/>
  <c r="I973" i="9" s="1"/>
  <c r="K973" i="9" s="1"/>
  <c r="C969" i="9"/>
  <c r="G969" i="9" s="1"/>
  <c r="F969" i="9" s="1"/>
  <c r="I969" i="9" s="1"/>
  <c r="K969" i="9" s="1"/>
  <c r="C968" i="9"/>
  <c r="C967" i="9"/>
  <c r="E967" i="9" s="1"/>
  <c r="D967" i="9" s="1"/>
  <c r="H967" i="9" s="1"/>
  <c r="J967" i="9" s="1"/>
  <c r="C963" i="9"/>
  <c r="E963" i="9" s="1"/>
  <c r="D963" i="9" s="1"/>
  <c r="H963" i="9" s="1"/>
  <c r="J963" i="9" s="1"/>
  <c r="I962" i="9"/>
  <c r="K962" i="9" s="1"/>
  <c r="C962" i="9"/>
  <c r="G962" i="9" s="1"/>
  <c r="F962" i="9" s="1"/>
  <c r="C961" i="9"/>
  <c r="G961" i="9" s="1"/>
  <c r="F961" i="9" s="1"/>
  <c r="I961" i="9" s="1"/>
  <c r="K961" i="9" s="1"/>
  <c r="C959" i="9"/>
  <c r="E959" i="9" s="1"/>
  <c r="D959" i="9" s="1"/>
  <c r="H959" i="9" s="1"/>
  <c r="J959" i="9" s="1"/>
  <c r="C958" i="9"/>
  <c r="G958" i="9" s="1"/>
  <c r="F958" i="9" s="1"/>
  <c r="I958" i="9" s="1"/>
  <c r="K958" i="9" s="1"/>
  <c r="C957" i="9"/>
  <c r="G957" i="9" s="1"/>
  <c r="F957" i="9" s="1"/>
  <c r="I957" i="9" s="1"/>
  <c r="K957" i="9" s="1"/>
  <c r="C956" i="9"/>
  <c r="C955" i="9"/>
  <c r="E955" i="9" s="1"/>
  <c r="D955" i="9" s="1"/>
  <c r="H955" i="9" s="1"/>
  <c r="J955" i="9" s="1"/>
  <c r="C954" i="9"/>
  <c r="G954" i="9" s="1"/>
  <c r="F954" i="9" s="1"/>
  <c r="I954" i="9" s="1"/>
  <c r="K954" i="9" s="1"/>
  <c r="C953" i="9"/>
  <c r="G953" i="9" s="1"/>
  <c r="F953" i="9" s="1"/>
  <c r="I953" i="9" s="1"/>
  <c r="K953" i="9" s="1"/>
  <c r="C950" i="9"/>
  <c r="C949" i="9"/>
  <c r="G949" i="9" s="1"/>
  <c r="F949" i="9" s="1"/>
  <c r="I949" i="9" s="1"/>
  <c r="K949" i="9" s="1"/>
  <c r="C945" i="9"/>
  <c r="G945" i="9" s="1"/>
  <c r="F945" i="9" s="1"/>
  <c r="I945" i="9" s="1"/>
  <c r="K945" i="9" s="1"/>
  <c r="C944" i="9"/>
  <c r="C943" i="9"/>
  <c r="E943" i="9" s="1"/>
  <c r="D943" i="9" s="1"/>
  <c r="H943" i="9" s="1"/>
  <c r="J943" i="9" s="1"/>
  <c r="E942" i="9"/>
  <c r="D942" i="9" s="1"/>
  <c r="H942" i="9" s="1"/>
  <c r="J942" i="9" s="1"/>
  <c r="C940" i="9"/>
  <c r="G939" i="9"/>
  <c r="F939" i="9" s="1"/>
  <c r="I939" i="9" s="1"/>
  <c r="K939" i="9" s="1"/>
  <c r="C939" i="9"/>
  <c r="E939" i="9" s="1"/>
  <c r="D939" i="9" s="1"/>
  <c r="H939" i="9" s="1"/>
  <c r="J939" i="9" s="1"/>
  <c r="I938" i="9"/>
  <c r="K938" i="9" s="1"/>
  <c r="E938" i="9"/>
  <c r="D938" i="9" s="1"/>
  <c r="H938" i="9" s="1"/>
  <c r="J938" i="9" s="1"/>
  <c r="C938" i="9"/>
  <c r="G938" i="9" s="1"/>
  <c r="F938" i="9" s="1"/>
  <c r="C937" i="9"/>
  <c r="G937" i="9" s="1"/>
  <c r="F937" i="9" s="1"/>
  <c r="I937" i="9" s="1"/>
  <c r="K937" i="9" s="1"/>
  <c r="C935" i="9"/>
  <c r="E935" i="9" s="1"/>
  <c r="D935" i="9" s="1"/>
  <c r="H935" i="9" s="1"/>
  <c r="J935" i="9" s="1"/>
  <c r="C934" i="9"/>
  <c r="G934" i="9" s="1"/>
  <c r="F934" i="9" s="1"/>
  <c r="I934" i="9" s="1"/>
  <c r="K934" i="9" s="1"/>
  <c r="F933" i="9"/>
  <c r="I933" i="9" s="1"/>
  <c r="K933" i="9" s="1"/>
  <c r="E933" i="9"/>
  <c r="D933" i="9" s="1"/>
  <c r="H933" i="9" s="1"/>
  <c r="J933" i="9" s="1"/>
  <c r="C933" i="9"/>
  <c r="G933" i="9" s="1"/>
  <c r="C932" i="9"/>
  <c r="C931" i="9"/>
  <c r="E930" i="9"/>
  <c r="D930" i="9" s="1"/>
  <c r="H930" i="9" s="1"/>
  <c r="J930" i="9" s="1"/>
  <c r="C930" i="9"/>
  <c r="G930" i="9" s="1"/>
  <c r="F930" i="9" s="1"/>
  <c r="I930" i="9" s="1"/>
  <c r="K930" i="9" s="1"/>
  <c r="C927" i="9"/>
  <c r="E927" i="9" s="1"/>
  <c r="D927" i="9" s="1"/>
  <c r="H927" i="9" s="1"/>
  <c r="J927" i="9" s="1"/>
  <c r="E926" i="9"/>
  <c r="D926" i="9"/>
  <c r="H926" i="9" s="1"/>
  <c r="J926" i="9" s="1"/>
  <c r="C926" i="9"/>
  <c r="G926" i="9" s="1"/>
  <c r="F926" i="9" s="1"/>
  <c r="I926" i="9" s="1"/>
  <c r="K926" i="9" s="1"/>
  <c r="C925" i="9"/>
  <c r="C923" i="9"/>
  <c r="E922" i="9"/>
  <c r="D922" i="9" s="1"/>
  <c r="H922" i="9" s="1"/>
  <c r="J922" i="9" s="1"/>
  <c r="C922" i="9"/>
  <c r="G922" i="9" s="1"/>
  <c r="F922" i="9" s="1"/>
  <c r="I922" i="9" s="1"/>
  <c r="K922" i="9" s="1"/>
  <c r="C921" i="9"/>
  <c r="C920" i="9"/>
  <c r="G920" i="9" s="1"/>
  <c r="F920" i="9" s="1"/>
  <c r="I920" i="9" s="1"/>
  <c r="K920" i="9" s="1"/>
  <c r="G919" i="9"/>
  <c r="F919" i="9" s="1"/>
  <c r="I919" i="9" s="1"/>
  <c r="K919" i="9" s="1"/>
  <c r="D919" i="9"/>
  <c r="H919" i="9" s="1"/>
  <c r="J919" i="9" s="1"/>
  <c r="C919" i="9"/>
  <c r="E919" i="9" s="1"/>
  <c r="C918" i="9"/>
  <c r="G918" i="9" s="1"/>
  <c r="F918" i="9" s="1"/>
  <c r="I918" i="9" s="1"/>
  <c r="K918" i="9" s="1"/>
  <c r="C917" i="9"/>
  <c r="C916" i="9"/>
  <c r="E916" i="9" s="1"/>
  <c r="D916" i="9" s="1"/>
  <c r="H916" i="9" s="1"/>
  <c r="J916" i="9" s="1"/>
  <c r="C915" i="9"/>
  <c r="C914" i="9"/>
  <c r="G914" i="9" s="1"/>
  <c r="F914" i="9" s="1"/>
  <c r="I914" i="9" s="1"/>
  <c r="K914" i="9" s="1"/>
  <c r="G913" i="9"/>
  <c r="F913" i="9" s="1"/>
  <c r="I913" i="9" s="1"/>
  <c r="K913" i="9" s="1"/>
  <c r="C913" i="9"/>
  <c r="E913" i="9" s="1"/>
  <c r="D913" i="9" s="1"/>
  <c r="H913" i="9" s="1"/>
  <c r="J913" i="9" s="1"/>
  <c r="D911" i="9"/>
  <c r="H911" i="9" s="1"/>
  <c r="J911" i="9" s="1"/>
  <c r="C911" i="9"/>
  <c r="E911" i="9" s="1"/>
  <c r="F909" i="9"/>
  <c r="I909" i="9" s="1"/>
  <c r="K909" i="9" s="1"/>
  <c r="E909" i="9"/>
  <c r="D909" i="9" s="1"/>
  <c r="H909" i="9" s="1"/>
  <c r="J909" i="9" s="1"/>
  <c r="C909" i="9"/>
  <c r="G909" i="9" s="1"/>
  <c r="C908" i="9"/>
  <c r="G908" i="9" s="1"/>
  <c r="F908" i="9" s="1"/>
  <c r="I908" i="9" s="1"/>
  <c r="K908" i="9" s="1"/>
  <c r="D907" i="9"/>
  <c r="H907" i="9" s="1"/>
  <c r="J907" i="9" s="1"/>
  <c r="C907" i="9"/>
  <c r="E907" i="9" s="1"/>
  <c r="C906" i="9"/>
  <c r="G906" i="9" s="1"/>
  <c r="F906" i="9" s="1"/>
  <c r="I906" i="9" s="1"/>
  <c r="K906" i="9" s="1"/>
  <c r="C905" i="9"/>
  <c r="C904" i="9"/>
  <c r="C903" i="9"/>
  <c r="C902" i="9"/>
  <c r="G902" i="9" s="1"/>
  <c r="F902" i="9" s="1"/>
  <c r="I902" i="9" s="1"/>
  <c r="K902" i="9" s="1"/>
  <c r="C901" i="9"/>
  <c r="G901" i="9" s="1"/>
  <c r="F901" i="9" s="1"/>
  <c r="I901" i="9" s="1"/>
  <c r="K901" i="9" s="1"/>
  <c r="C899" i="9"/>
  <c r="G897" i="9"/>
  <c r="F897" i="9" s="1"/>
  <c r="I897" i="9" s="1"/>
  <c r="K897" i="9" s="1"/>
  <c r="E897" i="9"/>
  <c r="D897" i="9" s="1"/>
  <c r="H897" i="9" s="1"/>
  <c r="J897" i="9" s="1"/>
  <c r="C897" i="9"/>
  <c r="C896" i="9"/>
  <c r="G896" i="9" s="1"/>
  <c r="F896" i="9" s="1"/>
  <c r="I896" i="9" s="1"/>
  <c r="K896" i="9" s="1"/>
  <c r="G895" i="9"/>
  <c r="F895" i="9" s="1"/>
  <c r="I895" i="9" s="1"/>
  <c r="K895" i="9" s="1"/>
  <c r="E895" i="9"/>
  <c r="D895" i="9"/>
  <c r="H895" i="9" s="1"/>
  <c r="J895" i="9" s="1"/>
  <c r="C895" i="9"/>
  <c r="C894" i="9"/>
  <c r="C890" i="9"/>
  <c r="E889" i="9"/>
  <c r="D889" i="9" s="1"/>
  <c r="H889" i="9" s="1"/>
  <c r="J889" i="9" s="1"/>
  <c r="C889" i="9"/>
  <c r="G889" i="9" s="1"/>
  <c r="F889" i="9" s="1"/>
  <c r="I889" i="9" s="1"/>
  <c r="K889" i="9" s="1"/>
  <c r="G887" i="9"/>
  <c r="F887" i="9" s="1"/>
  <c r="I887" i="9" s="1"/>
  <c r="K887" i="9" s="1"/>
  <c r="C887" i="9"/>
  <c r="E887" i="9" s="1"/>
  <c r="D887" i="9" s="1"/>
  <c r="H887" i="9" s="1"/>
  <c r="J887" i="9" s="1"/>
  <c r="C885" i="9"/>
  <c r="I884" i="9"/>
  <c r="K884" i="9" s="1"/>
  <c r="C884" i="9"/>
  <c r="G884" i="9" s="1"/>
  <c r="F884" i="9" s="1"/>
  <c r="G883" i="9"/>
  <c r="F883" i="9" s="1"/>
  <c r="I883" i="9" s="1"/>
  <c r="K883" i="9" s="1"/>
  <c r="C883" i="9"/>
  <c r="E883" i="9" s="1"/>
  <c r="D883" i="9" s="1"/>
  <c r="H883" i="9" s="1"/>
  <c r="J883" i="9" s="1"/>
  <c r="C882" i="9"/>
  <c r="G882" i="9" s="1"/>
  <c r="F882" i="9" s="1"/>
  <c r="I882" i="9" s="1"/>
  <c r="K882" i="9" s="1"/>
  <c r="C881" i="9"/>
  <c r="E881" i="9" s="1"/>
  <c r="D881" i="9" s="1"/>
  <c r="H881" i="9" s="1"/>
  <c r="J881" i="9" s="1"/>
  <c r="C878" i="9"/>
  <c r="G878" i="9" s="1"/>
  <c r="F878" i="9" s="1"/>
  <c r="I878" i="9" s="1"/>
  <c r="K878" i="9" s="1"/>
  <c r="H877" i="9"/>
  <c r="J877" i="9" s="1"/>
  <c r="G877" i="9"/>
  <c r="F877" i="9" s="1"/>
  <c r="I877" i="9" s="1"/>
  <c r="K877" i="9" s="1"/>
  <c r="E877" i="9"/>
  <c r="D877" i="9" s="1"/>
  <c r="C877" i="9"/>
  <c r="E875" i="9"/>
  <c r="D875" i="9" s="1"/>
  <c r="H875" i="9" s="1"/>
  <c r="J875" i="9" s="1"/>
  <c r="C875" i="9"/>
  <c r="G875" i="9" s="1"/>
  <c r="F875" i="9" s="1"/>
  <c r="I875" i="9" s="1"/>
  <c r="K875" i="9" s="1"/>
  <c r="C874" i="9"/>
  <c r="G874" i="9" s="1"/>
  <c r="F874" i="9" s="1"/>
  <c r="I874" i="9" s="1"/>
  <c r="K874" i="9" s="1"/>
  <c r="G873" i="9"/>
  <c r="F873" i="9" s="1"/>
  <c r="I873" i="9" s="1"/>
  <c r="K873" i="9" s="1"/>
  <c r="C873" i="9"/>
  <c r="E873" i="9" s="1"/>
  <c r="D873" i="9" s="1"/>
  <c r="H873" i="9" s="1"/>
  <c r="J873" i="9" s="1"/>
  <c r="C872" i="9"/>
  <c r="G872" i="9" s="1"/>
  <c r="F872" i="9" s="1"/>
  <c r="I872" i="9" s="1"/>
  <c r="K872" i="9" s="1"/>
  <c r="C871" i="9"/>
  <c r="G871" i="9" s="1"/>
  <c r="F871" i="9" s="1"/>
  <c r="I871" i="9" s="1"/>
  <c r="K871" i="9" s="1"/>
  <c r="C868" i="9"/>
  <c r="G868" i="9" s="1"/>
  <c r="F868" i="9" s="1"/>
  <c r="I868" i="9" s="1"/>
  <c r="K868" i="9" s="1"/>
  <c r="C867" i="9"/>
  <c r="G867" i="9" s="1"/>
  <c r="F867" i="9" s="1"/>
  <c r="I867" i="9" s="1"/>
  <c r="K867" i="9" s="1"/>
  <c r="C866" i="9"/>
  <c r="G866" i="9" s="1"/>
  <c r="F866" i="9" s="1"/>
  <c r="I866" i="9" s="1"/>
  <c r="K866" i="9" s="1"/>
  <c r="C865" i="9"/>
  <c r="G865" i="9" s="1"/>
  <c r="F865" i="9" s="1"/>
  <c r="I865" i="9" s="1"/>
  <c r="K865" i="9" s="1"/>
  <c r="C862" i="9"/>
  <c r="C861" i="9"/>
  <c r="G861" i="9" s="1"/>
  <c r="F861" i="9" s="1"/>
  <c r="I861" i="9" s="1"/>
  <c r="K861" i="9" s="1"/>
  <c r="I860" i="9"/>
  <c r="K860" i="9" s="1"/>
  <c r="C860" i="9"/>
  <c r="G860" i="9" s="1"/>
  <c r="F860" i="9" s="1"/>
  <c r="G859" i="9"/>
  <c r="F859" i="9"/>
  <c r="I859" i="9" s="1"/>
  <c r="K859" i="9" s="1"/>
  <c r="E859" i="9"/>
  <c r="D859" i="9" s="1"/>
  <c r="H859" i="9" s="1"/>
  <c r="J859" i="9" s="1"/>
  <c r="C859" i="9"/>
  <c r="C858" i="9"/>
  <c r="G858" i="9" s="1"/>
  <c r="F858" i="9" s="1"/>
  <c r="I858" i="9" s="1"/>
  <c r="K858" i="9" s="1"/>
  <c r="G855" i="9"/>
  <c r="F855" i="9"/>
  <c r="I855" i="9" s="1"/>
  <c r="K855" i="9" s="1"/>
  <c r="E855" i="9"/>
  <c r="D855" i="9" s="1"/>
  <c r="H855" i="9" s="1"/>
  <c r="J855" i="9" s="1"/>
  <c r="C855" i="9"/>
  <c r="C854" i="9"/>
  <c r="G854" i="9" s="1"/>
  <c r="F854" i="9" s="1"/>
  <c r="I854" i="9" s="1"/>
  <c r="K854" i="9" s="1"/>
  <c r="H853" i="9"/>
  <c r="J853" i="9" s="1"/>
  <c r="G853" i="9"/>
  <c r="F853" i="9" s="1"/>
  <c r="I853" i="9" s="1"/>
  <c r="K853" i="9" s="1"/>
  <c r="E853" i="9"/>
  <c r="D853" i="9" s="1"/>
  <c r="C853" i="9"/>
  <c r="C851" i="9"/>
  <c r="E851" i="9" s="1"/>
  <c r="D851" i="9" s="1"/>
  <c r="H851" i="9" s="1"/>
  <c r="J851" i="9" s="1"/>
  <c r="I850" i="9"/>
  <c r="K850" i="9" s="1"/>
  <c r="C850" i="9"/>
  <c r="G850" i="9" s="1"/>
  <c r="F850" i="9" s="1"/>
  <c r="C849" i="9"/>
  <c r="G849" i="9" s="1"/>
  <c r="F849" i="9" s="1"/>
  <c r="I849" i="9" s="1"/>
  <c r="K849" i="9" s="1"/>
  <c r="C848" i="9"/>
  <c r="G848" i="9" s="1"/>
  <c r="F848" i="9" s="1"/>
  <c r="I848" i="9" s="1"/>
  <c r="K848" i="9" s="1"/>
  <c r="C847" i="9"/>
  <c r="E847" i="9" s="1"/>
  <c r="D847" i="9" s="1"/>
  <c r="H847" i="9" s="1"/>
  <c r="J847" i="9" s="1"/>
  <c r="C845" i="9"/>
  <c r="C844" i="9"/>
  <c r="G844" i="9" s="1"/>
  <c r="F844" i="9" s="1"/>
  <c r="I844" i="9" s="1"/>
  <c r="K844" i="9" s="1"/>
  <c r="G843" i="9"/>
  <c r="F843" i="9" s="1"/>
  <c r="I843" i="9" s="1"/>
  <c r="K843" i="9" s="1"/>
  <c r="E843" i="9"/>
  <c r="D843" i="9" s="1"/>
  <c r="H843" i="9" s="1"/>
  <c r="J843" i="9" s="1"/>
  <c r="C843" i="9"/>
  <c r="C842" i="9"/>
  <c r="C841" i="9"/>
  <c r="G841" i="9" s="1"/>
  <c r="F841" i="9" s="1"/>
  <c r="I841" i="9" s="1"/>
  <c r="K841" i="9" s="1"/>
  <c r="C839" i="9"/>
  <c r="G839" i="9" s="1"/>
  <c r="F839" i="9" s="1"/>
  <c r="I839" i="9" s="1"/>
  <c r="K839" i="9" s="1"/>
  <c r="E838" i="9"/>
  <c r="D838" i="9" s="1"/>
  <c r="H838" i="9" s="1"/>
  <c r="J838" i="9" s="1"/>
  <c r="C838" i="9"/>
  <c r="G838" i="9" s="1"/>
  <c r="F838" i="9" s="1"/>
  <c r="I838" i="9" s="1"/>
  <c r="K838" i="9" s="1"/>
  <c r="C837" i="9"/>
  <c r="G837" i="9" s="1"/>
  <c r="F837" i="9" s="1"/>
  <c r="I837" i="9" s="1"/>
  <c r="K837" i="9" s="1"/>
  <c r="C836" i="9"/>
  <c r="C835" i="9"/>
  <c r="C833" i="9"/>
  <c r="G831" i="9"/>
  <c r="F831" i="9"/>
  <c r="I831" i="9" s="1"/>
  <c r="K831" i="9" s="1"/>
  <c r="E831" i="9"/>
  <c r="D831" i="9" s="1"/>
  <c r="H831" i="9" s="1"/>
  <c r="J831" i="9" s="1"/>
  <c r="C831" i="9"/>
  <c r="G830" i="9"/>
  <c r="F830" i="9" s="1"/>
  <c r="I830" i="9" s="1"/>
  <c r="K830" i="9" s="1"/>
  <c r="C830" i="9"/>
  <c r="E830" i="9" s="1"/>
  <c r="D830" i="9" s="1"/>
  <c r="H830" i="9" s="1"/>
  <c r="J830" i="9" s="1"/>
  <c r="G829" i="9"/>
  <c r="F829" i="9"/>
  <c r="I829" i="9" s="1"/>
  <c r="K829" i="9" s="1"/>
  <c r="E829" i="9"/>
  <c r="D829" i="9" s="1"/>
  <c r="H829" i="9" s="1"/>
  <c r="J829" i="9" s="1"/>
  <c r="C829" i="9"/>
  <c r="G827" i="9"/>
  <c r="F827" i="9" s="1"/>
  <c r="I827" i="9" s="1"/>
  <c r="K827" i="9" s="1"/>
  <c r="C827" i="9"/>
  <c r="E827" i="9" s="1"/>
  <c r="D827" i="9" s="1"/>
  <c r="H827" i="9" s="1"/>
  <c r="J827" i="9" s="1"/>
  <c r="K826" i="9"/>
  <c r="E826" i="9"/>
  <c r="D826" i="9" s="1"/>
  <c r="H826" i="9" s="1"/>
  <c r="J826" i="9" s="1"/>
  <c r="C826" i="9"/>
  <c r="G826" i="9" s="1"/>
  <c r="F826" i="9" s="1"/>
  <c r="I826" i="9" s="1"/>
  <c r="G825" i="9"/>
  <c r="F825" i="9"/>
  <c r="I825" i="9" s="1"/>
  <c r="K825" i="9" s="1"/>
  <c r="E825" i="9"/>
  <c r="D825" i="9" s="1"/>
  <c r="H825" i="9" s="1"/>
  <c r="J825" i="9" s="1"/>
  <c r="C825" i="9"/>
  <c r="C824" i="9"/>
  <c r="E824" i="9" s="1"/>
  <c r="D824" i="9" s="1"/>
  <c r="H824" i="9" s="1"/>
  <c r="J824" i="9" s="1"/>
  <c r="G823" i="9"/>
  <c r="F823" i="9" s="1"/>
  <c r="I823" i="9" s="1"/>
  <c r="K823" i="9" s="1"/>
  <c r="C823" i="9"/>
  <c r="E823" i="9" s="1"/>
  <c r="D823" i="9" s="1"/>
  <c r="H823" i="9" s="1"/>
  <c r="J823" i="9" s="1"/>
  <c r="C822" i="9"/>
  <c r="G821" i="9"/>
  <c r="F821" i="9" s="1"/>
  <c r="I821" i="9" s="1"/>
  <c r="K821" i="9" s="1"/>
  <c r="C820" i="9"/>
  <c r="C819" i="9"/>
  <c r="K818" i="9"/>
  <c r="G818" i="9"/>
  <c r="F818" i="9" s="1"/>
  <c r="I818" i="9" s="1"/>
  <c r="D818" i="9"/>
  <c r="H818" i="9" s="1"/>
  <c r="J818" i="9" s="1"/>
  <c r="C818" i="9"/>
  <c r="E818" i="9" s="1"/>
  <c r="G817" i="9"/>
  <c r="F817" i="9"/>
  <c r="I817" i="9" s="1"/>
  <c r="K817" i="9" s="1"/>
  <c r="C817" i="9"/>
  <c r="E817" i="9" s="1"/>
  <c r="D817" i="9" s="1"/>
  <c r="H817" i="9" s="1"/>
  <c r="J817" i="9" s="1"/>
  <c r="C815" i="9"/>
  <c r="G815" i="9" s="1"/>
  <c r="F815" i="9" s="1"/>
  <c r="I815" i="9" s="1"/>
  <c r="K815" i="9" s="1"/>
  <c r="E814" i="9"/>
  <c r="D814" i="9" s="1"/>
  <c r="H814" i="9" s="1"/>
  <c r="J814" i="9" s="1"/>
  <c r="C814" i="9"/>
  <c r="G814" i="9" s="1"/>
  <c r="F814" i="9" s="1"/>
  <c r="I814" i="9" s="1"/>
  <c r="K814" i="9" s="1"/>
  <c r="C813" i="9"/>
  <c r="G813" i="9" s="1"/>
  <c r="F813" i="9" s="1"/>
  <c r="I813" i="9" s="1"/>
  <c r="K813" i="9" s="1"/>
  <c r="G812" i="9"/>
  <c r="F812" i="9" s="1"/>
  <c r="I812" i="9" s="1"/>
  <c r="K812" i="9" s="1"/>
  <c r="C812" i="9"/>
  <c r="E812" i="9" s="1"/>
  <c r="D812" i="9" s="1"/>
  <c r="H812" i="9" s="1"/>
  <c r="J812" i="9" s="1"/>
  <c r="C811" i="9"/>
  <c r="G809" i="9"/>
  <c r="F809" i="9"/>
  <c r="I809" i="9" s="1"/>
  <c r="K809" i="9" s="1"/>
  <c r="E809" i="9"/>
  <c r="D809" i="9"/>
  <c r="H809" i="9" s="1"/>
  <c r="J809" i="9" s="1"/>
  <c r="C809" i="9"/>
  <c r="C808" i="9"/>
  <c r="C807" i="9"/>
  <c r="G806" i="9"/>
  <c r="F806" i="9" s="1"/>
  <c r="I806" i="9" s="1"/>
  <c r="K806" i="9" s="1"/>
  <c r="E806" i="9"/>
  <c r="D806" i="9"/>
  <c r="H806" i="9" s="1"/>
  <c r="J806" i="9" s="1"/>
  <c r="C806" i="9"/>
  <c r="E805" i="9"/>
  <c r="D805" i="9"/>
  <c r="H805" i="9" s="1"/>
  <c r="J805" i="9" s="1"/>
  <c r="C805" i="9"/>
  <c r="G805" i="9" s="1"/>
  <c r="F805" i="9" s="1"/>
  <c r="I805" i="9" s="1"/>
  <c r="K805" i="9" s="1"/>
  <c r="G803" i="9"/>
  <c r="F803" i="9"/>
  <c r="I803" i="9" s="1"/>
  <c r="K803" i="9" s="1"/>
  <c r="E803" i="9"/>
  <c r="D803" i="9" s="1"/>
  <c r="H803" i="9" s="1"/>
  <c r="J803" i="9" s="1"/>
  <c r="C803" i="9"/>
  <c r="C802" i="9"/>
  <c r="G802" i="9" s="1"/>
  <c r="F802" i="9" s="1"/>
  <c r="I802" i="9" s="1"/>
  <c r="K802" i="9" s="1"/>
  <c r="C801" i="9"/>
  <c r="E801" i="9" s="1"/>
  <c r="D801" i="9" s="1"/>
  <c r="H801" i="9" s="1"/>
  <c r="J801" i="9" s="1"/>
  <c r="K800" i="9"/>
  <c r="C800" i="9"/>
  <c r="G800" i="9" s="1"/>
  <c r="F800" i="9" s="1"/>
  <c r="I800" i="9" s="1"/>
  <c r="C799" i="9"/>
  <c r="E799" i="9" s="1"/>
  <c r="D799" i="9" s="1"/>
  <c r="H799" i="9" s="1"/>
  <c r="J799" i="9" s="1"/>
  <c r="J798" i="9"/>
  <c r="E798" i="9"/>
  <c r="D798" i="9" s="1"/>
  <c r="H798" i="9" s="1"/>
  <c r="C798" i="9"/>
  <c r="G798" i="9" s="1"/>
  <c r="F798" i="9" s="1"/>
  <c r="I798" i="9" s="1"/>
  <c r="K798" i="9" s="1"/>
  <c r="C796" i="9"/>
  <c r="C795" i="9"/>
  <c r="C794" i="9"/>
  <c r="C793" i="9"/>
  <c r="E793" i="9" s="1"/>
  <c r="D793" i="9" s="1"/>
  <c r="H793" i="9" s="1"/>
  <c r="J793" i="9" s="1"/>
  <c r="C791" i="9"/>
  <c r="I790" i="9"/>
  <c r="K790" i="9" s="1"/>
  <c r="F790" i="9"/>
  <c r="E790" i="9"/>
  <c r="D790" i="9" s="1"/>
  <c r="H790" i="9" s="1"/>
  <c r="J790" i="9" s="1"/>
  <c r="C790" i="9"/>
  <c r="G790" i="9" s="1"/>
  <c r="C789" i="9"/>
  <c r="G788" i="9"/>
  <c r="F788" i="9" s="1"/>
  <c r="I788" i="9" s="1"/>
  <c r="K788" i="9" s="1"/>
  <c r="C788" i="9"/>
  <c r="E788" i="9" s="1"/>
  <c r="D788" i="9" s="1"/>
  <c r="H788" i="9" s="1"/>
  <c r="J788" i="9" s="1"/>
  <c r="F787" i="9"/>
  <c r="I787" i="9" s="1"/>
  <c r="K787" i="9" s="1"/>
  <c r="C787" i="9"/>
  <c r="G787" i="9" s="1"/>
  <c r="C786" i="9"/>
  <c r="E786" i="9" s="1"/>
  <c r="D786" i="9" s="1"/>
  <c r="H786" i="9" s="1"/>
  <c r="J786" i="9" s="1"/>
  <c r="G785" i="9"/>
  <c r="F785" i="9" s="1"/>
  <c r="I785" i="9" s="1"/>
  <c r="K785" i="9" s="1"/>
  <c r="E785" i="9"/>
  <c r="D785" i="9" s="1"/>
  <c r="H785" i="9" s="1"/>
  <c r="J785" i="9" s="1"/>
  <c r="C785" i="9"/>
  <c r="C784" i="9"/>
  <c r="E784" i="9" s="1"/>
  <c r="D784" i="9" s="1"/>
  <c r="H784" i="9" s="1"/>
  <c r="J784" i="9" s="1"/>
  <c r="C783" i="9"/>
  <c r="C782" i="9"/>
  <c r="E782" i="9" s="1"/>
  <c r="D782" i="9" s="1"/>
  <c r="H782" i="9" s="1"/>
  <c r="J782" i="9" s="1"/>
  <c r="I781" i="9"/>
  <c r="K781" i="9" s="1"/>
  <c r="G781" i="9"/>
  <c r="F781" i="9" s="1"/>
  <c r="D781" i="9"/>
  <c r="H781" i="9" s="1"/>
  <c r="J781" i="9" s="1"/>
  <c r="C781" i="9"/>
  <c r="E781" i="9" s="1"/>
  <c r="F779" i="9"/>
  <c r="I779" i="9" s="1"/>
  <c r="K779" i="9" s="1"/>
  <c r="C779" i="9"/>
  <c r="G779" i="9" s="1"/>
  <c r="C778" i="9"/>
  <c r="G778" i="9" s="1"/>
  <c r="F778" i="9" s="1"/>
  <c r="I778" i="9" s="1"/>
  <c r="K778" i="9" s="1"/>
  <c r="G777" i="9"/>
  <c r="F777" i="9" s="1"/>
  <c r="I777" i="9" s="1"/>
  <c r="K777" i="9" s="1"/>
  <c r="E777" i="9"/>
  <c r="D777" i="9"/>
  <c r="H777" i="9" s="1"/>
  <c r="J777" i="9" s="1"/>
  <c r="C777" i="9"/>
  <c r="C776" i="9"/>
  <c r="G776" i="9" s="1"/>
  <c r="F776" i="9" s="1"/>
  <c r="I776" i="9" s="1"/>
  <c r="K776" i="9" s="1"/>
  <c r="E775" i="9"/>
  <c r="D775" i="9" s="1"/>
  <c r="H775" i="9" s="1"/>
  <c r="J775" i="9" s="1"/>
  <c r="C775" i="9"/>
  <c r="G775" i="9" s="1"/>
  <c r="F775" i="9" s="1"/>
  <c r="I775" i="9" s="1"/>
  <c r="K775" i="9" s="1"/>
  <c r="C774" i="9"/>
  <c r="C773" i="9"/>
  <c r="C772" i="9"/>
  <c r="C771" i="9"/>
  <c r="C770" i="9"/>
  <c r="G769" i="9"/>
  <c r="F769" i="9" s="1"/>
  <c r="I769" i="9" s="1"/>
  <c r="K769" i="9" s="1"/>
  <c r="E769" i="9"/>
  <c r="D769" i="9" s="1"/>
  <c r="H769" i="9" s="1"/>
  <c r="J769" i="9" s="1"/>
  <c r="C769" i="9"/>
  <c r="C767" i="9"/>
  <c r="G767" i="9" s="1"/>
  <c r="F767" i="9" s="1"/>
  <c r="I767" i="9" s="1"/>
  <c r="K767" i="9" s="1"/>
  <c r="C766" i="9"/>
  <c r="E766" i="9" s="1"/>
  <c r="D766" i="9" s="1"/>
  <c r="H766" i="9" s="1"/>
  <c r="J766" i="9" s="1"/>
  <c r="G765" i="9"/>
  <c r="F765" i="9" s="1"/>
  <c r="I765" i="9" s="1"/>
  <c r="K765" i="9" s="1"/>
  <c r="C765" i="9"/>
  <c r="E765" i="9" s="1"/>
  <c r="D765" i="9" s="1"/>
  <c r="H765" i="9" s="1"/>
  <c r="J765" i="9" s="1"/>
  <c r="C764" i="9"/>
  <c r="G764" i="9" s="1"/>
  <c r="F764" i="9" s="1"/>
  <c r="I764" i="9" s="1"/>
  <c r="K764" i="9" s="1"/>
  <c r="F763" i="9"/>
  <c r="I763" i="9" s="1"/>
  <c r="K763" i="9" s="1"/>
  <c r="C763" i="9"/>
  <c r="G763" i="9" s="1"/>
  <c r="C762" i="9"/>
  <c r="G762" i="9" s="1"/>
  <c r="F762" i="9" s="1"/>
  <c r="I762" i="9" s="1"/>
  <c r="K762" i="9" s="1"/>
  <c r="E761" i="9"/>
  <c r="D761" i="9" s="1"/>
  <c r="H761" i="9" s="1"/>
  <c r="J761" i="9" s="1"/>
  <c r="C761" i="9"/>
  <c r="G761" i="9" s="1"/>
  <c r="F761" i="9" s="1"/>
  <c r="I761" i="9" s="1"/>
  <c r="K761" i="9" s="1"/>
  <c r="C760" i="9"/>
  <c r="G760" i="9" s="1"/>
  <c r="F760" i="9" s="1"/>
  <c r="I760" i="9" s="1"/>
  <c r="K760" i="9" s="1"/>
  <c r="C759" i="9"/>
  <c r="E759" i="9" s="1"/>
  <c r="D759" i="9" s="1"/>
  <c r="H759" i="9" s="1"/>
  <c r="J759" i="9" s="1"/>
  <c r="C758" i="9"/>
  <c r="G757" i="9"/>
  <c r="F757" i="9" s="1"/>
  <c r="I757" i="9" s="1"/>
  <c r="K757" i="9" s="1"/>
  <c r="C757" i="9"/>
  <c r="E757" i="9" s="1"/>
  <c r="D757" i="9" s="1"/>
  <c r="H757" i="9" s="1"/>
  <c r="J757" i="9" s="1"/>
  <c r="H755" i="9"/>
  <c r="J755" i="9" s="1"/>
  <c r="G755" i="9"/>
  <c r="F755" i="9"/>
  <c r="I755" i="9" s="1"/>
  <c r="K755" i="9" s="1"/>
  <c r="C755" i="9"/>
  <c r="E755" i="9" s="1"/>
  <c r="D755" i="9" s="1"/>
  <c r="C754" i="9"/>
  <c r="G754" i="9" s="1"/>
  <c r="F754" i="9" s="1"/>
  <c r="I754" i="9" s="1"/>
  <c r="K754" i="9" s="1"/>
  <c r="G753" i="9"/>
  <c r="F753" i="9" s="1"/>
  <c r="I753" i="9" s="1"/>
  <c r="K753" i="9" s="1"/>
  <c r="C753" i="9"/>
  <c r="E753" i="9" s="1"/>
  <c r="D753" i="9" s="1"/>
  <c r="H753" i="9" s="1"/>
  <c r="J753" i="9" s="1"/>
  <c r="C752" i="9"/>
  <c r="E752" i="9" s="1"/>
  <c r="D752" i="9" s="1"/>
  <c r="H752" i="9" s="1"/>
  <c r="J752" i="9" s="1"/>
  <c r="H751" i="9"/>
  <c r="J751" i="9" s="1"/>
  <c r="G751" i="9"/>
  <c r="F751" i="9" s="1"/>
  <c r="I751" i="9" s="1"/>
  <c r="K751" i="9" s="1"/>
  <c r="C751" i="9"/>
  <c r="E751" i="9" s="1"/>
  <c r="D751" i="9" s="1"/>
  <c r="C750" i="9"/>
  <c r="C749" i="9"/>
  <c r="E748" i="9"/>
  <c r="D748" i="9" s="1"/>
  <c r="H748" i="9" s="1"/>
  <c r="J748" i="9" s="1"/>
  <c r="C748" i="9"/>
  <c r="G748" i="9" s="1"/>
  <c r="F748" i="9" s="1"/>
  <c r="I748" i="9" s="1"/>
  <c r="K748" i="9" s="1"/>
  <c r="C747" i="9"/>
  <c r="I746" i="9"/>
  <c r="K746" i="9" s="1"/>
  <c r="E746" i="9"/>
  <c r="D746" i="9"/>
  <c r="H746" i="9" s="1"/>
  <c r="J746" i="9" s="1"/>
  <c r="C746" i="9"/>
  <c r="G746" i="9" s="1"/>
  <c r="F746" i="9" s="1"/>
  <c r="C745" i="9"/>
  <c r="G745" i="9" s="1"/>
  <c r="F745" i="9" s="1"/>
  <c r="I745" i="9" s="1"/>
  <c r="K745" i="9" s="1"/>
  <c r="C743" i="9"/>
  <c r="E743" i="9" s="1"/>
  <c r="D743" i="9" s="1"/>
  <c r="H743" i="9" s="1"/>
  <c r="J743" i="9" s="1"/>
  <c r="K742" i="9"/>
  <c r="I742" i="9"/>
  <c r="C742" i="9"/>
  <c r="G742" i="9" s="1"/>
  <c r="F742" i="9" s="1"/>
  <c r="G741" i="9"/>
  <c r="F741" i="9"/>
  <c r="I741" i="9" s="1"/>
  <c r="K741" i="9" s="1"/>
  <c r="E741" i="9"/>
  <c r="D741" i="9" s="1"/>
  <c r="H741" i="9" s="1"/>
  <c r="J741" i="9" s="1"/>
  <c r="C741" i="9"/>
  <c r="I740" i="9"/>
  <c r="K740" i="9" s="1"/>
  <c r="G740" i="9"/>
  <c r="F740" i="9" s="1"/>
  <c r="E740" i="9"/>
  <c r="D740" i="9" s="1"/>
  <c r="H740" i="9" s="1"/>
  <c r="J740" i="9" s="1"/>
  <c r="C740" i="9"/>
  <c r="G739" i="9"/>
  <c r="F739" i="9" s="1"/>
  <c r="I739" i="9" s="1"/>
  <c r="K739" i="9" s="1"/>
  <c r="C739" i="9"/>
  <c r="E739" i="9" s="1"/>
  <c r="D739" i="9" s="1"/>
  <c r="H739" i="9" s="1"/>
  <c r="J739" i="9" s="1"/>
  <c r="C738" i="9"/>
  <c r="G738" i="9" s="1"/>
  <c r="F738" i="9" s="1"/>
  <c r="I738" i="9" s="1"/>
  <c r="K738" i="9" s="1"/>
  <c r="G737" i="9"/>
  <c r="F737" i="9"/>
  <c r="I737" i="9" s="1"/>
  <c r="K737" i="9" s="1"/>
  <c r="C737" i="9"/>
  <c r="E737" i="9" s="1"/>
  <c r="D737" i="9" s="1"/>
  <c r="H737" i="9" s="1"/>
  <c r="J737" i="9" s="1"/>
  <c r="C736" i="9"/>
  <c r="G735" i="9"/>
  <c r="F735" i="9" s="1"/>
  <c r="I735" i="9" s="1"/>
  <c r="K735" i="9" s="1"/>
  <c r="E735" i="9"/>
  <c r="D735" i="9" s="1"/>
  <c r="H735" i="9" s="1"/>
  <c r="J735" i="9" s="1"/>
  <c r="C735" i="9"/>
  <c r="E734" i="9"/>
  <c r="D734" i="9" s="1"/>
  <c r="H734" i="9" s="1"/>
  <c r="J734" i="9" s="1"/>
  <c r="C734" i="9"/>
  <c r="G734" i="9" s="1"/>
  <c r="F734" i="9" s="1"/>
  <c r="I734" i="9" s="1"/>
  <c r="K734" i="9" s="1"/>
  <c r="G733" i="9"/>
  <c r="F733" i="9" s="1"/>
  <c r="I733" i="9" s="1"/>
  <c r="K733" i="9" s="1"/>
  <c r="E733" i="9"/>
  <c r="D733" i="9" s="1"/>
  <c r="H733" i="9" s="1"/>
  <c r="J733" i="9" s="1"/>
  <c r="C733" i="9"/>
  <c r="H731" i="9"/>
  <c r="J731" i="9" s="1"/>
  <c r="G731" i="9"/>
  <c r="F731" i="9" s="1"/>
  <c r="I731" i="9" s="1"/>
  <c r="K731" i="9" s="1"/>
  <c r="E731" i="9"/>
  <c r="D731" i="9" s="1"/>
  <c r="C731" i="9"/>
  <c r="C730" i="9"/>
  <c r="G729" i="9"/>
  <c r="F729" i="9"/>
  <c r="I729" i="9" s="1"/>
  <c r="K729" i="9" s="1"/>
  <c r="C729" i="9"/>
  <c r="E729" i="9" s="1"/>
  <c r="D729" i="9" s="1"/>
  <c r="H729" i="9" s="1"/>
  <c r="J729" i="9" s="1"/>
  <c r="K728" i="9"/>
  <c r="I728" i="9"/>
  <c r="G728" i="9"/>
  <c r="F728" i="9" s="1"/>
  <c r="C728" i="9"/>
  <c r="E728" i="9" s="1"/>
  <c r="D728" i="9" s="1"/>
  <c r="H728" i="9" s="1"/>
  <c r="J728" i="9" s="1"/>
  <c r="C727" i="9"/>
  <c r="C726" i="9"/>
  <c r="G725" i="9"/>
  <c r="F725" i="9" s="1"/>
  <c r="I725" i="9" s="1"/>
  <c r="K725" i="9" s="1"/>
  <c r="C725" i="9"/>
  <c r="E725" i="9" s="1"/>
  <c r="D725" i="9" s="1"/>
  <c r="H725" i="9" s="1"/>
  <c r="J725" i="9" s="1"/>
  <c r="C724" i="9"/>
  <c r="G724" i="9" s="1"/>
  <c r="F724" i="9" s="1"/>
  <c r="I724" i="9" s="1"/>
  <c r="K724" i="9" s="1"/>
  <c r="C723" i="9"/>
  <c r="G723" i="9" s="1"/>
  <c r="F723" i="9" s="1"/>
  <c r="I723" i="9" s="1"/>
  <c r="K723" i="9" s="1"/>
  <c r="H722" i="9"/>
  <c r="J722" i="9" s="1"/>
  <c r="F722" i="9"/>
  <c r="I722" i="9" s="1"/>
  <c r="K722" i="9" s="1"/>
  <c r="E722" i="9"/>
  <c r="D722" i="9" s="1"/>
  <c r="C722" i="9"/>
  <c r="G722" i="9" s="1"/>
  <c r="C721" i="9"/>
  <c r="C719" i="9"/>
  <c r="E719" i="9" s="1"/>
  <c r="D719" i="9" s="1"/>
  <c r="H719" i="9" s="1"/>
  <c r="J719" i="9" s="1"/>
  <c r="C718" i="9"/>
  <c r="G718" i="9" s="1"/>
  <c r="F718" i="9" s="1"/>
  <c r="I718" i="9" s="1"/>
  <c r="K718" i="9" s="1"/>
  <c r="C717" i="9"/>
  <c r="G717" i="9" s="1"/>
  <c r="F717" i="9" s="1"/>
  <c r="I717" i="9" s="1"/>
  <c r="K717" i="9" s="1"/>
  <c r="C716" i="9"/>
  <c r="E716" i="9" s="1"/>
  <c r="D716" i="9" s="1"/>
  <c r="H716" i="9" s="1"/>
  <c r="J716" i="9" s="1"/>
  <c r="G715" i="9"/>
  <c r="F715" i="9" s="1"/>
  <c r="I715" i="9" s="1"/>
  <c r="K715" i="9" s="1"/>
  <c r="C715" i="9"/>
  <c r="E715" i="9" s="1"/>
  <c r="D715" i="9" s="1"/>
  <c r="H715" i="9" s="1"/>
  <c r="J715" i="9" s="1"/>
  <c r="C714" i="9"/>
  <c r="C713" i="9"/>
  <c r="G713" i="9" s="1"/>
  <c r="F713" i="9" s="1"/>
  <c r="I713" i="9" s="1"/>
  <c r="K713" i="9" s="1"/>
  <c r="H712" i="9"/>
  <c r="J712" i="9" s="1"/>
  <c r="C712" i="9"/>
  <c r="E712" i="9" s="1"/>
  <c r="D712" i="9" s="1"/>
  <c r="G711" i="9"/>
  <c r="F711" i="9" s="1"/>
  <c r="I711" i="9" s="1"/>
  <c r="K711" i="9" s="1"/>
  <c r="E711" i="9"/>
  <c r="D711" i="9" s="1"/>
  <c r="H711" i="9" s="1"/>
  <c r="J711" i="9" s="1"/>
  <c r="C711" i="9"/>
  <c r="C710" i="9"/>
  <c r="C709" i="9"/>
  <c r="G709" i="9" s="1"/>
  <c r="F709" i="9" s="1"/>
  <c r="I709" i="9" s="1"/>
  <c r="K709" i="9" s="1"/>
  <c r="C707" i="9"/>
  <c r="K706" i="9"/>
  <c r="C706" i="9"/>
  <c r="G706" i="9" s="1"/>
  <c r="F706" i="9" s="1"/>
  <c r="I706" i="9" s="1"/>
  <c r="C705" i="9"/>
  <c r="E705" i="9" s="1"/>
  <c r="D705" i="9" s="1"/>
  <c r="H705" i="9" s="1"/>
  <c r="J705" i="9" s="1"/>
  <c r="C704" i="9"/>
  <c r="G704" i="9" s="1"/>
  <c r="F704" i="9" s="1"/>
  <c r="I704" i="9" s="1"/>
  <c r="K704" i="9" s="1"/>
  <c r="C703" i="9"/>
  <c r="G703" i="9" s="1"/>
  <c r="F703" i="9" s="1"/>
  <c r="I703" i="9" s="1"/>
  <c r="K703" i="9" s="1"/>
  <c r="C702" i="9"/>
  <c r="G701" i="9"/>
  <c r="F701" i="9"/>
  <c r="I701" i="9" s="1"/>
  <c r="K701" i="9" s="1"/>
  <c r="E701" i="9"/>
  <c r="D701" i="9"/>
  <c r="H701" i="9" s="1"/>
  <c r="J701" i="9" s="1"/>
  <c r="C701" i="9"/>
  <c r="C700" i="9"/>
  <c r="C699" i="9"/>
  <c r="G699" i="9" s="1"/>
  <c r="F699" i="9" s="1"/>
  <c r="I699" i="9" s="1"/>
  <c r="K699" i="9" s="1"/>
  <c r="G698" i="9"/>
  <c r="F698" i="9" s="1"/>
  <c r="I698" i="9" s="1"/>
  <c r="K698" i="9" s="1"/>
  <c r="E698" i="9"/>
  <c r="D698" i="9"/>
  <c r="H698" i="9" s="1"/>
  <c r="J698" i="9" s="1"/>
  <c r="C698" i="9"/>
  <c r="H697" i="9"/>
  <c r="J697" i="9" s="1"/>
  <c r="G697" i="9"/>
  <c r="F697" i="9"/>
  <c r="I697" i="9" s="1"/>
  <c r="K697" i="9" s="1"/>
  <c r="E697" i="9"/>
  <c r="D697" i="9"/>
  <c r="C697" i="9"/>
  <c r="E695" i="9"/>
  <c r="D695" i="9" s="1"/>
  <c r="H695" i="9" s="1"/>
  <c r="J695" i="9" s="1"/>
  <c r="C695" i="9"/>
  <c r="G695" i="9" s="1"/>
  <c r="F695" i="9" s="1"/>
  <c r="I695" i="9" s="1"/>
  <c r="K695" i="9" s="1"/>
  <c r="C694" i="9"/>
  <c r="C693" i="9"/>
  <c r="C692" i="9"/>
  <c r="G692" i="9" s="1"/>
  <c r="F692" i="9" s="1"/>
  <c r="I692" i="9" s="1"/>
  <c r="K692" i="9" s="1"/>
  <c r="C691" i="9"/>
  <c r="J690" i="9"/>
  <c r="G690" i="9"/>
  <c r="F690" i="9" s="1"/>
  <c r="I690" i="9" s="1"/>
  <c r="K690" i="9" s="1"/>
  <c r="E690" i="9"/>
  <c r="D690" i="9" s="1"/>
  <c r="H690" i="9" s="1"/>
  <c r="C690" i="9"/>
  <c r="C689" i="9"/>
  <c r="G689" i="9" s="1"/>
  <c r="F689" i="9" s="1"/>
  <c r="I689" i="9" s="1"/>
  <c r="K689" i="9" s="1"/>
  <c r="E688" i="9"/>
  <c r="D688" i="9" s="1"/>
  <c r="H688" i="9" s="1"/>
  <c r="J688" i="9" s="1"/>
  <c r="C688" i="9"/>
  <c r="G688" i="9" s="1"/>
  <c r="F688" i="9" s="1"/>
  <c r="I688" i="9" s="1"/>
  <c r="K688" i="9" s="1"/>
  <c r="C687" i="9"/>
  <c r="G687" i="9" s="1"/>
  <c r="F687" i="9" s="1"/>
  <c r="I687" i="9" s="1"/>
  <c r="K687" i="9" s="1"/>
  <c r="G686" i="9"/>
  <c r="F686" i="9" s="1"/>
  <c r="I686" i="9" s="1"/>
  <c r="K686" i="9" s="1"/>
  <c r="E686" i="9"/>
  <c r="D686" i="9"/>
  <c r="H686" i="9" s="1"/>
  <c r="J686" i="9" s="1"/>
  <c r="C686" i="9"/>
  <c r="G685" i="9"/>
  <c r="F685" i="9"/>
  <c r="I685" i="9" s="1"/>
  <c r="K685" i="9" s="1"/>
  <c r="C685" i="9"/>
  <c r="E685" i="9" s="1"/>
  <c r="D685" i="9" s="1"/>
  <c r="H685" i="9" s="1"/>
  <c r="J685" i="9" s="1"/>
  <c r="C683" i="9"/>
  <c r="G682" i="9"/>
  <c r="F682" i="9" s="1"/>
  <c r="I682" i="9" s="1"/>
  <c r="K682" i="9" s="1"/>
  <c r="E682" i="9"/>
  <c r="D682" i="9" s="1"/>
  <c r="H682" i="9" s="1"/>
  <c r="J682" i="9" s="1"/>
  <c r="C682" i="9"/>
  <c r="G681" i="9"/>
  <c r="F681" i="9" s="1"/>
  <c r="I681" i="9" s="1"/>
  <c r="K681" i="9" s="1"/>
  <c r="E681" i="9"/>
  <c r="D681" i="9" s="1"/>
  <c r="H681" i="9" s="1"/>
  <c r="J681" i="9" s="1"/>
  <c r="C681" i="9"/>
  <c r="C680" i="9"/>
  <c r="G680" i="9" s="1"/>
  <c r="F680" i="9" s="1"/>
  <c r="I680" i="9" s="1"/>
  <c r="K680" i="9" s="1"/>
  <c r="C679" i="9"/>
  <c r="G679" i="9" s="1"/>
  <c r="F679" i="9" s="1"/>
  <c r="I679" i="9" s="1"/>
  <c r="K679" i="9" s="1"/>
  <c r="G678" i="9"/>
  <c r="F678" i="9" s="1"/>
  <c r="I678" i="9" s="1"/>
  <c r="K678" i="9" s="1"/>
  <c r="E678" i="9"/>
  <c r="D678" i="9" s="1"/>
  <c r="H678" i="9" s="1"/>
  <c r="J678" i="9" s="1"/>
  <c r="C678" i="9"/>
  <c r="C677" i="9"/>
  <c r="G677" i="9" s="1"/>
  <c r="F677" i="9" s="1"/>
  <c r="I677" i="9" s="1"/>
  <c r="K677" i="9" s="1"/>
  <c r="G676" i="9"/>
  <c r="F676" i="9" s="1"/>
  <c r="I676" i="9" s="1"/>
  <c r="K676" i="9" s="1"/>
  <c r="C676" i="9"/>
  <c r="E676" i="9" s="1"/>
  <c r="D676" i="9" s="1"/>
  <c r="H676" i="9" s="1"/>
  <c r="J676" i="9" s="1"/>
  <c r="E675" i="9"/>
  <c r="D675" i="9" s="1"/>
  <c r="H675" i="9" s="1"/>
  <c r="J675" i="9" s="1"/>
  <c r="C675" i="9"/>
  <c r="G675" i="9" s="1"/>
  <c r="F675" i="9" s="1"/>
  <c r="I675" i="9" s="1"/>
  <c r="K675" i="9" s="1"/>
  <c r="G674" i="9"/>
  <c r="F674" i="9" s="1"/>
  <c r="I674" i="9" s="1"/>
  <c r="K674" i="9" s="1"/>
  <c r="E674" i="9"/>
  <c r="D674" i="9" s="1"/>
  <c r="H674" i="9" s="1"/>
  <c r="J674" i="9" s="1"/>
  <c r="C674" i="9"/>
  <c r="H673" i="9"/>
  <c r="J673" i="9" s="1"/>
  <c r="C673" i="9"/>
  <c r="E673" i="9" s="1"/>
  <c r="D673" i="9" s="1"/>
  <c r="C671" i="9"/>
  <c r="G671" i="9" s="1"/>
  <c r="F671" i="9" s="1"/>
  <c r="I671" i="9" s="1"/>
  <c r="K671" i="9" s="1"/>
  <c r="C670" i="9"/>
  <c r="G670" i="9" s="1"/>
  <c r="F670" i="9" s="1"/>
  <c r="I670" i="9" s="1"/>
  <c r="K670" i="9" s="1"/>
  <c r="I669" i="9"/>
  <c r="K669" i="9" s="1"/>
  <c r="E669" i="9"/>
  <c r="D669" i="9" s="1"/>
  <c r="H669" i="9" s="1"/>
  <c r="J669" i="9" s="1"/>
  <c r="C669" i="9"/>
  <c r="G669" i="9" s="1"/>
  <c r="F669" i="9" s="1"/>
  <c r="J668" i="9"/>
  <c r="G668" i="9"/>
  <c r="F668" i="9" s="1"/>
  <c r="I668" i="9" s="1"/>
  <c r="K668" i="9" s="1"/>
  <c r="D668" i="9"/>
  <c r="H668" i="9" s="1"/>
  <c r="C668" i="9"/>
  <c r="E668" i="9" s="1"/>
  <c r="E667" i="9"/>
  <c r="D667" i="9" s="1"/>
  <c r="H667" i="9" s="1"/>
  <c r="J667" i="9" s="1"/>
  <c r="C667" i="9"/>
  <c r="G667" i="9" s="1"/>
  <c r="F667" i="9" s="1"/>
  <c r="I667" i="9" s="1"/>
  <c r="K667" i="9" s="1"/>
  <c r="C666" i="9"/>
  <c r="G666" i="9" s="1"/>
  <c r="F666" i="9" s="1"/>
  <c r="I666" i="9" s="1"/>
  <c r="K666" i="9" s="1"/>
  <c r="G665" i="9"/>
  <c r="F665" i="9" s="1"/>
  <c r="I665" i="9" s="1"/>
  <c r="K665" i="9" s="1"/>
  <c r="C665" i="9"/>
  <c r="E665" i="9" s="1"/>
  <c r="D665" i="9" s="1"/>
  <c r="H665" i="9" s="1"/>
  <c r="J665" i="9" s="1"/>
  <c r="C664" i="9"/>
  <c r="G664" i="9" s="1"/>
  <c r="F664" i="9" s="1"/>
  <c r="I664" i="9" s="1"/>
  <c r="K664" i="9" s="1"/>
  <c r="C663" i="9"/>
  <c r="G663" i="9" s="1"/>
  <c r="F663" i="9" s="1"/>
  <c r="I663" i="9" s="1"/>
  <c r="K663" i="9" s="1"/>
  <c r="C662" i="9"/>
  <c r="G662" i="9" s="1"/>
  <c r="F662" i="9" s="1"/>
  <c r="I662" i="9" s="1"/>
  <c r="K662" i="9" s="1"/>
  <c r="G661" i="9"/>
  <c r="F661" i="9" s="1"/>
  <c r="I661" i="9" s="1"/>
  <c r="K661" i="9" s="1"/>
  <c r="E661" i="9"/>
  <c r="D661" i="9"/>
  <c r="H661" i="9" s="1"/>
  <c r="J661" i="9" s="1"/>
  <c r="C661" i="9"/>
  <c r="C659" i="9"/>
  <c r="E659" i="9" s="1"/>
  <c r="D659" i="9" s="1"/>
  <c r="H659" i="9" s="1"/>
  <c r="J659" i="9" s="1"/>
  <c r="E658" i="9"/>
  <c r="D658" i="9" s="1"/>
  <c r="H658" i="9" s="1"/>
  <c r="J658" i="9" s="1"/>
  <c r="C658" i="9"/>
  <c r="G658" i="9" s="1"/>
  <c r="F658" i="9" s="1"/>
  <c r="I658" i="9" s="1"/>
  <c r="K658" i="9" s="1"/>
  <c r="G657" i="9"/>
  <c r="F657" i="9"/>
  <c r="I657" i="9" s="1"/>
  <c r="K657" i="9" s="1"/>
  <c r="E657" i="9"/>
  <c r="D657" i="9" s="1"/>
  <c r="H657" i="9" s="1"/>
  <c r="J657" i="9" s="1"/>
  <c r="C657" i="9"/>
  <c r="C656" i="9"/>
  <c r="C655" i="9"/>
  <c r="G655" i="9" s="1"/>
  <c r="F655" i="9" s="1"/>
  <c r="I655" i="9" s="1"/>
  <c r="K655" i="9" s="1"/>
  <c r="C654" i="9"/>
  <c r="C653" i="9"/>
  <c r="G653" i="9" s="1"/>
  <c r="F653" i="9" s="1"/>
  <c r="I653" i="9" s="1"/>
  <c r="K653" i="9" s="1"/>
  <c r="F652" i="9"/>
  <c r="I652" i="9" s="1"/>
  <c r="K652" i="9" s="1"/>
  <c r="E652" i="9"/>
  <c r="D652" i="9"/>
  <c r="H652" i="9" s="1"/>
  <c r="J652" i="9" s="1"/>
  <c r="C652" i="9"/>
  <c r="G652" i="9" s="1"/>
  <c r="C651" i="9"/>
  <c r="G651" i="9" s="1"/>
  <c r="F651" i="9" s="1"/>
  <c r="I651" i="9" s="1"/>
  <c r="K651" i="9" s="1"/>
  <c r="C650" i="9"/>
  <c r="G650" i="9" s="1"/>
  <c r="F650" i="9" s="1"/>
  <c r="I650" i="9" s="1"/>
  <c r="K650" i="9" s="1"/>
  <c r="C649" i="9"/>
  <c r="C647" i="9"/>
  <c r="G647" i="9" s="1"/>
  <c r="F647" i="9" s="1"/>
  <c r="I647" i="9" s="1"/>
  <c r="K647" i="9" s="1"/>
  <c r="C646" i="9"/>
  <c r="G646" i="9" s="1"/>
  <c r="F646" i="9" s="1"/>
  <c r="I646" i="9" s="1"/>
  <c r="K646" i="9" s="1"/>
  <c r="I645" i="9"/>
  <c r="K645" i="9" s="1"/>
  <c r="G645" i="9"/>
  <c r="F645" i="9" s="1"/>
  <c r="C645" i="9"/>
  <c r="E645" i="9" s="1"/>
  <c r="D645" i="9" s="1"/>
  <c r="H645" i="9" s="1"/>
  <c r="J645" i="9" s="1"/>
  <c r="C644" i="9"/>
  <c r="G644" i="9" s="1"/>
  <c r="F644" i="9" s="1"/>
  <c r="I644" i="9" s="1"/>
  <c r="K644" i="9" s="1"/>
  <c r="G643" i="9"/>
  <c r="F643" i="9" s="1"/>
  <c r="I643" i="9" s="1"/>
  <c r="K643" i="9" s="1"/>
  <c r="C643" i="9"/>
  <c r="E643" i="9" s="1"/>
  <c r="D643" i="9" s="1"/>
  <c r="H643" i="9" s="1"/>
  <c r="J643" i="9" s="1"/>
  <c r="C642" i="9"/>
  <c r="H641" i="9"/>
  <c r="J641" i="9" s="1"/>
  <c r="G641" i="9"/>
  <c r="F641" i="9" s="1"/>
  <c r="I641" i="9" s="1"/>
  <c r="K641" i="9" s="1"/>
  <c r="E641" i="9"/>
  <c r="D641" i="9" s="1"/>
  <c r="C641" i="9"/>
  <c r="C640" i="9"/>
  <c r="G640" i="9" s="1"/>
  <c r="F640" i="9" s="1"/>
  <c r="I640" i="9" s="1"/>
  <c r="K640" i="9" s="1"/>
  <c r="K639" i="9"/>
  <c r="E639" i="9"/>
  <c r="D639" i="9" s="1"/>
  <c r="H639" i="9" s="1"/>
  <c r="J639" i="9" s="1"/>
  <c r="C639" i="9"/>
  <c r="G639" i="9" s="1"/>
  <c r="F639" i="9" s="1"/>
  <c r="I639" i="9" s="1"/>
  <c r="G638" i="9"/>
  <c r="F638" i="9" s="1"/>
  <c r="I638" i="9" s="1"/>
  <c r="K638" i="9" s="1"/>
  <c r="E638" i="9"/>
  <c r="D638" i="9"/>
  <c r="H638" i="9" s="1"/>
  <c r="J638" i="9" s="1"/>
  <c r="C638" i="9"/>
  <c r="G637" i="9"/>
  <c r="F637" i="9"/>
  <c r="I637" i="9" s="1"/>
  <c r="K637" i="9" s="1"/>
  <c r="E637" i="9"/>
  <c r="D637" i="9"/>
  <c r="H637" i="9" s="1"/>
  <c r="J637" i="9" s="1"/>
  <c r="C637" i="9"/>
  <c r="C635" i="9"/>
  <c r="G634" i="9"/>
  <c r="F634" i="9" s="1"/>
  <c r="I634" i="9" s="1"/>
  <c r="K634" i="9" s="1"/>
  <c r="E634" i="9"/>
  <c r="D634" i="9" s="1"/>
  <c r="H634" i="9" s="1"/>
  <c r="J634" i="9" s="1"/>
  <c r="C634" i="9"/>
  <c r="G633" i="9"/>
  <c r="F633" i="9"/>
  <c r="I633" i="9" s="1"/>
  <c r="K633" i="9" s="1"/>
  <c r="E633" i="9"/>
  <c r="D633" i="9"/>
  <c r="H633" i="9" s="1"/>
  <c r="J633" i="9" s="1"/>
  <c r="C633" i="9"/>
  <c r="C632" i="9"/>
  <c r="G631" i="9"/>
  <c r="F631" i="9" s="1"/>
  <c r="I631" i="9" s="1"/>
  <c r="K631" i="9" s="1"/>
  <c r="E631" i="9"/>
  <c r="D631" i="9" s="1"/>
  <c r="H631" i="9" s="1"/>
  <c r="J631" i="9" s="1"/>
  <c r="C631" i="9"/>
  <c r="C630" i="9"/>
  <c r="G630" i="9" s="1"/>
  <c r="F630" i="9" s="1"/>
  <c r="I630" i="9" s="1"/>
  <c r="K630" i="9" s="1"/>
  <c r="G629" i="9"/>
  <c r="F629" i="9"/>
  <c r="I629" i="9" s="1"/>
  <c r="K629" i="9" s="1"/>
  <c r="D629" i="9"/>
  <c r="H629" i="9" s="1"/>
  <c r="J629" i="9" s="1"/>
  <c r="C629" i="9"/>
  <c r="E629" i="9" s="1"/>
  <c r="C628" i="9"/>
  <c r="G627" i="9"/>
  <c r="F627" i="9" s="1"/>
  <c r="I627" i="9" s="1"/>
  <c r="K627" i="9" s="1"/>
  <c r="E627" i="9"/>
  <c r="D627" i="9" s="1"/>
  <c r="H627" i="9" s="1"/>
  <c r="J627" i="9" s="1"/>
  <c r="C627" i="9"/>
  <c r="C626" i="9"/>
  <c r="C625" i="9"/>
  <c r="G625" i="9" s="1"/>
  <c r="F625" i="9" s="1"/>
  <c r="I625" i="9" s="1"/>
  <c r="K625" i="9" s="1"/>
  <c r="C623" i="9"/>
  <c r="E623" i="9" s="1"/>
  <c r="D623" i="9" s="1"/>
  <c r="H623" i="9" s="1"/>
  <c r="J623" i="9" s="1"/>
  <c r="C622" i="9"/>
  <c r="C621" i="9"/>
  <c r="C620" i="9"/>
  <c r="E620" i="9" s="1"/>
  <c r="D620" i="9" s="1"/>
  <c r="H620" i="9" s="1"/>
  <c r="J620" i="9" s="1"/>
  <c r="G619" i="9"/>
  <c r="F619" i="9" s="1"/>
  <c r="I619" i="9" s="1"/>
  <c r="K619" i="9" s="1"/>
  <c r="E619" i="9"/>
  <c r="D619" i="9" s="1"/>
  <c r="H619" i="9" s="1"/>
  <c r="J619" i="9" s="1"/>
  <c r="C619" i="9"/>
  <c r="C618" i="9"/>
  <c r="C617" i="9"/>
  <c r="G617" i="9" s="1"/>
  <c r="F617" i="9" s="1"/>
  <c r="I617" i="9" s="1"/>
  <c r="K617" i="9" s="1"/>
  <c r="I616" i="9"/>
  <c r="K616" i="9" s="1"/>
  <c r="G616" i="9"/>
  <c r="F616" i="9" s="1"/>
  <c r="E616" i="9"/>
  <c r="D616" i="9" s="1"/>
  <c r="H616" i="9" s="1"/>
  <c r="J616" i="9" s="1"/>
  <c r="C616" i="9"/>
  <c r="C615" i="9"/>
  <c r="C614" i="9"/>
  <c r="C613" i="9"/>
  <c r="G613" i="9" s="1"/>
  <c r="F613" i="9" s="1"/>
  <c r="I613" i="9" s="1"/>
  <c r="K613" i="9" s="1"/>
  <c r="C611" i="9"/>
  <c r="G611" i="9" s="1"/>
  <c r="F611" i="9" s="1"/>
  <c r="I611" i="9" s="1"/>
  <c r="K611" i="9" s="1"/>
  <c r="C610" i="9"/>
  <c r="K609" i="9"/>
  <c r="C609" i="9"/>
  <c r="G609" i="9" s="1"/>
  <c r="F609" i="9" s="1"/>
  <c r="I609" i="9" s="1"/>
  <c r="E608" i="9"/>
  <c r="D608" i="9" s="1"/>
  <c r="H608" i="9" s="1"/>
  <c r="J608" i="9" s="1"/>
  <c r="C608" i="9"/>
  <c r="G608" i="9" s="1"/>
  <c r="F608" i="9" s="1"/>
  <c r="I608" i="9" s="1"/>
  <c r="K608" i="9" s="1"/>
  <c r="C607" i="9"/>
  <c r="G607" i="9" s="1"/>
  <c r="F607" i="9" s="1"/>
  <c r="I607" i="9" s="1"/>
  <c r="K607" i="9" s="1"/>
  <c r="C606" i="9"/>
  <c r="C605" i="9"/>
  <c r="C604" i="9"/>
  <c r="G604" i="9" s="1"/>
  <c r="F604" i="9" s="1"/>
  <c r="I604" i="9" s="1"/>
  <c r="K604" i="9" s="1"/>
  <c r="G603" i="9"/>
  <c r="F603" i="9" s="1"/>
  <c r="I603" i="9" s="1"/>
  <c r="K603" i="9" s="1"/>
  <c r="E603" i="9"/>
  <c r="D603" i="9" s="1"/>
  <c r="H603" i="9" s="1"/>
  <c r="J603" i="9" s="1"/>
  <c r="C603" i="9"/>
  <c r="C602" i="9"/>
  <c r="C601" i="9"/>
  <c r="G601" i="9" s="1"/>
  <c r="F601" i="9" s="1"/>
  <c r="I601" i="9" s="1"/>
  <c r="K601" i="9" s="1"/>
  <c r="F599" i="9"/>
  <c r="I599" i="9" s="1"/>
  <c r="K599" i="9" s="1"/>
  <c r="E599" i="9"/>
  <c r="D599" i="9" s="1"/>
  <c r="H599" i="9" s="1"/>
  <c r="J599" i="9" s="1"/>
  <c r="C599" i="9"/>
  <c r="G599" i="9" s="1"/>
  <c r="C598" i="9"/>
  <c r="C597" i="9"/>
  <c r="C596" i="9"/>
  <c r="E596" i="9" s="1"/>
  <c r="D596" i="9" s="1"/>
  <c r="H596" i="9" s="1"/>
  <c r="J596" i="9" s="1"/>
  <c r="I595" i="9"/>
  <c r="K595" i="9" s="1"/>
  <c r="G595" i="9"/>
  <c r="F595" i="9" s="1"/>
  <c r="E595" i="9"/>
  <c r="D595" i="9" s="1"/>
  <c r="H595" i="9" s="1"/>
  <c r="J595" i="9" s="1"/>
  <c r="C595" i="9"/>
  <c r="C594" i="9"/>
  <c r="C593" i="9"/>
  <c r="C592" i="9"/>
  <c r="E592" i="9" s="1"/>
  <c r="D592" i="9" s="1"/>
  <c r="H592" i="9" s="1"/>
  <c r="J592" i="9" s="1"/>
  <c r="E591" i="9"/>
  <c r="D591" i="9" s="1"/>
  <c r="H591" i="9" s="1"/>
  <c r="J591" i="9" s="1"/>
  <c r="C591" i="9"/>
  <c r="G591" i="9" s="1"/>
  <c r="F591" i="9" s="1"/>
  <c r="I591" i="9" s="1"/>
  <c r="K591" i="9" s="1"/>
  <c r="C590" i="9"/>
  <c r="C589" i="9"/>
  <c r="C587" i="9"/>
  <c r="E587" i="9" s="1"/>
  <c r="D587" i="9" s="1"/>
  <c r="H587" i="9" s="1"/>
  <c r="J587" i="9" s="1"/>
  <c r="C586" i="9"/>
  <c r="C585" i="9"/>
  <c r="C584" i="9"/>
  <c r="G584" i="9" s="1"/>
  <c r="F584" i="9" s="1"/>
  <c r="I584" i="9" s="1"/>
  <c r="K584" i="9" s="1"/>
  <c r="G583" i="9"/>
  <c r="F583" i="9"/>
  <c r="I583" i="9" s="1"/>
  <c r="K583" i="9" s="1"/>
  <c r="C583" i="9"/>
  <c r="E583" i="9" s="1"/>
  <c r="D583" i="9" s="1"/>
  <c r="H583" i="9" s="1"/>
  <c r="J583" i="9" s="1"/>
  <c r="C582" i="9"/>
  <c r="C581" i="9"/>
  <c r="G581" i="9" s="1"/>
  <c r="F581" i="9" s="1"/>
  <c r="I581" i="9" s="1"/>
  <c r="K581" i="9" s="1"/>
  <c r="C580" i="9"/>
  <c r="G580" i="9" s="1"/>
  <c r="F580" i="9" s="1"/>
  <c r="I580" i="9" s="1"/>
  <c r="K580" i="9" s="1"/>
  <c r="G579" i="9"/>
  <c r="F579" i="9"/>
  <c r="I579" i="9" s="1"/>
  <c r="K579" i="9" s="1"/>
  <c r="E579" i="9"/>
  <c r="D579" i="9" s="1"/>
  <c r="H579" i="9" s="1"/>
  <c r="J579" i="9" s="1"/>
  <c r="C579" i="9"/>
  <c r="C578" i="9"/>
  <c r="C577" i="9"/>
  <c r="G577" i="9" s="1"/>
  <c r="F577" i="9" s="1"/>
  <c r="I577" i="9" s="1"/>
  <c r="K577" i="9" s="1"/>
  <c r="G575" i="9"/>
  <c r="F575" i="9" s="1"/>
  <c r="I575" i="9" s="1"/>
  <c r="K575" i="9" s="1"/>
  <c r="C575" i="9"/>
  <c r="E575" i="9" s="1"/>
  <c r="D575" i="9" s="1"/>
  <c r="H575" i="9" s="1"/>
  <c r="J575" i="9" s="1"/>
  <c r="C574" i="9"/>
  <c r="C573" i="9"/>
  <c r="C572" i="9"/>
  <c r="G572" i="9" s="1"/>
  <c r="F572" i="9" s="1"/>
  <c r="I572" i="9" s="1"/>
  <c r="K572" i="9" s="1"/>
  <c r="G571" i="9"/>
  <c r="F571" i="9" s="1"/>
  <c r="I571" i="9" s="1"/>
  <c r="K571" i="9" s="1"/>
  <c r="C571" i="9"/>
  <c r="E571" i="9" s="1"/>
  <c r="D571" i="9" s="1"/>
  <c r="H571" i="9" s="1"/>
  <c r="J571" i="9" s="1"/>
  <c r="C570" i="9"/>
  <c r="K569" i="9"/>
  <c r="C569" i="9"/>
  <c r="G569" i="9" s="1"/>
  <c r="F569" i="9" s="1"/>
  <c r="I569" i="9" s="1"/>
  <c r="C568" i="9"/>
  <c r="C567" i="9"/>
  <c r="E567" i="9" s="1"/>
  <c r="D567" i="9" s="1"/>
  <c r="H567" i="9" s="1"/>
  <c r="J567" i="9" s="1"/>
  <c r="C566" i="9"/>
  <c r="C565" i="9"/>
  <c r="G565" i="9" s="1"/>
  <c r="F565" i="9" s="1"/>
  <c r="I565" i="9" s="1"/>
  <c r="K565" i="9" s="1"/>
  <c r="C563" i="9"/>
  <c r="G563" i="9" s="1"/>
  <c r="F563" i="9" s="1"/>
  <c r="I563" i="9" s="1"/>
  <c r="K563" i="9" s="1"/>
  <c r="C562" i="9"/>
  <c r="C561" i="9"/>
  <c r="C560" i="9"/>
  <c r="G560" i="9" s="1"/>
  <c r="F560" i="9" s="1"/>
  <c r="I560" i="9" s="1"/>
  <c r="K560" i="9" s="1"/>
  <c r="G559" i="9"/>
  <c r="F559" i="9" s="1"/>
  <c r="I559" i="9" s="1"/>
  <c r="K559" i="9" s="1"/>
  <c r="E559" i="9"/>
  <c r="D559" i="9" s="1"/>
  <c r="H559" i="9" s="1"/>
  <c r="J559" i="9" s="1"/>
  <c r="C559" i="9"/>
  <c r="C558" i="9"/>
  <c r="E558" i="9" s="1"/>
  <c r="D558" i="9" s="1"/>
  <c r="H558" i="9" s="1"/>
  <c r="J558" i="9" s="1"/>
  <c r="C557" i="9"/>
  <c r="H556" i="9"/>
  <c r="J556" i="9" s="1"/>
  <c r="G556" i="9"/>
  <c r="F556" i="9" s="1"/>
  <c r="I556" i="9" s="1"/>
  <c r="K556" i="9" s="1"/>
  <c r="E556" i="9"/>
  <c r="D556" i="9" s="1"/>
  <c r="C556" i="9"/>
  <c r="G555" i="9"/>
  <c r="F555" i="9"/>
  <c r="I555" i="9" s="1"/>
  <c r="K555" i="9" s="1"/>
  <c r="E555" i="9"/>
  <c r="D555" i="9"/>
  <c r="H555" i="9" s="1"/>
  <c r="J555" i="9" s="1"/>
  <c r="C555" i="9"/>
  <c r="C554" i="9"/>
  <c r="G554" i="9" s="1"/>
  <c r="F554" i="9" s="1"/>
  <c r="I554" i="9" s="1"/>
  <c r="K554" i="9" s="1"/>
  <c r="K553" i="9"/>
  <c r="E553" i="9"/>
  <c r="D553" i="9" s="1"/>
  <c r="H553" i="9" s="1"/>
  <c r="J553" i="9" s="1"/>
  <c r="C553" i="9"/>
  <c r="G553" i="9" s="1"/>
  <c r="F553" i="9" s="1"/>
  <c r="I553" i="9" s="1"/>
  <c r="H551" i="9"/>
  <c r="J551" i="9" s="1"/>
  <c r="G551" i="9"/>
  <c r="F551" i="9" s="1"/>
  <c r="I551" i="9" s="1"/>
  <c r="K551" i="9" s="1"/>
  <c r="E551" i="9"/>
  <c r="D551" i="9" s="1"/>
  <c r="C551" i="9"/>
  <c r="G550" i="9"/>
  <c r="F550" i="9"/>
  <c r="I550" i="9" s="1"/>
  <c r="K550" i="9" s="1"/>
  <c r="E550" i="9"/>
  <c r="D550" i="9"/>
  <c r="H550" i="9" s="1"/>
  <c r="J550" i="9" s="1"/>
  <c r="C550" i="9"/>
  <c r="C549" i="9"/>
  <c r="G549" i="9" s="1"/>
  <c r="F549" i="9" s="1"/>
  <c r="I549" i="9" s="1"/>
  <c r="K549" i="9" s="1"/>
  <c r="E548" i="9"/>
  <c r="D548" i="9" s="1"/>
  <c r="H548" i="9" s="1"/>
  <c r="J548" i="9" s="1"/>
  <c r="C548" i="9"/>
  <c r="G548" i="9" s="1"/>
  <c r="F548" i="9" s="1"/>
  <c r="I548" i="9" s="1"/>
  <c r="K548" i="9" s="1"/>
  <c r="C547" i="9"/>
  <c r="G547" i="9" s="1"/>
  <c r="F547" i="9" s="1"/>
  <c r="I547" i="9" s="1"/>
  <c r="K547" i="9" s="1"/>
  <c r="F546" i="9"/>
  <c r="I546" i="9" s="1"/>
  <c r="K546" i="9" s="1"/>
  <c r="C546" i="9"/>
  <c r="G546" i="9" s="1"/>
  <c r="C545" i="9"/>
  <c r="G545" i="9" s="1"/>
  <c r="F545" i="9" s="1"/>
  <c r="I545" i="9" s="1"/>
  <c r="K545" i="9" s="1"/>
  <c r="G544" i="9"/>
  <c r="F544" i="9" s="1"/>
  <c r="I544" i="9" s="1"/>
  <c r="K544" i="9" s="1"/>
  <c r="E544" i="9"/>
  <c r="D544" i="9" s="1"/>
  <c r="H544" i="9" s="1"/>
  <c r="J544" i="9" s="1"/>
  <c r="C544" i="9"/>
  <c r="G543" i="9"/>
  <c r="F543" i="9"/>
  <c r="I543" i="9" s="1"/>
  <c r="K543" i="9" s="1"/>
  <c r="E543" i="9"/>
  <c r="D543" i="9" s="1"/>
  <c r="H543" i="9" s="1"/>
  <c r="J543" i="9" s="1"/>
  <c r="C543" i="9"/>
  <c r="C542" i="9"/>
  <c r="G542" i="9" s="1"/>
  <c r="F542" i="9" s="1"/>
  <c r="I542" i="9" s="1"/>
  <c r="K542" i="9" s="1"/>
  <c r="E541" i="9"/>
  <c r="D541" i="9" s="1"/>
  <c r="H541" i="9" s="1"/>
  <c r="J541" i="9" s="1"/>
  <c r="C541" i="9"/>
  <c r="G541" i="9" s="1"/>
  <c r="F541" i="9" s="1"/>
  <c r="I541" i="9" s="1"/>
  <c r="K541" i="9" s="1"/>
  <c r="G539" i="9"/>
  <c r="F539" i="9" s="1"/>
  <c r="I539" i="9" s="1"/>
  <c r="K539" i="9" s="1"/>
  <c r="C539" i="9"/>
  <c r="E539" i="9" s="1"/>
  <c r="D539" i="9" s="1"/>
  <c r="H539" i="9" s="1"/>
  <c r="J539" i="9" s="1"/>
  <c r="C538" i="9"/>
  <c r="E538" i="9" s="1"/>
  <c r="D538" i="9" s="1"/>
  <c r="H538" i="9" s="1"/>
  <c r="J538" i="9" s="1"/>
  <c r="C537" i="9"/>
  <c r="C536" i="9"/>
  <c r="C535" i="9"/>
  <c r="E535" i="9" s="1"/>
  <c r="D535" i="9" s="1"/>
  <c r="H535" i="9" s="1"/>
  <c r="J535" i="9" s="1"/>
  <c r="C534" i="9"/>
  <c r="C533" i="9"/>
  <c r="C532" i="9"/>
  <c r="G532" i="9" s="1"/>
  <c r="F532" i="9" s="1"/>
  <c r="I532" i="9" s="1"/>
  <c r="K532" i="9" s="1"/>
  <c r="G531" i="9"/>
  <c r="F531" i="9" s="1"/>
  <c r="I531" i="9" s="1"/>
  <c r="K531" i="9" s="1"/>
  <c r="C531" i="9"/>
  <c r="E531" i="9" s="1"/>
  <c r="D531" i="9" s="1"/>
  <c r="H531" i="9" s="1"/>
  <c r="J531" i="9" s="1"/>
  <c r="G530" i="9"/>
  <c r="F530" i="9"/>
  <c r="I530" i="9" s="1"/>
  <c r="K530" i="9" s="1"/>
  <c r="E530" i="9"/>
  <c r="D530" i="9" s="1"/>
  <c r="H530" i="9" s="1"/>
  <c r="J530" i="9" s="1"/>
  <c r="C530" i="9"/>
  <c r="C529" i="9"/>
  <c r="G529" i="9" s="1"/>
  <c r="F529" i="9" s="1"/>
  <c r="I529" i="9" s="1"/>
  <c r="K529" i="9" s="1"/>
  <c r="G527" i="9"/>
  <c r="F527" i="9"/>
  <c r="I527" i="9" s="1"/>
  <c r="K527" i="9" s="1"/>
  <c r="C527" i="9"/>
  <c r="E527" i="9" s="1"/>
  <c r="D527" i="9" s="1"/>
  <c r="H527" i="9" s="1"/>
  <c r="J527" i="9" s="1"/>
  <c r="G526" i="9"/>
  <c r="F526" i="9"/>
  <c r="I526" i="9" s="1"/>
  <c r="K526" i="9" s="1"/>
  <c r="C526" i="9"/>
  <c r="E526" i="9" s="1"/>
  <c r="D526" i="9" s="1"/>
  <c r="H526" i="9" s="1"/>
  <c r="J526" i="9" s="1"/>
  <c r="C525" i="9"/>
  <c r="C524" i="9"/>
  <c r="G524" i="9" s="1"/>
  <c r="F524" i="9" s="1"/>
  <c r="I524" i="9" s="1"/>
  <c r="K524" i="9" s="1"/>
  <c r="C523" i="9"/>
  <c r="G523" i="9" s="1"/>
  <c r="F523" i="9" s="1"/>
  <c r="I523" i="9" s="1"/>
  <c r="K523" i="9" s="1"/>
  <c r="F522" i="9"/>
  <c r="I522" i="9" s="1"/>
  <c r="K522" i="9" s="1"/>
  <c r="C522" i="9"/>
  <c r="G522" i="9" s="1"/>
  <c r="C521" i="9"/>
  <c r="G521" i="9" s="1"/>
  <c r="F521" i="9" s="1"/>
  <c r="I521" i="9" s="1"/>
  <c r="K521" i="9" s="1"/>
  <c r="G520" i="9"/>
  <c r="F520" i="9" s="1"/>
  <c r="I520" i="9" s="1"/>
  <c r="K520" i="9" s="1"/>
  <c r="E520" i="9"/>
  <c r="D520" i="9" s="1"/>
  <c r="H520" i="9" s="1"/>
  <c r="J520" i="9" s="1"/>
  <c r="C520" i="9"/>
  <c r="C519" i="9"/>
  <c r="C518" i="9"/>
  <c r="G518" i="9" s="1"/>
  <c r="F518" i="9" s="1"/>
  <c r="I518" i="9" s="1"/>
  <c r="K518" i="9" s="1"/>
  <c r="C517" i="9"/>
  <c r="C516" i="9"/>
  <c r="C515" i="9"/>
  <c r="E515" i="9" s="1"/>
  <c r="D515" i="9" s="1"/>
  <c r="H515" i="9" s="1"/>
  <c r="J515" i="9" s="1"/>
  <c r="C514" i="9"/>
  <c r="E514" i="9" s="1"/>
  <c r="D514" i="9" s="1"/>
  <c r="H514" i="9" s="1"/>
  <c r="J514" i="9" s="1"/>
  <c r="C513" i="9"/>
  <c r="C512" i="9"/>
  <c r="G512" i="9" s="1"/>
  <c r="F512" i="9" s="1"/>
  <c r="I512" i="9" s="1"/>
  <c r="K512" i="9" s="1"/>
  <c r="G511" i="9"/>
  <c r="F511" i="9" s="1"/>
  <c r="I511" i="9" s="1"/>
  <c r="K511" i="9" s="1"/>
  <c r="C511" i="9"/>
  <c r="E511" i="9" s="1"/>
  <c r="D511" i="9" s="1"/>
  <c r="H511" i="9" s="1"/>
  <c r="J511" i="9" s="1"/>
  <c r="C510" i="9"/>
  <c r="G510" i="9" s="1"/>
  <c r="F510" i="9" s="1"/>
  <c r="I510" i="9" s="1"/>
  <c r="K510" i="9" s="1"/>
  <c r="C509" i="9"/>
  <c r="G508" i="9"/>
  <c r="F508" i="9" s="1"/>
  <c r="I508" i="9" s="1"/>
  <c r="K508" i="9" s="1"/>
  <c r="E508" i="9"/>
  <c r="D508" i="9" s="1"/>
  <c r="H508" i="9" s="1"/>
  <c r="J508" i="9" s="1"/>
  <c r="C508" i="9"/>
  <c r="G507" i="9"/>
  <c r="F507" i="9"/>
  <c r="I507" i="9" s="1"/>
  <c r="K507" i="9" s="1"/>
  <c r="E507" i="9"/>
  <c r="D507" i="9"/>
  <c r="H507" i="9" s="1"/>
  <c r="J507" i="9" s="1"/>
  <c r="C507" i="9"/>
  <c r="C506" i="9"/>
  <c r="C505" i="9"/>
  <c r="G505" i="9" s="1"/>
  <c r="F505" i="9" s="1"/>
  <c r="I505" i="9" s="1"/>
  <c r="K505" i="9" s="1"/>
  <c r="G503" i="9"/>
  <c r="F503" i="9"/>
  <c r="I503" i="9" s="1"/>
  <c r="K503" i="9" s="1"/>
  <c r="C503" i="9"/>
  <c r="E503" i="9" s="1"/>
  <c r="D503" i="9" s="1"/>
  <c r="H503" i="9" s="1"/>
  <c r="J503" i="9" s="1"/>
  <c r="C502" i="9"/>
  <c r="K501" i="9"/>
  <c r="C501" i="9"/>
  <c r="G501" i="9" s="1"/>
  <c r="F501" i="9" s="1"/>
  <c r="I501" i="9" s="1"/>
  <c r="C500" i="9"/>
  <c r="C499" i="9"/>
  <c r="E499" i="9" s="1"/>
  <c r="D499" i="9" s="1"/>
  <c r="H499" i="9" s="1"/>
  <c r="J499" i="9" s="1"/>
  <c r="H498" i="9"/>
  <c r="J498" i="9" s="1"/>
  <c r="G498" i="9"/>
  <c r="F498" i="9" s="1"/>
  <c r="I498" i="9" s="1"/>
  <c r="K498" i="9" s="1"/>
  <c r="E498" i="9"/>
  <c r="D498" i="9" s="1"/>
  <c r="C498" i="9"/>
  <c r="C497" i="9"/>
  <c r="C496" i="9"/>
  <c r="G495" i="9"/>
  <c r="F495" i="9"/>
  <c r="I495" i="9" s="1"/>
  <c r="K495" i="9" s="1"/>
  <c r="E495" i="9"/>
  <c r="D495" i="9"/>
  <c r="H495" i="9" s="1"/>
  <c r="J495" i="9" s="1"/>
  <c r="C495" i="9"/>
  <c r="C494" i="9"/>
  <c r="C493" i="9"/>
  <c r="G493" i="9" s="1"/>
  <c r="F493" i="9" s="1"/>
  <c r="I493" i="9" s="1"/>
  <c r="K493" i="9" s="1"/>
  <c r="G491" i="9"/>
  <c r="F491" i="9"/>
  <c r="I491" i="9" s="1"/>
  <c r="K491" i="9" s="1"/>
  <c r="C491" i="9"/>
  <c r="E491" i="9" s="1"/>
  <c r="D491" i="9" s="1"/>
  <c r="H491" i="9" s="1"/>
  <c r="J491" i="9" s="1"/>
  <c r="C490" i="9"/>
  <c r="G490" i="9" s="1"/>
  <c r="F490" i="9" s="1"/>
  <c r="I490" i="9" s="1"/>
  <c r="K490" i="9" s="1"/>
  <c r="E489" i="9"/>
  <c r="D489" i="9" s="1"/>
  <c r="H489" i="9" s="1"/>
  <c r="J489" i="9" s="1"/>
  <c r="C489" i="9"/>
  <c r="G489" i="9" s="1"/>
  <c r="F489" i="9" s="1"/>
  <c r="I489" i="9" s="1"/>
  <c r="K489" i="9" s="1"/>
  <c r="E488" i="9"/>
  <c r="D488" i="9" s="1"/>
  <c r="H488" i="9" s="1"/>
  <c r="J488" i="9" s="1"/>
  <c r="C488" i="9"/>
  <c r="G488" i="9" s="1"/>
  <c r="F488" i="9" s="1"/>
  <c r="I488" i="9" s="1"/>
  <c r="K488" i="9" s="1"/>
  <c r="C487" i="9"/>
  <c r="G487" i="9" s="1"/>
  <c r="F487" i="9" s="1"/>
  <c r="I487" i="9" s="1"/>
  <c r="K487" i="9" s="1"/>
  <c r="C486" i="9"/>
  <c r="G486" i="9" s="1"/>
  <c r="F486" i="9" s="1"/>
  <c r="I486" i="9" s="1"/>
  <c r="K486" i="9" s="1"/>
  <c r="C485" i="9"/>
  <c r="G484" i="9"/>
  <c r="F484" i="9" s="1"/>
  <c r="I484" i="9" s="1"/>
  <c r="K484" i="9" s="1"/>
  <c r="E484" i="9"/>
  <c r="D484" i="9" s="1"/>
  <c r="H484" i="9" s="1"/>
  <c r="J484" i="9" s="1"/>
  <c r="C484" i="9"/>
  <c r="C483" i="9"/>
  <c r="G483" i="9" s="1"/>
  <c r="F483" i="9" s="1"/>
  <c r="I483" i="9" s="1"/>
  <c r="K483" i="9" s="1"/>
  <c r="C482" i="9"/>
  <c r="C481" i="9"/>
  <c r="G481" i="9" s="1"/>
  <c r="F481" i="9" s="1"/>
  <c r="I481" i="9" s="1"/>
  <c r="K481" i="9" s="1"/>
  <c r="C479" i="9"/>
  <c r="G478" i="9"/>
  <c r="F478" i="9" s="1"/>
  <c r="I478" i="9" s="1"/>
  <c r="K478" i="9" s="1"/>
  <c r="C478" i="9"/>
  <c r="E478" i="9" s="1"/>
  <c r="D478" i="9" s="1"/>
  <c r="H478" i="9" s="1"/>
  <c r="J478" i="9" s="1"/>
  <c r="E477" i="9"/>
  <c r="D477" i="9" s="1"/>
  <c r="H477" i="9" s="1"/>
  <c r="J477" i="9" s="1"/>
  <c r="C477" i="9"/>
  <c r="G477" i="9" s="1"/>
  <c r="F477" i="9" s="1"/>
  <c r="I477" i="9" s="1"/>
  <c r="K477" i="9" s="1"/>
  <c r="C476" i="9"/>
  <c r="C475" i="9"/>
  <c r="G475" i="9" s="1"/>
  <c r="F475" i="9" s="1"/>
  <c r="I475" i="9" s="1"/>
  <c r="K475" i="9" s="1"/>
  <c r="C474" i="9"/>
  <c r="G474" i="9" s="1"/>
  <c r="F474" i="9" s="1"/>
  <c r="I474" i="9" s="1"/>
  <c r="K474" i="9" s="1"/>
  <c r="C473" i="9"/>
  <c r="G473" i="9" s="1"/>
  <c r="F473" i="9" s="1"/>
  <c r="I473" i="9" s="1"/>
  <c r="K473" i="9" s="1"/>
  <c r="C472" i="9"/>
  <c r="C471" i="9"/>
  <c r="C470" i="9"/>
  <c r="G470" i="9" s="1"/>
  <c r="F470" i="9" s="1"/>
  <c r="I470" i="9" s="1"/>
  <c r="K470" i="9" s="1"/>
  <c r="C469" i="9"/>
  <c r="C467" i="9"/>
  <c r="E467" i="9" s="1"/>
  <c r="D467" i="9" s="1"/>
  <c r="H467" i="9" s="1"/>
  <c r="J467" i="9" s="1"/>
  <c r="C466" i="9"/>
  <c r="G466" i="9" s="1"/>
  <c r="F466" i="9" s="1"/>
  <c r="I466" i="9" s="1"/>
  <c r="K466" i="9" s="1"/>
  <c r="I465" i="9"/>
  <c r="K465" i="9" s="1"/>
  <c r="C465" i="9"/>
  <c r="G465" i="9" s="1"/>
  <c r="F465" i="9" s="1"/>
  <c r="G464" i="9"/>
  <c r="F464" i="9"/>
  <c r="I464" i="9" s="1"/>
  <c r="K464" i="9" s="1"/>
  <c r="E464" i="9"/>
  <c r="D464" i="9" s="1"/>
  <c r="H464" i="9" s="1"/>
  <c r="J464" i="9" s="1"/>
  <c r="C464" i="9"/>
  <c r="C463" i="9"/>
  <c r="G463" i="9" s="1"/>
  <c r="F463" i="9" s="1"/>
  <c r="I463" i="9" s="1"/>
  <c r="K463" i="9" s="1"/>
  <c r="G462" i="9"/>
  <c r="F462" i="9" s="1"/>
  <c r="I462" i="9" s="1"/>
  <c r="K462" i="9" s="1"/>
  <c r="E462" i="9"/>
  <c r="D462" i="9"/>
  <c r="H462" i="9" s="1"/>
  <c r="J462" i="9" s="1"/>
  <c r="C462" i="9"/>
  <c r="C461" i="9"/>
  <c r="G460" i="9"/>
  <c r="F460" i="9" s="1"/>
  <c r="I460" i="9" s="1"/>
  <c r="K460" i="9" s="1"/>
  <c r="C460" i="9"/>
  <c r="E460" i="9" s="1"/>
  <c r="D460" i="9" s="1"/>
  <c r="H460" i="9" s="1"/>
  <c r="J460" i="9" s="1"/>
  <c r="C459" i="9"/>
  <c r="C458" i="9"/>
  <c r="E458" i="9" s="1"/>
  <c r="D458" i="9" s="1"/>
  <c r="H458" i="9" s="1"/>
  <c r="J458" i="9" s="1"/>
  <c r="G457" i="9"/>
  <c r="F457" i="9" s="1"/>
  <c r="I457" i="9" s="1"/>
  <c r="K457" i="9" s="1"/>
  <c r="C457" i="9"/>
  <c r="E457" i="9" s="1"/>
  <c r="D457" i="9" s="1"/>
  <c r="H457" i="9" s="1"/>
  <c r="J457" i="9" s="1"/>
  <c r="C455" i="9"/>
  <c r="C454" i="9"/>
  <c r="G454" i="9" s="1"/>
  <c r="F454" i="9" s="1"/>
  <c r="I454" i="9" s="1"/>
  <c r="K454" i="9" s="1"/>
  <c r="C453" i="9"/>
  <c r="G453" i="9" s="1"/>
  <c r="F453" i="9" s="1"/>
  <c r="I453" i="9" s="1"/>
  <c r="K453" i="9" s="1"/>
  <c r="C452" i="9"/>
  <c r="C451" i="9"/>
  <c r="G451" i="9" s="1"/>
  <c r="F451" i="9" s="1"/>
  <c r="I451" i="9" s="1"/>
  <c r="K451" i="9" s="1"/>
  <c r="G450" i="9"/>
  <c r="F450" i="9" s="1"/>
  <c r="I450" i="9" s="1"/>
  <c r="K450" i="9" s="1"/>
  <c r="E450" i="9"/>
  <c r="D450" i="9" s="1"/>
  <c r="H450" i="9" s="1"/>
  <c r="J450" i="9" s="1"/>
  <c r="C450" i="9"/>
  <c r="C449" i="9"/>
  <c r="C448" i="9"/>
  <c r="E447" i="9"/>
  <c r="D447" i="9" s="1"/>
  <c r="H447" i="9" s="1"/>
  <c r="J447" i="9" s="1"/>
  <c r="C447" i="9"/>
  <c r="G447" i="9" s="1"/>
  <c r="F447" i="9" s="1"/>
  <c r="I447" i="9" s="1"/>
  <c r="K447" i="9" s="1"/>
  <c r="G446" i="9"/>
  <c r="F446" i="9"/>
  <c r="I446" i="9" s="1"/>
  <c r="K446" i="9" s="1"/>
  <c r="E446" i="9"/>
  <c r="D446" i="9"/>
  <c r="H446" i="9" s="1"/>
  <c r="J446" i="9" s="1"/>
  <c r="C446" i="9"/>
  <c r="C445" i="9"/>
  <c r="C443" i="9"/>
  <c r="G442" i="9"/>
  <c r="F442" i="9"/>
  <c r="I442" i="9" s="1"/>
  <c r="K442" i="9" s="1"/>
  <c r="E442" i="9"/>
  <c r="D442" i="9"/>
  <c r="H442" i="9" s="1"/>
  <c r="J442" i="9" s="1"/>
  <c r="C442" i="9"/>
  <c r="C441" i="9"/>
  <c r="C440" i="9"/>
  <c r="C439" i="9"/>
  <c r="G439" i="9" s="1"/>
  <c r="F439" i="9" s="1"/>
  <c r="I439" i="9" s="1"/>
  <c r="K439" i="9" s="1"/>
  <c r="G438" i="9"/>
  <c r="F438" i="9" s="1"/>
  <c r="I438" i="9" s="1"/>
  <c r="K438" i="9" s="1"/>
  <c r="E438" i="9"/>
  <c r="D438" i="9" s="1"/>
  <c r="H438" i="9" s="1"/>
  <c r="J438" i="9" s="1"/>
  <c r="C438" i="9"/>
  <c r="C437" i="9"/>
  <c r="C436" i="9"/>
  <c r="G435" i="9"/>
  <c r="F435" i="9" s="1"/>
  <c r="I435" i="9" s="1"/>
  <c r="K435" i="9" s="1"/>
  <c r="C435" i="9"/>
  <c r="E435" i="9" s="1"/>
  <c r="D435" i="9" s="1"/>
  <c r="H435" i="9" s="1"/>
  <c r="J435" i="9" s="1"/>
  <c r="C434" i="9"/>
  <c r="C433" i="9"/>
  <c r="C431" i="9"/>
  <c r="G431" i="9" s="1"/>
  <c r="F431" i="9" s="1"/>
  <c r="I431" i="9" s="1"/>
  <c r="K431" i="9" s="1"/>
  <c r="G430" i="9"/>
  <c r="F430" i="9"/>
  <c r="I430" i="9" s="1"/>
  <c r="K430" i="9" s="1"/>
  <c r="C430" i="9"/>
  <c r="E430" i="9" s="1"/>
  <c r="D430" i="9" s="1"/>
  <c r="H430" i="9" s="1"/>
  <c r="J430" i="9" s="1"/>
  <c r="C429" i="9"/>
  <c r="E428" i="9"/>
  <c r="D428" i="9" s="1"/>
  <c r="H428" i="9" s="1"/>
  <c r="J428" i="9" s="1"/>
  <c r="C428" i="9"/>
  <c r="G428" i="9" s="1"/>
  <c r="F428" i="9" s="1"/>
  <c r="I428" i="9" s="1"/>
  <c r="K428" i="9" s="1"/>
  <c r="C427" i="9"/>
  <c r="G427" i="9" s="1"/>
  <c r="F427" i="9" s="1"/>
  <c r="I427" i="9" s="1"/>
  <c r="K427" i="9" s="1"/>
  <c r="G426" i="9"/>
  <c r="F426" i="9"/>
  <c r="I426" i="9" s="1"/>
  <c r="K426" i="9" s="1"/>
  <c r="E426" i="9"/>
  <c r="D426" i="9" s="1"/>
  <c r="H426" i="9" s="1"/>
  <c r="J426" i="9" s="1"/>
  <c r="C426" i="9"/>
  <c r="C425" i="9"/>
  <c r="F424" i="9"/>
  <c r="I424" i="9" s="1"/>
  <c r="K424" i="9" s="1"/>
  <c r="E424" i="9"/>
  <c r="D424" i="9" s="1"/>
  <c r="H424" i="9" s="1"/>
  <c r="J424" i="9" s="1"/>
  <c r="C424" i="9"/>
  <c r="G424" i="9" s="1"/>
  <c r="C423" i="9"/>
  <c r="G423" i="9" s="1"/>
  <c r="F423" i="9" s="1"/>
  <c r="I423" i="9" s="1"/>
  <c r="K423" i="9" s="1"/>
  <c r="K422" i="9"/>
  <c r="G422" i="9"/>
  <c r="F422" i="9" s="1"/>
  <c r="I422" i="9" s="1"/>
  <c r="C422" i="9"/>
  <c r="E422" i="9" s="1"/>
  <c r="D422" i="9" s="1"/>
  <c r="H422" i="9" s="1"/>
  <c r="J422" i="9" s="1"/>
  <c r="C421" i="9"/>
  <c r="C419" i="9"/>
  <c r="E419" i="9" s="1"/>
  <c r="D419" i="9" s="1"/>
  <c r="H419" i="9" s="1"/>
  <c r="J419" i="9" s="1"/>
  <c r="G418" i="9"/>
  <c r="F418" i="9" s="1"/>
  <c r="I418" i="9" s="1"/>
  <c r="K418" i="9" s="1"/>
  <c r="C418" i="9"/>
  <c r="E418" i="9" s="1"/>
  <c r="D418" i="9" s="1"/>
  <c r="H418" i="9" s="1"/>
  <c r="J418" i="9" s="1"/>
  <c r="C417" i="9"/>
  <c r="E416" i="9"/>
  <c r="D416" i="9" s="1"/>
  <c r="H416" i="9" s="1"/>
  <c r="J416" i="9" s="1"/>
  <c r="C416" i="9"/>
  <c r="G416" i="9" s="1"/>
  <c r="F416" i="9" s="1"/>
  <c r="I416" i="9" s="1"/>
  <c r="K416" i="9" s="1"/>
  <c r="C415" i="9"/>
  <c r="G415" i="9" s="1"/>
  <c r="F415" i="9" s="1"/>
  <c r="I415" i="9" s="1"/>
  <c r="K415" i="9" s="1"/>
  <c r="G414" i="9"/>
  <c r="F414" i="9"/>
  <c r="I414" i="9" s="1"/>
  <c r="K414" i="9" s="1"/>
  <c r="E414" i="9"/>
  <c r="D414" i="9" s="1"/>
  <c r="H414" i="9" s="1"/>
  <c r="J414" i="9" s="1"/>
  <c r="C414" i="9"/>
  <c r="C413" i="9"/>
  <c r="E412" i="9"/>
  <c r="D412" i="9" s="1"/>
  <c r="H412" i="9" s="1"/>
  <c r="J412" i="9" s="1"/>
  <c r="C412" i="9"/>
  <c r="G412" i="9" s="1"/>
  <c r="F412" i="9" s="1"/>
  <c r="I412" i="9" s="1"/>
  <c r="K412" i="9" s="1"/>
  <c r="G411" i="9"/>
  <c r="F411" i="9" s="1"/>
  <c r="I411" i="9" s="1"/>
  <c r="K411" i="9" s="1"/>
  <c r="C411" i="9"/>
  <c r="E411" i="9" s="1"/>
  <c r="D411" i="9" s="1"/>
  <c r="H411" i="9" s="1"/>
  <c r="J411" i="9" s="1"/>
  <c r="G410" i="9"/>
  <c r="F410" i="9"/>
  <c r="I410" i="9" s="1"/>
  <c r="K410" i="9" s="1"/>
  <c r="E410" i="9"/>
  <c r="D410" i="9" s="1"/>
  <c r="H410" i="9" s="1"/>
  <c r="J410" i="9" s="1"/>
  <c r="C410" i="9"/>
  <c r="C409" i="9"/>
  <c r="I407" i="9"/>
  <c r="K407" i="9" s="1"/>
  <c r="C407" i="9"/>
  <c r="G407" i="9" s="1"/>
  <c r="F407" i="9" s="1"/>
  <c r="G406" i="9"/>
  <c r="F406" i="9"/>
  <c r="I406" i="9" s="1"/>
  <c r="K406" i="9" s="1"/>
  <c r="E406" i="9"/>
  <c r="D406" i="9" s="1"/>
  <c r="H406" i="9" s="1"/>
  <c r="J406" i="9" s="1"/>
  <c r="C406" i="9"/>
  <c r="C405" i="9"/>
  <c r="C404" i="9"/>
  <c r="C403" i="9"/>
  <c r="G403" i="9" s="1"/>
  <c r="F403" i="9" s="1"/>
  <c r="I403" i="9" s="1"/>
  <c r="K403" i="9" s="1"/>
  <c r="C402" i="9"/>
  <c r="C401" i="9"/>
  <c r="C400" i="9"/>
  <c r="G399" i="9"/>
  <c r="F399" i="9" s="1"/>
  <c r="I399" i="9" s="1"/>
  <c r="K399" i="9" s="1"/>
  <c r="C399" i="9"/>
  <c r="E399" i="9" s="1"/>
  <c r="D399" i="9" s="1"/>
  <c r="H399" i="9" s="1"/>
  <c r="J399" i="9" s="1"/>
  <c r="G398" i="9"/>
  <c r="F398" i="9"/>
  <c r="I398" i="9" s="1"/>
  <c r="K398" i="9" s="1"/>
  <c r="E398" i="9"/>
  <c r="D398" i="9" s="1"/>
  <c r="H398" i="9" s="1"/>
  <c r="J398" i="9" s="1"/>
  <c r="C398" i="9"/>
  <c r="C397" i="9"/>
  <c r="C395" i="9"/>
  <c r="G394" i="9"/>
  <c r="F394" i="9"/>
  <c r="I394" i="9" s="1"/>
  <c r="K394" i="9" s="1"/>
  <c r="E394" i="9"/>
  <c r="D394" i="9"/>
  <c r="H394" i="9" s="1"/>
  <c r="J394" i="9" s="1"/>
  <c r="C394" i="9"/>
  <c r="C393" i="9"/>
  <c r="H392" i="9"/>
  <c r="J392" i="9" s="1"/>
  <c r="F392" i="9"/>
  <c r="I392" i="9" s="1"/>
  <c r="K392" i="9" s="1"/>
  <c r="E392" i="9"/>
  <c r="D392" i="9" s="1"/>
  <c r="C392" i="9"/>
  <c r="G392" i="9" s="1"/>
  <c r="C391" i="9"/>
  <c r="G391" i="9" s="1"/>
  <c r="F391" i="9" s="1"/>
  <c r="I391" i="9" s="1"/>
  <c r="K391" i="9" s="1"/>
  <c r="G390" i="9"/>
  <c r="F390" i="9"/>
  <c r="I390" i="9" s="1"/>
  <c r="K390" i="9" s="1"/>
  <c r="E390" i="9"/>
  <c r="D390" i="9" s="1"/>
  <c r="H390" i="9" s="1"/>
  <c r="J390" i="9" s="1"/>
  <c r="C390" i="9"/>
  <c r="C389" i="9"/>
  <c r="E388" i="9"/>
  <c r="D388" i="9" s="1"/>
  <c r="H388" i="9" s="1"/>
  <c r="J388" i="9" s="1"/>
  <c r="C388" i="9"/>
  <c r="G388" i="9" s="1"/>
  <c r="F388" i="9" s="1"/>
  <c r="I388" i="9" s="1"/>
  <c r="K388" i="9" s="1"/>
  <c r="C387" i="9"/>
  <c r="G387" i="9" s="1"/>
  <c r="F387" i="9" s="1"/>
  <c r="I387" i="9" s="1"/>
  <c r="K387" i="9" s="1"/>
  <c r="C386" i="9"/>
  <c r="E386" i="9" s="1"/>
  <c r="D386" i="9" s="1"/>
  <c r="H386" i="9" s="1"/>
  <c r="J386" i="9" s="1"/>
  <c r="C385" i="9"/>
  <c r="C383" i="9"/>
  <c r="E383" i="9" s="1"/>
  <c r="D383" i="9" s="1"/>
  <c r="H383" i="9" s="1"/>
  <c r="J383" i="9" s="1"/>
  <c r="C382" i="9"/>
  <c r="C381" i="9"/>
  <c r="C380" i="9"/>
  <c r="C379" i="9"/>
  <c r="C378" i="9"/>
  <c r="C377" i="9"/>
  <c r="E376" i="9"/>
  <c r="D376" i="9" s="1"/>
  <c r="H376" i="9" s="1"/>
  <c r="J376" i="9" s="1"/>
  <c r="C376" i="9"/>
  <c r="G376" i="9" s="1"/>
  <c r="F376" i="9" s="1"/>
  <c r="I376" i="9" s="1"/>
  <c r="K376" i="9" s="1"/>
  <c r="G375" i="9"/>
  <c r="F375" i="9" s="1"/>
  <c r="I375" i="9" s="1"/>
  <c r="K375" i="9" s="1"/>
  <c r="C375" i="9"/>
  <c r="E375" i="9" s="1"/>
  <c r="D375" i="9" s="1"/>
  <c r="H375" i="9" s="1"/>
  <c r="J375" i="9" s="1"/>
  <c r="C374" i="9"/>
  <c r="G374" i="9" s="1"/>
  <c r="F374" i="9" s="1"/>
  <c r="I374" i="9" s="1"/>
  <c r="K374" i="9" s="1"/>
  <c r="C373" i="9"/>
  <c r="C371" i="9"/>
  <c r="G371" i="9" s="1"/>
  <c r="F371" i="9" s="1"/>
  <c r="I371" i="9" s="1"/>
  <c r="K371" i="9" s="1"/>
  <c r="G370" i="9"/>
  <c r="F370" i="9" s="1"/>
  <c r="I370" i="9" s="1"/>
  <c r="K370" i="9" s="1"/>
  <c r="C370" i="9"/>
  <c r="E370" i="9" s="1"/>
  <c r="D370" i="9" s="1"/>
  <c r="H370" i="9" s="1"/>
  <c r="J370" i="9" s="1"/>
  <c r="C369" i="9"/>
  <c r="C368" i="9"/>
  <c r="G368" i="9" s="1"/>
  <c r="F368" i="9" s="1"/>
  <c r="I368" i="9" s="1"/>
  <c r="K368" i="9" s="1"/>
  <c r="G367" i="9"/>
  <c r="F367" i="9" s="1"/>
  <c r="I367" i="9" s="1"/>
  <c r="K367" i="9" s="1"/>
  <c r="C367" i="9"/>
  <c r="E367" i="9" s="1"/>
  <c r="D367" i="9" s="1"/>
  <c r="H367" i="9" s="1"/>
  <c r="J367" i="9" s="1"/>
  <c r="G366" i="9"/>
  <c r="F366" i="9"/>
  <c r="I366" i="9" s="1"/>
  <c r="K366" i="9" s="1"/>
  <c r="E366" i="9"/>
  <c r="D366" i="9" s="1"/>
  <c r="H366" i="9" s="1"/>
  <c r="J366" i="9" s="1"/>
  <c r="C366" i="9"/>
  <c r="C365" i="9"/>
  <c r="C364" i="9"/>
  <c r="G364" i="9" s="1"/>
  <c r="F364" i="9" s="1"/>
  <c r="I364" i="9" s="1"/>
  <c r="K364" i="9" s="1"/>
  <c r="J363" i="9"/>
  <c r="H363" i="9"/>
  <c r="E363" i="9"/>
  <c r="D363" i="9" s="1"/>
  <c r="C363" i="9"/>
  <c r="G363" i="9" s="1"/>
  <c r="F363" i="9" s="1"/>
  <c r="I363" i="9" s="1"/>
  <c r="K363" i="9" s="1"/>
  <c r="C362" i="9"/>
  <c r="G362" i="9" s="1"/>
  <c r="F362" i="9" s="1"/>
  <c r="I362" i="9" s="1"/>
  <c r="K362" i="9" s="1"/>
  <c r="C361" i="9"/>
  <c r="C359" i="9"/>
  <c r="G358" i="9"/>
  <c r="F358" i="9"/>
  <c r="I358" i="9" s="1"/>
  <c r="K358" i="9" s="1"/>
  <c r="E358" i="9"/>
  <c r="D358" i="9" s="1"/>
  <c r="H358" i="9" s="1"/>
  <c r="J358" i="9" s="1"/>
  <c r="C358" i="9"/>
  <c r="C357" i="9"/>
  <c r="G357" i="9" s="1"/>
  <c r="F357" i="9" s="1"/>
  <c r="I357" i="9" s="1"/>
  <c r="K357" i="9" s="1"/>
  <c r="C356" i="9"/>
  <c r="G356" i="9" s="1"/>
  <c r="F356" i="9" s="1"/>
  <c r="I356" i="9" s="1"/>
  <c r="K356" i="9" s="1"/>
  <c r="C355" i="9"/>
  <c r="E355" i="9" s="1"/>
  <c r="D355" i="9" s="1"/>
  <c r="H355" i="9" s="1"/>
  <c r="J355" i="9" s="1"/>
  <c r="G354" i="9"/>
  <c r="F354" i="9" s="1"/>
  <c r="I354" i="9" s="1"/>
  <c r="K354" i="9" s="1"/>
  <c r="E354" i="9"/>
  <c r="D354" i="9" s="1"/>
  <c r="H354" i="9" s="1"/>
  <c r="J354" i="9" s="1"/>
  <c r="C354" i="9"/>
  <c r="F353" i="9"/>
  <c r="I353" i="9" s="1"/>
  <c r="K353" i="9" s="1"/>
  <c r="E353" i="9"/>
  <c r="D353" i="9" s="1"/>
  <c r="H353" i="9" s="1"/>
  <c r="J353" i="9" s="1"/>
  <c r="C353" i="9"/>
  <c r="G353" i="9" s="1"/>
  <c r="C352" i="9"/>
  <c r="C351" i="9"/>
  <c r="G351" i="9" s="1"/>
  <c r="F351" i="9" s="1"/>
  <c r="I351" i="9" s="1"/>
  <c r="K351" i="9" s="1"/>
  <c r="C350" i="9"/>
  <c r="E350" i="9" s="1"/>
  <c r="D350" i="9" s="1"/>
  <c r="H350" i="9" s="1"/>
  <c r="J350" i="9" s="1"/>
  <c r="I349" i="9"/>
  <c r="K349" i="9" s="1"/>
  <c r="C349" i="9"/>
  <c r="G349" i="9" s="1"/>
  <c r="F349" i="9" s="1"/>
  <c r="C347" i="9"/>
  <c r="E347" i="9" s="1"/>
  <c r="D347" i="9" s="1"/>
  <c r="H347" i="9" s="1"/>
  <c r="J347" i="9" s="1"/>
  <c r="C346" i="9"/>
  <c r="I345" i="9"/>
  <c r="K345" i="9" s="1"/>
  <c r="F345" i="9"/>
  <c r="E345" i="9"/>
  <c r="D345" i="9" s="1"/>
  <c r="H345" i="9" s="1"/>
  <c r="J345" i="9" s="1"/>
  <c r="C345" i="9"/>
  <c r="G345" i="9" s="1"/>
  <c r="C344" i="9"/>
  <c r="F343" i="9"/>
  <c r="I343" i="9" s="1"/>
  <c r="K343" i="9" s="1"/>
  <c r="C343" i="9"/>
  <c r="G343" i="9" s="1"/>
  <c r="H342" i="9"/>
  <c r="J342" i="9" s="1"/>
  <c r="C342" i="9"/>
  <c r="E342" i="9" s="1"/>
  <c r="D342" i="9" s="1"/>
  <c r="C341" i="9"/>
  <c r="C340" i="9"/>
  <c r="H339" i="9"/>
  <c r="J339" i="9" s="1"/>
  <c r="G339" i="9"/>
  <c r="F339" i="9" s="1"/>
  <c r="I339" i="9" s="1"/>
  <c r="K339" i="9" s="1"/>
  <c r="C339" i="9"/>
  <c r="E339" i="9" s="1"/>
  <c r="D339" i="9" s="1"/>
  <c r="C338" i="9"/>
  <c r="G338" i="9" s="1"/>
  <c r="F338" i="9" s="1"/>
  <c r="I338" i="9" s="1"/>
  <c r="K338" i="9" s="1"/>
  <c r="C337" i="9"/>
  <c r="G337" i="9" s="1"/>
  <c r="F337" i="9" s="1"/>
  <c r="I337" i="9" s="1"/>
  <c r="K337" i="9" s="1"/>
  <c r="C335" i="9"/>
  <c r="D334" i="9"/>
  <c r="H334" i="9" s="1"/>
  <c r="J334" i="9" s="1"/>
  <c r="C334" i="9"/>
  <c r="E334" i="9" s="1"/>
  <c r="C333" i="9"/>
  <c r="C332" i="9"/>
  <c r="G332" i="9" s="1"/>
  <c r="F332" i="9" s="1"/>
  <c r="I332" i="9" s="1"/>
  <c r="K332" i="9" s="1"/>
  <c r="C331" i="9"/>
  <c r="E331" i="9" s="1"/>
  <c r="D331" i="9" s="1"/>
  <c r="H331" i="9" s="1"/>
  <c r="J331" i="9" s="1"/>
  <c r="C330" i="9"/>
  <c r="I329" i="9"/>
  <c r="K329" i="9" s="1"/>
  <c r="E329" i="9"/>
  <c r="D329" i="9" s="1"/>
  <c r="H329" i="9" s="1"/>
  <c r="J329" i="9" s="1"/>
  <c r="C329" i="9"/>
  <c r="G329" i="9" s="1"/>
  <c r="F329" i="9" s="1"/>
  <c r="C328" i="9"/>
  <c r="G328" i="9" s="1"/>
  <c r="F328" i="9" s="1"/>
  <c r="I328" i="9" s="1"/>
  <c r="K328" i="9" s="1"/>
  <c r="J327" i="9"/>
  <c r="G327" i="9"/>
  <c r="F327" i="9" s="1"/>
  <c r="I327" i="9" s="1"/>
  <c r="K327" i="9" s="1"/>
  <c r="C327" i="9"/>
  <c r="E327" i="9" s="1"/>
  <c r="D327" i="9" s="1"/>
  <c r="H327" i="9" s="1"/>
  <c r="C326" i="9"/>
  <c r="G326" i="9" s="1"/>
  <c r="F326" i="9" s="1"/>
  <c r="I326" i="9" s="1"/>
  <c r="K326" i="9" s="1"/>
  <c r="F325" i="9"/>
  <c r="I325" i="9" s="1"/>
  <c r="K325" i="9" s="1"/>
  <c r="E325" i="9"/>
  <c r="D325" i="9" s="1"/>
  <c r="H325" i="9" s="1"/>
  <c r="J325" i="9" s="1"/>
  <c r="C325" i="9"/>
  <c r="G325" i="9" s="1"/>
  <c r="C323" i="9"/>
  <c r="C322" i="9"/>
  <c r="G322" i="9" s="1"/>
  <c r="F322" i="9" s="1"/>
  <c r="I322" i="9" s="1"/>
  <c r="K322" i="9" s="1"/>
  <c r="C321" i="9"/>
  <c r="G321" i="9" s="1"/>
  <c r="F321" i="9" s="1"/>
  <c r="I321" i="9" s="1"/>
  <c r="K321" i="9" s="1"/>
  <c r="C320" i="9"/>
  <c r="G319" i="9"/>
  <c r="F319" i="9" s="1"/>
  <c r="I319" i="9" s="1"/>
  <c r="K319" i="9" s="1"/>
  <c r="C319" i="9"/>
  <c r="E319" i="9" s="1"/>
  <c r="D319" i="9" s="1"/>
  <c r="H319" i="9" s="1"/>
  <c r="J319" i="9" s="1"/>
  <c r="C318" i="9"/>
  <c r="C317" i="9"/>
  <c r="E316" i="9"/>
  <c r="D316" i="9" s="1"/>
  <c r="H316" i="9" s="1"/>
  <c r="J316" i="9" s="1"/>
  <c r="C316" i="9"/>
  <c r="G316" i="9" s="1"/>
  <c r="F316" i="9" s="1"/>
  <c r="I316" i="9" s="1"/>
  <c r="K316" i="9" s="1"/>
  <c r="G315" i="9"/>
  <c r="F315" i="9" s="1"/>
  <c r="I315" i="9" s="1"/>
  <c r="K315" i="9" s="1"/>
  <c r="C315" i="9"/>
  <c r="E315" i="9" s="1"/>
  <c r="D315" i="9" s="1"/>
  <c r="H315" i="9" s="1"/>
  <c r="J315" i="9" s="1"/>
  <c r="C314" i="9"/>
  <c r="G314" i="9" s="1"/>
  <c r="F314" i="9" s="1"/>
  <c r="I314" i="9" s="1"/>
  <c r="K314" i="9" s="1"/>
  <c r="I313" i="9"/>
  <c r="K313" i="9" s="1"/>
  <c r="C313" i="9"/>
  <c r="G313" i="9" s="1"/>
  <c r="F313" i="9" s="1"/>
  <c r="E311" i="9"/>
  <c r="D311" i="9" s="1"/>
  <c r="H311" i="9" s="1"/>
  <c r="J311" i="9" s="1"/>
  <c r="C311" i="9"/>
  <c r="G311" i="9" s="1"/>
  <c r="F311" i="9" s="1"/>
  <c r="I311" i="9" s="1"/>
  <c r="K311" i="9" s="1"/>
  <c r="K310" i="9"/>
  <c r="C310" i="9"/>
  <c r="G310" i="9" s="1"/>
  <c r="F310" i="9" s="1"/>
  <c r="I310" i="9" s="1"/>
  <c r="F309" i="9"/>
  <c r="I309" i="9" s="1"/>
  <c r="K309" i="9" s="1"/>
  <c r="E309" i="9"/>
  <c r="D309" i="9" s="1"/>
  <c r="H309" i="9" s="1"/>
  <c r="J309" i="9" s="1"/>
  <c r="C309" i="9"/>
  <c r="G309" i="9" s="1"/>
  <c r="C308" i="9"/>
  <c r="E308" i="9" s="1"/>
  <c r="D308" i="9" s="1"/>
  <c r="H308" i="9" s="1"/>
  <c r="J308" i="9" s="1"/>
  <c r="J307" i="9"/>
  <c r="E307" i="9"/>
  <c r="D307" i="9" s="1"/>
  <c r="H307" i="9" s="1"/>
  <c r="C307" i="9"/>
  <c r="G307" i="9" s="1"/>
  <c r="F307" i="9" s="1"/>
  <c r="I307" i="9" s="1"/>
  <c r="K307" i="9" s="1"/>
  <c r="E306" i="9"/>
  <c r="D306" i="9" s="1"/>
  <c r="H306" i="9" s="1"/>
  <c r="J306" i="9" s="1"/>
  <c r="C306" i="9"/>
  <c r="G306" i="9" s="1"/>
  <c r="F306" i="9" s="1"/>
  <c r="I306" i="9" s="1"/>
  <c r="K306" i="9" s="1"/>
  <c r="C305" i="9"/>
  <c r="G305" i="9" s="1"/>
  <c r="F305" i="9" s="1"/>
  <c r="I305" i="9" s="1"/>
  <c r="K305" i="9" s="1"/>
  <c r="E304" i="9"/>
  <c r="D304" i="9" s="1"/>
  <c r="H304" i="9" s="1"/>
  <c r="J304" i="9" s="1"/>
  <c r="C304" i="9"/>
  <c r="G304" i="9" s="1"/>
  <c r="F304" i="9" s="1"/>
  <c r="I304" i="9" s="1"/>
  <c r="K304" i="9" s="1"/>
  <c r="C303" i="9"/>
  <c r="C302" i="9"/>
  <c r="E302" i="9" s="1"/>
  <c r="D302" i="9" s="1"/>
  <c r="H302" i="9" s="1"/>
  <c r="J302" i="9" s="1"/>
  <c r="C301" i="9"/>
  <c r="C299" i="9"/>
  <c r="E299" i="9" s="1"/>
  <c r="D299" i="9" s="1"/>
  <c r="H299" i="9" s="1"/>
  <c r="J299" i="9" s="1"/>
  <c r="C298" i="9"/>
  <c r="G298" i="9" s="1"/>
  <c r="F298" i="9" s="1"/>
  <c r="I298" i="9" s="1"/>
  <c r="K298" i="9" s="1"/>
  <c r="I297" i="9"/>
  <c r="K297" i="9" s="1"/>
  <c r="C297" i="9"/>
  <c r="G297" i="9" s="1"/>
  <c r="F297" i="9" s="1"/>
  <c r="C296" i="9"/>
  <c r="G296" i="9" s="1"/>
  <c r="F296" i="9" s="1"/>
  <c r="I296" i="9" s="1"/>
  <c r="K296" i="9" s="1"/>
  <c r="H295" i="9"/>
  <c r="J295" i="9" s="1"/>
  <c r="G295" i="9"/>
  <c r="F295" i="9" s="1"/>
  <c r="I295" i="9" s="1"/>
  <c r="K295" i="9" s="1"/>
  <c r="C295" i="9"/>
  <c r="E295" i="9" s="1"/>
  <c r="D295" i="9" s="1"/>
  <c r="C294" i="9"/>
  <c r="G294" i="9" s="1"/>
  <c r="F294" i="9" s="1"/>
  <c r="I294" i="9" s="1"/>
  <c r="K294" i="9" s="1"/>
  <c r="C293" i="9"/>
  <c r="G292" i="9"/>
  <c r="F292" i="9" s="1"/>
  <c r="I292" i="9" s="1"/>
  <c r="K292" i="9" s="1"/>
  <c r="C292" i="9"/>
  <c r="E292" i="9" s="1"/>
  <c r="D292" i="9" s="1"/>
  <c r="H292" i="9" s="1"/>
  <c r="J292" i="9" s="1"/>
  <c r="G291" i="9"/>
  <c r="F291" i="9"/>
  <c r="I291" i="9" s="1"/>
  <c r="K291" i="9" s="1"/>
  <c r="E291" i="9"/>
  <c r="D291" i="9" s="1"/>
  <c r="H291" i="9" s="1"/>
  <c r="J291" i="9" s="1"/>
  <c r="C291" i="9"/>
  <c r="C290" i="9"/>
  <c r="G290" i="9" s="1"/>
  <c r="F290" i="9" s="1"/>
  <c r="I290" i="9" s="1"/>
  <c r="K290" i="9" s="1"/>
  <c r="G289" i="9"/>
  <c r="F289" i="9"/>
  <c r="I289" i="9" s="1"/>
  <c r="K289" i="9" s="1"/>
  <c r="D289" i="9"/>
  <c r="H289" i="9" s="1"/>
  <c r="J289" i="9" s="1"/>
  <c r="C289" i="9"/>
  <c r="E289" i="9" s="1"/>
  <c r="G287" i="9"/>
  <c r="F287" i="9" s="1"/>
  <c r="I287" i="9" s="1"/>
  <c r="K287" i="9" s="1"/>
  <c r="E287" i="9"/>
  <c r="D287" i="9" s="1"/>
  <c r="H287" i="9" s="1"/>
  <c r="J287" i="9" s="1"/>
  <c r="C287" i="9"/>
  <c r="C286" i="9"/>
  <c r="K285" i="9"/>
  <c r="G285" i="9"/>
  <c r="F285" i="9" s="1"/>
  <c r="I285" i="9" s="1"/>
  <c r="C285" i="9"/>
  <c r="E285" i="9" s="1"/>
  <c r="D285" i="9" s="1"/>
  <c r="H285" i="9" s="1"/>
  <c r="J285" i="9" s="1"/>
  <c r="C284" i="9"/>
  <c r="G284" i="9" s="1"/>
  <c r="F284" i="9" s="1"/>
  <c r="I284" i="9" s="1"/>
  <c r="K284" i="9" s="1"/>
  <c r="G283" i="9"/>
  <c r="F283" i="9"/>
  <c r="I283" i="9" s="1"/>
  <c r="K283" i="9" s="1"/>
  <c r="E283" i="9"/>
  <c r="D283" i="9" s="1"/>
  <c r="H283" i="9" s="1"/>
  <c r="J283" i="9" s="1"/>
  <c r="C283" i="9"/>
  <c r="E282" i="9"/>
  <c r="D282" i="9" s="1"/>
  <c r="H282" i="9" s="1"/>
  <c r="J282" i="9" s="1"/>
  <c r="C282" i="9"/>
  <c r="G282" i="9" s="1"/>
  <c r="F282" i="9" s="1"/>
  <c r="I282" i="9" s="1"/>
  <c r="K282" i="9" s="1"/>
  <c r="C281" i="9"/>
  <c r="E281" i="9" s="1"/>
  <c r="D281" i="9" s="1"/>
  <c r="H281" i="9" s="1"/>
  <c r="J281" i="9" s="1"/>
  <c r="C280" i="9"/>
  <c r="G280" i="9" s="1"/>
  <c r="F280" i="9" s="1"/>
  <c r="I280" i="9" s="1"/>
  <c r="K280" i="9" s="1"/>
  <c r="G279" i="9"/>
  <c r="F279" i="9"/>
  <c r="I279" i="9" s="1"/>
  <c r="K279" i="9" s="1"/>
  <c r="E279" i="9"/>
  <c r="D279" i="9" s="1"/>
  <c r="H279" i="9" s="1"/>
  <c r="J279" i="9" s="1"/>
  <c r="C279" i="9"/>
  <c r="C278" i="9"/>
  <c r="G277" i="9"/>
  <c r="F277" i="9" s="1"/>
  <c r="I277" i="9" s="1"/>
  <c r="K277" i="9" s="1"/>
  <c r="C277" i="9"/>
  <c r="E277" i="9" s="1"/>
  <c r="D277" i="9" s="1"/>
  <c r="H277" i="9" s="1"/>
  <c r="J277" i="9" s="1"/>
  <c r="H275" i="9"/>
  <c r="J275" i="9" s="1"/>
  <c r="G275" i="9"/>
  <c r="F275" i="9" s="1"/>
  <c r="I275" i="9" s="1"/>
  <c r="K275" i="9" s="1"/>
  <c r="E275" i="9"/>
  <c r="D275" i="9" s="1"/>
  <c r="C275" i="9"/>
  <c r="C274" i="9"/>
  <c r="G274" i="9" s="1"/>
  <c r="F274" i="9" s="1"/>
  <c r="I274" i="9" s="1"/>
  <c r="K274" i="9" s="1"/>
  <c r="G273" i="9"/>
  <c r="F273" i="9" s="1"/>
  <c r="I273" i="9" s="1"/>
  <c r="K273" i="9" s="1"/>
  <c r="D273" i="9"/>
  <c r="H273" i="9" s="1"/>
  <c r="J273" i="9" s="1"/>
  <c r="C273" i="9"/>
  <c r="E273" i="9" s="1"/>
  <c r="C272" i="9"/>
  <c r="G271" i="9"/>
  <c r="F271" i="9" s="1"/>
  <c r="I271" i="9" s="1"/>
  <c r="K271" i="9" s="1"/>
  <c r="E271" i="9"/>
  <c r="D271" i="9" s="1"/>
  <c r="H271" i="9" s="1"/>
  <c r="J271" i="9" s="1"/>
  <c r="C271" i="9"/>
  <c r="C270" i="9"/>
  <c r="G270" i="9" s="1"/>
  <c r="F270" i="9" s="1"/>
  <c r="I270" i="9" s="1"/>
  <c r="K270" i="9" s="1"/>
  <c r="C269" i="9"/>
  <c r="C268" i="9"/>
  <c r="G268" i="9" s="1"/>
  <c r="F268" i="9" s="1"/>
  <c r="I268" i="9" s="1"/>
  <c r="K268" i="9" s="1"/>
  <c r="G267" i="9"/>
  <c r="F267" i="9"/>
  <c r="I267" i="9" s="1"/>
  <c r="K267" i="9" s="1"/>
  <c r="E267" i="9"/>
  <c r="D267" i="9"/>
  <c r="H267" i="9" s="1"/>
  <c r="J267" i="9" s="1"/>
  <c r="C267" i="9"/>
  <c r="C266" i="9"/>
  <c r="E266" i="9" s="1"/>
  <c r="D266" i="9" s="1"/>
  <c r="H266" i="9" s="1"/>
  <c r="J266" i="9" s="1"/>
  <c r="J265" i="9"/>
  <c r="G265" i="9"/>
  <c r="F265" i="9" s="1"/>
  <c r="I265" i="9" s="1"/>
  <c r="K265" i="9" s="1"/>
  <c r="C265" i="9"/>
  <c r="E265" i="9" s="1"/>
  <c r="D265" i="9" s="1"/>
  <c r="H265" i="9" s="1"/>
  <c r="C263" i="9"/>
  <c r="G262" i="9"/>
  <c r="F262" i="9" s="1"/>
  <c r="I262" i="9" s="1"/>
  <c r="K262" i="9" s="1"/>
  <c r="C262" i="9"/>
  <c r="E262" i="9" s="1"/>
  <c r="D262" i="9" s="1"/>
  <c r="H262" i="9" s="1"/>
  <c r="J262" i="9" s="1"/>
  <c r="G261" i="9"/>
  <c r="F261" i="9" s="1"/>
  <c r="I261" i="9" s="1"/>
  <c r="K261" i="9" s="1"/>
  <c r="D261" i="9"/>
  <c r="H261" i="9" s="1"/>
  <c r="J261" i="9" s="1"/>
  <c r="C261" i="9"/>
  <c r="E261" i="9" s="1"/>
  <c r="C260" i="9"/>
  <c r="C259" i="9"/>
  <c r="E258" i="9"/>
  <c r="D258" i="9" s="1"/>
  <c r="H258" i="9" s="1"/>
  <c r="J258" i="9" s="1"/>
  <c r="C258" i="9"/>
  <c r="G258" i="9" s="1"/>
  <c r="F258" i="9" s="1"/>
  <c r="I258" i="9" s="1"/>
  <c r="K258" i="9" s="1"/>
  <c r="C257" i="9"/>
  <c r="C256" i="9"/>
  <c r="G256" i="9" s="1"/>
  <c r="F256" i="9" s="1"/>
  <c r="I256" i="9" s="1"/>
  <c r="K256" i="9" s="1"/>
  <c r="J255" i="9"/>
  <c r="E255" i="9"/>
  <c r="D255" i="9" s="1"/>
  <c r="H255" i="9" s="1"/>
  <c r="C255" i="9"/>
  <c r="G255" i="9" s="1"/>
  <c r="F255" i="9" s="1"/>
  <c r="I255" i="9" s="1"/>
  <c r="K255" i="9" s="1"/>
  <c r="C254" i="9"/>
  <c r="G253" i="9"/>
  <c r="F253" i="9"/>
  <c r="I253" i="9" s="1"/>
  <c r="K253" i="9" s="1"/>
  <c r="C253" i="9"/>
  <c r="E253" i="9" s="1"/>
  <c r="D253" i="9" s="1"/>
  <c r="H253" i="9" s="1"/>
  <c r="J253" i="9" s="1"/>
  <c r="C251" i="9"/>
  <c r="G251" i="9" s="1"/>
  <c r="F251" i="9" s="1"/>
  <c r="I251" i="9" s="1"/>
  <c r="K251" i="9" s="1"/>
  <c r="C250" i="9"/>
  <c r="G250" i="9" s="1"/>
  <c r="F250" i="9" s="1"/>
  <c r="I250" i="9" s="1"/>
  <c r="K250" i="9" s="1"/>
  <c r="C249" i="9"/>
  <c r="C248" i="9"/>
  <c r="E248" i="9" s="1"/>
  <c r="D248" i="9" s="1"/>
  <c r="H248" i="9" s="1"/>
  <c r="J248" i="9" s="1"/>
  <c r="G247" i="9"/>
  <c r="F247" i="9"/>
  <c r="I247" i="9" s="1"/>
  <c r="K247" i="9" s="1"/>
  <c r="E247" i="9"/>
  <c r="D247" i="9"/>
  <c r="H247" i="9" s="1"/>
  <c r="J247" i="9" s="1"/>
  <c r="C247" i="9"/>
  <c r="E246" i="9"/>
  <c r="D246" i="9" s="1"/>
  <c r="H246" i="9" s="1"/>
  <c r="J246" i="9" s="1"/>
  <c r="C246" i="9"/>
  <c r="G246" i="9" s="1"/>
  <c r="F246" i="9" s="1"/>
  <c r="I246" i="9" s="1"/>
  <c r="K246" i="9" s="1"/>
  <c r="C245" i="9"/>
  <c r="E245" i="9" s="1"/>
  <c r="D245" i="9" s="1"/>
  <c r="H245" i="9" s="1"/>
  <c r="J245" i="9" s="1"/>
  <c r="C244" i="9"/>
  <c r="C243" i="9"/>
  <c r="G243" i="9" s="1"/>
  <c r="F243" i="9" s="1"/>
  <c r="I243" i="9" s="1"/>
  <c r="K243" i="9" s="1"/>
  <c r="G242" i="9"/>
  <c r="F242" i="9" s="1"/>
  <c r="I242" i="9" s="1"/>
  <c r="K242" i="9" s="1"/>
  <c r="C242" i="9"/>
  <c r="E242" i="9" s="1"/>
  <c r="D242" i="9" s="1"/>
  <c r="H242" i="9" s="1"/>
  <c r="J242" i="9" s="1"/>
  <c r="G241" i="9"/>
  <c r="F241" i="9" s="1"/>
  <c r="I241" i="9" s="1"/>
  <c r="K241" i="9" s="1"/>
  <c r="C241" i="9"/>
  <c r="E241" i="9" s="1"/>
  <c r="D241" i="9" s="1"/>
  <c r="H241" i="9" s="1"/>
  <c r="J241" i="9" s="1"/>
  <c r="G239" i="9"/>
  <c r="F239" i="9"/>
  <c r="I239" i="9" s="1"/>
  <c r="K239" i="9" s="1"/>
  <c r="E239" i="9"/>
  <c r="D239" i="9"/>
  <c r="H239" i="9" s="1"/>
  <c r="J239" i="9" s="1"/>
  <c r="C239" i="9"/>
  <c r="G238" i="9"/>
  <c r="F238" i="9"/>
  <c r="I238" i="9" s="1"/>
  <c r="K238" i="9" s="1"/>
  <c r="C238" i="9"/>
  <c r="E238" i="9" s="1"/>
  <c r="D238" i="9" s="1"/>
  <c r="H238" i="9" s="1"/>
  <c r="J238" i="9" s="1"/>
  <c r="D237" i="9"/>
  <c r="H237" i="9" s="1"/>
  <c r="J237" i="9" s="1"/>
  <c r="C237" i="9"/>
  <c r="E237" i="9" s="1"/>
  <c r="C236" i="9"/>
  <c r="G236" i="9" s="1"/>
  <c r="F236" i="9" s="1"/>
  <c r="I236" i="9" s="1"/>
  <c r="K236" i="9" s="1"/>
  <c r="G235" i="9"/>
  <c r="F235" i="9" s="1"/>
  <c r="I235" i="9" s="1"/>
  <c r="K235" i="9" s="1"/>
  <c r="E235" i="9"/>
  <c r="D235" i="9" s="1"/>
  <c r="H235" i="9" s="1"/>
  <c r="J235" i="9" s="1"/>
  <c r="C235" i="9"/>
  <c r="C234" i="9"/>
  <c r="E234" i="9" s="1"/>
  <c r="D234" i="9" s="1"/>
  <c r="H234" i="9" s="1"/>
  <c r="J234" i="9" s="1"/>
  <c r="C233" i="9"/>
  <c r="E233" i="9" s="1"/>
  <c r="D233" i="9" s="1"/>
  <c r="H233" i="9" s="1"/>
  <c r="J233" i="9" s="1"/>
  <c r="G232" i="9"/>
  <c r="F232" i="9" s="1"/>
  <c r="I232" i="9" s="1"/>
  <c r="K232" i="9" s="1"/>
  <c r="E232" i="9"/>
  <c r="D232" i="9"/>
  <c r="H232" i="9" s="1"/>
  <c r="J232" i="9" s="1"/>
  <c r="C232" i="9"/>
  <c r="G231" i="9"/>
  <c r="F231" i="9"/>
  <c r="I231" i="9" s="1"/>
  <c r="K231" i="9" s="1"/>
  <c r="E231" i="9"/>
  <c r="D231" i="9" s="1"/>
  <c r="H231" i="9" s="1"/>
  <c r="J231" i="9" s="1"/>
  <c r="C231" i="9"/>
  <c r="C230" i="9"/>
  <c r="G230" i="9" s="1"/>
  <c r="F230" i="9" s="1"/>
  <c r="I230" i="9" s="1"/>
  <c r="K230" i="9" s="1"/>
  <c r="C229" i="9"/>
  <c r="E229" i="9" s="1"/>
  <c r="D229" i="9" s="1"/>
  <c r="H229" i="9" s="1"/>
  <c r="J229" i="9" s="1"/>
  <c r="G227" i="9"/>
  <c r="F227" i="9" s="1"/>
  <c r="I227" i="9" s="1"/>
  <c r="K227" i="9" s="1"/>
  <c r="E227" i="9"/>
  <c r="D227" i="9"/>
  <c r="H227" i="9" s="1"/>
  <c r="J227" i="9" s="1"/>
  <c r="C227" i="9"/>
  <c r="E226" i="9"/>
  <c r="D226" i="9" s="1"/>
  <c r="H226" i="9" s="1"/>
  <c r="J226" i="9" s="1"/>
  <c r="C226" i="9"/>
  <c r="G226" i="9" s="1"/>
  <c r="F226" i="9" s="1"/>
  <c r="I226" i="9" s="1"/>
  <c r="K226" i="9" s="1"/>
  <c r="G225" i="9"/>
  <c r="F225" i="9" s="1"/>
  <c r="I225" i="9" s="1"/>
  <c r="K225" i="9" s="1"/>
  <c r="D225" i="9"/>
  <c r="H225" i="9" s="1"/>
  <c r="J225" i="9" s="1"/>
  <c r="C225" i="9"/>
  <c r="E225" i="9" s="1"/>
  <c r="C224" i="9"/>
  <c r="G223" i="9"/>
  <c r="F223" i="9"/>
  <c r="I223" i="9" s="1"/>
  <c r="K223" i="9" s="1"/>
  <c r="D223" i="9"/>
  <c r="H223" i="9" s="1"/>
  <c r="J223" i="9" s="1"/>
  <c r="C223" i="9"/>
  <c r="E223" i="9" s="1"/>
  <c r="G222" i="9"/>
  <c r="F222" i="9" s="1"/>
  <c r="I222" i="9" s="1"/>
  <c r="K222" i="9" s="1"/>
  <c r="E222" i="9"/>
  <c r="D222" i="9" s="1"/>
  <c r="H222" i="9" s="1"/>
  <c r="J222" i="9" s="1"/>
  <c r="C222" i="9"/>
  <c r="C221" i="9"/>
  <c r="C220" i="9"/>
  <c r="G219" i="9"/>
  <c r="F219" i="9"/>
  <c r="I219" i="9" s="1"/>
  <c r="K219" i="9" s="1"/>
  <c r="E219" i="9"/>
  <c r="D219" i="9" s="1"/>
  <c r="H219" i="9" s="1"/>
  <c r="J219" i="9" s="1"/>
  <c r="C219" i="9"/>
  <c r="G218" i="9"/>
  <c r="F218" i="9" s="1"/>
  <c r="I218" i="9" s="1"/>
  <c r="K218" i="9" s="1"/>
  <c r="E218" i="9"/>
  <c r="D218" i="9" s="1"/>
  <c r="H218" i="9" s="1"/>
  <c r="J218" i="9" s="1"/>
  <c r="C218" i="9"/>
  <c r="C217" i="9"/>
  <c r="E217" i="9" s="1"/>
  <c r="D217" i="9" s="1"/>
  <c r="H217" i="9" s="1"/>
  <c r="J217" i="9" s="1"/>
  <c r="G215" i="9"/>
  <c r="F215" i="9"/>
  <c r="I215" i="9" s="1"/>
  <c r="K215" i="9" s="1"/>
  <c r="E215" i="9"/>
  <c r="D215" i="9"/>
  <c r="H215" i="9" s="1"/>
  <c r="J215" i="9" s="1"/>
  <c r="C215" i="9"/>
  <c r="C214" i="9"/>
  <c r="C213" i="9"/>
  <c r="E212" i="9"/>
  <c r="D212" i="9" s="1"/>
  <c r="H212" i="9" s="1"/>
  <c r="J212" i="9" s="1"/>
  <c r="C212" i="9"/>
  <c r="G212" i="9" s="1"/>
  <c r="F212" i="9" s="1"/>
  <c r="I212" i="9" s="1"/>
  <c r="K212" i="9" s="1"/>
  <c r="C211" i="9"/>
  <c r="G211" i="9" s="1"/>
  <c r="F211" i="9" s="1"/>
  <c r="I211" i="9" s="1"/>
  <c r="K211" i="9" s="1"/>
  <c r="C210" i="9"/>
  <c r="E210" i="9" s="1"/>
  <c r="D210" i="9" s="1"/>
  <c r="H210" i="9" s="1"/>
  <c r="J210" i="9" s="1"/>
  <c r="C209" i="9"/>
  <c r="E208" i="9"/>
  <c r="D208" i="9" s="1"/>
  <c r="H208" i="9" s="1"/>
  <c r="J208" i="9" s="1"/>
  <c r="C208" i="9"/>
  <c r="G208" i="9" s="1"/>
  <c r="F208" i="9" s="1"/>
  <c r="I208" i="9" s="1"/>
  <c r="K208" i="9" s="1"/>
  <c r="C207" i="9"/>
  <c r="G207" i="9" s="1"/>
  <c r="F207" i="9" s="1"/>
  <c r="I207" i="9" s="1"/>
  <c r="K207" i="9" s="1"/>
  <c r="C206" i="9"/>
  <c r="G206" i="9" s="1"/>
  <c r="F206" i="9" s="1"/>
  <c r="I206" i="9" s="1"/>
  <c r="K206" i="9" s="1"/>
  <c r="C205" i="9"/>
  <c r="C203" i="9"/>
  <c r="G203" i="9" s="1"/>
  <c r="F203" i="9" s="1"/>
  <c r="I203" i="9" s="1"/>
  <c r="K203" i="9" s="1"/>
  <c r="C202" i="9"/>
  <c r="G202" i="9" s="1"/>
  <c r="F202" i="9" s="1"/>
  <c r="I202" i="9" s="1"/>
  <c r="K202" i="9" s="1"/>
  <c r="D201" i="9"/>
  <c r="H201" i="9" s="1"/>
  <c r="J201" i="9" s="1"/>
  <c r="C201" i="9"/>
  <c r="E201" i="9" s="1"/>
  <c r="G200" i="9"/>
  <c r="F200" i="9" s="1"/>
  <c r="I200" i="9" s="1"/>
  <c r="K200" i="9" s="1"/>
  <c r="C200" i="9"/>
  <c r="E200" i="9" s="1"/>
  <c r="D200" i="9" s="1"/>
  <c r="H200" i="9" s="1"/>
  <c r="J200" i="9" s="1"/>
  <c r="G199" i="9"/>
  <c r="F199" i="9"/>
  <c r="I199" i="9" s="1"/>
  <c r="K199" i="9" s="1"/>
  <c r="E199" i="9"/>
  <c r="D199" i="9"/>
  <c r="H199" i="9" s="1"/>
  <c r="J199" i="9" s="1"/>
  <c r="C199" i="9"/>
  <c r="E198" i="9"/>
  <c r="D198" i="9" s="1"/>
  <c r="H198" i="9" s="1"/>
  <c r="J198" i="9" s="1"/>
  <c r="C198" i="9"/>
  <c r="G198" i="9" s="1"/>
  <c r="F198" i="9" s="1"/>
  <c r="I198" i="9" s="1"/>
  <c r="K198" i="9" s="1"/>
  <c r="C197" i="9"/>
  <c r="C196" i="9"/>
  <c r="G195" i="9"/>
  <c r="F195" i="9"/>
  <c r="I195" i="9" s="1"/>
  <c r="K195" i="9" s="1"/>
  <c r="E195" i="9"/>
  <c r="D195" i="9"/>
  <c r="H195" i="9" s="1"/>
  <c r="J195" i="9" s="1"/>
  <c r="C195" i="9"/>
  <c r="C194" i="9"/>
  <c r="G194" i="9" s="1"/>
  <c r="F194" i="9" s="1"/>
  <c r="I194" i="9" s="1"/>
  <c r="K194" i="9" s="1"/>
  <c r="G193" i="9"/>
  <c r="F193" i="9" s="1"/>
  <c r="I193" i="9" s="1"/>
  <c r="K193" i="9" s="1"/>
  <c r="C193" i="9"/>
  <c r="E193" i="9" s="1"/>
  <c r="D193" i="9" s="1"/>
  <c r="H193" i="9" s="1"/>
  <c r="J193" i="9" s="1"/>
  <c r="G191" i="9"/>
  <c r="F191" i="9"/>
  <c r="I191" i="9" s="1"/>
  <c r="K191" i="9" s="1"/>
  <c r="E191" i="9"/>
  <c r="D191" i="9"/>
  <c r="H191" i="9" s="1"/>
  <c r="J191" i="9" s="1"/>
  <c r="C191" i="9"/>
  <c r="C190" i="9"/>
  <c r="E190" i="9" s="1"/>
  <c r="D190" i="9" s="1"/>
  <c r="H190" i="9" s="1"/>
  <c r="J190" i="9" s="1"/>
  <c r="C189" i="9"/>
  <c r="C188" i="9"/>
  <c r="G188" i="9" s="1"/>
  <c r="F188" i="9" s="1"/>
  <c r="I188" i="9" s="1"/>
  <c r="K188" i="9" s="1"/>
  <c r="C187" i="9"/>
  <c r="G187" i="9" s="1"/>
  <c r="F187" i="9" s="1"/>
  <c r="I187" i="9" s="1"/>
  <c r="K187" i="9" s="1"/>
  <c r="D186" i="9"/>
  <c r="H186" i="9" s="1"/>
  <c r="J186" i="9" s="1"/>
  <c r="C186" i="9"/>
  <c r="E186" i="9" s="1"/>
  <c r="D185" i="9"/>
  <c r="H185" i="9" s="1"/>
  <c r="J185" i="9" s="1"/>
  <c r="C185" i="9"/>
  <c r="E185" i="9" s="1"/>
  <c r="G184" i="9"/>
  <c r="F184" i="9" s="1"/>
  <c r="I184" i="9" s="1"/>
  <c r="K184" i="9" s="1"/>
  <c r="E184" i="9"/>
  <c r="D184" i="9" s="1"/>
  <c r="H184" i="9" s="1"/>
  <c r="J184" i="9" s="1"/>
  <c r="C184" i="9"/>
  <c r="G183" i="9"/>
  <c r="F183" i="9"/>
  <c r="I183" i="9" s="1"/>
  <c r="K183" i="9" s="1"/>
  <c r="E183" i="9"/>
  <c r="D183" i="9"/>
  <c r="H183" i="9" s="1"/>
  <c r="J183" i="9" s="1"/>
  <c r="C183" i="9"/>
  <c r="I182" i="9"/>
  <c r="K182" i="9" s="1"/>
  <c r="C182" i="9"/>
  <c r="G182" i="9" s="1"/>
  <c r="F182" i="9" s="1"/>
  <c r="D181" i="9"/>
  <c r="H181" i="9" s="1"/>
  <c r="J181" i="9" s="1"/>
  <c r="C181" i="9"/>
  <c r="E181" i="9" s="1"/>
  <c r="C179" i="9"/>
  <c r="G179" i="9" s="1"/>
  <c r="F179" i="9" s="1"/>
  <c r="I179" i="9" s="1"/>
  <c r="K179" i="9" s="1"/>
  <c r="C178" i="9"/>
  <c r="G178" i="9" s="1"/>
  <c r="F178" i="9" s="1"/>
  <c r="I178" i="9" s="1"/>
  <c r="K178" i="9" s="1"/>
  <c r="C177" i="9"/>
  <c r="E177" i="9" s="1"/>
  <c r="D177" i="9" s="1"/>
  <c r="H177" i="9" s="1"/>
  <c r="J177" i="9" s="1"/>
  <c r="I176" i="9"/>
  <c r="K176" i="9" s="1"/>
  <c r="G176" i="9"/>
  <c r="F176" i="9" s="1"/>
  <c r="C176" i="9"/>
  <c r="E176" i="9" s="1"/>
  <c r="D176" i="9" s="1"/>
  <c r="H176" i="9" s="1"/>
  <c r="J176" i="9" s="1"/>
  <c r="C175" i="9"/>
  <c r="G175" i="9" s="1"/>
  <c r="F175" i="9" s="1"/>
  <c r="I175" i="9" s="1"/>
  <c r="K175" i="9" s="1"/>
  <c r="C174" i="9"/>
  <c r="E174" i="9" s="1"/>
  <c r="D174" i="9" s="1"/>
  <c r="H174" i="9" s="1"/>
  <c r="J174" i="9" s="1"/>
  <c r="H173" i="9"/>
  <c r="J173" i="9" s="1"/>
  <c r="C173" i="9"/>
  <c r="E173" i="9" s="1"/>
  <c r="D173" i="9" s="1"/>
  <c r="C172" i="9"/>
  <c r="G172" i="9" s="1"/>
  <c r="F172" i="9" s="1"/>
  <c r="I172" i="9" s="1"/>
  <c r="K172" i="9" s="1"/>
  <c r="G171" i="9"/>
  <c r="F171" i="9" s="1"/>
  <c r="I171" i="9" s="1"/>
  <c r="K171" i="9" s="1"/>
  <c r="E171" i="9"/>
  <c r="D171" i="9" s="1"/>
  <c r="H171" i="9" s="1"/>
  <c r="J171" i="9" s="1"/>
  <c r="C171" i="9"/>
  <c r="G170" i="9"/>
  <c r="F170" i="9" s="1"/>
  <c r="I170" i="9" s="1"/>
  <c r="K170" i="9" s="1"/>
  <c r="E170" i="9"/>
  <c r="D170" i="9" s="1"/>
  <c r="H170" i="9" s="1"/>
  <c r="J170" i="9" s="1"/>
  <c r="C170" i="9"/>
  <c r="C169" i="9"/>
  <c r="E169" i="9" s="1"/>
  <c r="D169" i="9" s="1"/>
  <c r="H169" i="9" s="1"/>
  <c r="J169" i="9" s="1"/>
  <c r="G167" i="9"/>
  <c r="F167" i="9" s="1"/>
  <c r="I167" i="9" s="1"/>
  <c r="K167" i="9" s="1"/>
  <c r="E167" i="9"/>
  <c r="D167" i="9"/>
  <c r="H167" i="9" s="1"/>
  <c r="J167" i="9" s="1"/>
  <c r="C167" i="9"/>
  <c r="C166" i="9"/>
  <c r="C165" i="9"/>
  <c r="C164" i="9"/>
  <c r="G163" i="9"/>
  <c r="F163" i="9" s="1"/>
  <c r="I163" i="9" s="1"/>
  <c r="K163" i="9" s="1"/>
  <c r="E163" i="9"/>
  <c r="D163" i="9" s="1"/>
  <c r="H163" i="9" s="1"/>
  <c r="J163" i="9" s="1"/>
  <c r="C163" i="9"/>
  <c r="C162" i="9"/>
  <c r="E162" i="9" s="1"/>
  <c r="D162" i="9" s="1"/>
  <c r="H162" i="9" s="1"/>
  <c r="J162" i="9" s="1"/>
  <c r="C161" i="9"/>
  <c r="E161" i="9" s="1"/>
  <c r="D161" i="9" s="1"/>
  <c r="H161" i="9" s="1"/>
  <c r="J161" i="9" s="1"/>
  <c r="G160" i="9"/>
  <c r="F160" i="9" s="1"/>
  <c r="I160" i="9" s="1"/>
  <c r="K160" i="9" s="1"/>
  <c r="C160" i="9"/>
  <c r="E160" i="9" s="1"/>
  <c r="D160" i="9" s="1"/>
  <c r="H160" i="9" s="1"/>
  <c r="J160" i="9" s="1"/>
  <c r="I159" i="9"/>
  <c r="K159" i="9" s="1"/>
  <c r="G159" i="9"/>
  <c r="F159" i="9" s="1"/>
  <c r="C159" i="9"/>
  <c r="E159" i="9" s="1"/>
  <c r="D159" i="9" s="1"/>
  <c r="H159" i="9" s="1"/>
  <c r="J159" i="9" s="1"/>
  <c r="G158" i="9"/>
  <c r="F158" i="9"/>
  <c r="I158" i="9" s="1"/>
  <c r="K158" i="9" s="1"/>
  <c r="C158" i="9"/>
  <c r="E158" i="9" s="1"/>
  <c r="D158" i="9" s="1"/>
  <c r="H158" i="9" s="1"/>
  <c r="J158" i="9" s="1"/>
  <c r="C157" i="9"/>
  <c r="G155" i="9"/>
  <c r="F155" i="9" s="1"/>
  <c r="I155" i="9" s="1"/>
  <c r="K155" i="9" s="1"/>
  <c r="E155" i="9"/>
  <c r="D155" i="9" s="1"/>
  <c r="H155" i="9" s="1"/>
  <c r="J155" i="9" s="1"/>
  <c r="C155" i="9"/>
  <c r="C154" i="9"/>
  <c r="G154" i="9" s="1"/>
  <c r="F154" i="9" s="1"/>
  <c r="I154" i="9" s="1"/>
  <c r="K154" i="9" s="1"/>
  <c r="E153" i="9"/>
  <c r="D153" i="9" s="1"/>
  <c r="H153" i="9" s="1"/>
  <c r="J153" i="9" s="1"/>
  <c r="C153" i="9"/>
  <c r="G153" i="9" s="1"/>
  <c r="F153" i="9" s="1"/>
  <c r="I153" i="9" s="1"/>
  <c r="K153" i="9" s="1"/>
  <c r="K152" i="9"/>
  <c r="C152" i="9"/>
  <c r="G152" i="9" s="1"/>
  <c r="F152" i="9" s="1"/>
  <c r="I152" i="9" s="1"/>
  <c r="C151" i="9"/>
  <c r="G151" i="9" s="1"/>
  <c r="F151" i="9" s="1"/>
  <c r="I151" i="9" s="1"/>
  <c r="K151" i="9" s="1"/>
  <c r="C150" i="9"/>
  <c r="G150" i="9" s="1"/>
  <c r="F150" i="9" s="1"/>
  <c r="I150" i="9" s="1"/>
  <c r="K150" i="9" s="1"/>
  <c r="C149" i="9"/>
  <c r="G149" i="9" s="1"/>
  <c r="F149" i="9" s="1"/>
  <c r="I149" i="9" s="1"/>
  <c r="K149" i="9" s="1"/>
  <c r="C148" i="9"/>
  <c r="G148" i="9" s="1"/>
  <c r="F148" i="9" s="1"/>
  <c r="I148" i="9" s="1"/>
  <c r="K148" i="9" s="1"/>
  <c r="E147" i="9"/>
  <c r="D147" i="9" s="1"/>
  <c r="H147" i="9" s="1"/>
  <c r="J147" i="9" s="1"/>
  <c r="C147" i="9"/>
  <c r="G147" i="9" s="1"/>
  <c r="F147" i="9" s="1"/>
  <c r="I147" i="9" s="1"/>
  <c r="K147" i="9" s="1"/>
  <c r="C146" i="9"/>
  <c r="G146" i="9" s="1"/>
  <c r="F146" i="9" s="1"/>
  <c r="I146" i="9" s="1"/>
  <c r="K146" i="9" s="1"/>
  <c r="C145" i="9"/>
  <c r="G145" i="9" s="1"/>
  <c r="F145" i="9" s="1"/>
  <c r="I145" i="9" s="1"/>
  <c r="K145" i="9" s="1"/>
  <c r="C144" i="9"/>
  <c r="G144" i="9" s="1"/>
  <c r="F144" i="9" s="1"/>
  <c r="I144" i="9" s="1"/>
  <c r="K144" i="9" s="1"/>
  <c r="E143" i="9"/>
  <c r="D143" i="9" s="1"/>
  <c r="H143" i="9" s="1"/>
  <c r="J143" i="9" s="1"/>
  <c r="C143" i="9"/>
  <c r="G143" i="9" s="1"/>
  <c r="F143" i="9" s="1"/>
  <c r="I143" i="9" s="1"/>
  <c r="K143" i="9" s="1"/>
  <c r="C142" i="9"/>
  <c r="G142" i="9" s="1"/>
  <c r="F142" i="9" s="1"/>
  <c r="I142" i="9" s="1"/>
  <c r="K142" i="9" s="1"/>
  <c r="G141" i="9"/>
  <c r="F141" i="9" s="1"/>
  <c r="I141" i="9" s="1"/>
  <c r="K141" i="9" s="1"/>
  <c r="C141" i="9"/>
  <c r="E141" i="9" s="1"/>
  <c r="D141" i="9" s="1"/>
  <c r="H141" i="9" s="1"/>
  <c r="J141" i="9" s="1"/>
  <c r="C140" i="9"/>
  <c r="G140" i="9" s="1"/>
  <c r="F140" i="9" s="1"/>
  <c r="I140" i="9" s="1"/>
  <c r="K140" i="9" s="1"/>
  <c r="C139" i="9"/>
  <c r="G139" i="9" s="1"/>
  <c r="F139" i="9" s="1"/>
  <c r="I139" i="9" s="1"/>
  <c r="K139" i="9" s="1"/>
  <c r="C138" i="9"/>
  <c r="G138" i="9" s="1"/>
  <c r="F138" i="9" s="1"/>
  <c r="I138" i="9" s="1"/>
  <c r="K138" i="9" s="1"/>
  <c r="G137" i="9"/>
  <c r="F137" i="9" s="1"/>
  <c r="I137" i="9" s="1"/>
  <c r="K137" i="9" s="1"/>
  <c r="E137" i="9"/>
  <c r="D137" i="9" s="1"/>
  <c r="H137" i="9" s="1"/>
  <c r="J137" i="9" s="1"/>
  <c r="C137" i="9"/>
  <c r="I136" i="9"/>
  <c r="K136" i="9" s="1"/>
  <c r="C136" i="9"/>
  <c r="G136" i="9" s="1"/>
  <c r="F136" i="9" s="1"/>
  <c r="G135" i="9"/>
  <c r="F135" i="9"/>
  <c r="I135" i="9" s="1"/>
  <c r="K135" i="9" s="1"/>
  <c r="E135" i="9"/>
  <c r="D135" i="9" s="1"/>
  <c r="H135" i="9" s="1"/>
  <c r="J135" i="9" s="1"/>
  <c r="C135" i="9"/>
  <c r="E134" i="9"/>
  <c r="D134" i="9" s="1"/>
  <c r="H134" i="9" s="1"/>
  <c r="J134" i="9" s="1"/>
  <c r="C134" i="9"/>
  <c r="G134" i="9" s="1"/>
  <c r="F134" i="9" s="1"/>
  <c r="I134" i="9" s="1"/>
  <c r="K134" i="9" s="1"/>
  <c r="C133" i="9"/>
  <c r="G133" i="9" s="1"/>
  <c r="F133" i="9" s="1"/>
  <c r="I133" i="9" s="1"/>
  <c r="K133" i="9" s="1"/>
  <c r="G131" i="9"/>
  <c r="F131" i="9" s="1"/>
  <c r="I131" i="9" s="1"/>
  <c r="K131" i="9" s="1"/>
  <c r="E131" i="9"/>
  <c r="D131" i="9" s="1"/>
  <c r="H131" i="9" s="1"/>
  <c r="J131" i="9" s="1"/>
  <c r="C131" i="9"/>
  <c r="C130" i="9"/>
  <c r="G130" i="9" s="1"/>
  <c r="F130" i="9" s="1"/>
  <c r="I130" i="9" s="1"/>
  <c r="K130" i="9" s="1"/>
  <c r="G129" i="9"/>
  <c r="F129" i="9" s="1"/>
  <c r="I129" i="9" s="1"/>
  <c r="K129" i="9" s="1"/>
  <c r="E129" i="9"/>
  <c r="D129" i="9" s="1"/>
  <c r="H129" i="9" s="1"/>
  <c r="J129" i="9" s="1"/>
  <c r="C129" i="9"/>
  <c r="C128" i="9"/>
  <c r="G128" i="9" s="1"/>
  <c r="F128" i="9" s="1"/>
  <c r="I128" i="9" s="1"/>
  <c r="K128" i="9" s="1"/>
  <c r="G127" i="9"/>
  <c r="F127" i="9" s="1"/>
  <c r="I127" i="9" s="1"/>
  <c r="K127" i="9" s="1"/>
  <c r="C127" i="9"/>
  <c r="E127" i="9" s="1"/>
  <c r="D127" i="9" s="1"/>
  <c r="H127" i="9" s="1"/>
  <c r="J127" i="9" s="1"/>
  <c r="C126" i="9"/>
  <c r="C125" i="9"/>
  <c r="G125" i="9" s="1"/>
  <c r="F125" i="9" s="1"/>
  <c r="I125" i="9" s="1"/>
  <c r="K125" i="9" s="1"/>
  <c r="C124" i="9"/>
  <c r="G124" i="9" s="1"/>
  <c r="F124" i="9" s="1"/>
  <c r="I124" i="9" s="1"/>
  <c r="K124" i="9" s="1"/>
  <c r="E123" i="9"/>
  <c r="D123" i="9" s="1"/>
  <c r="H123" i="9" s="1"/>
  <c r="J123" i="9" s="1"/>
  <c r="C123" i="9"/>
  <c r="G123" i="9" s="1"/>
  <c r="F123" i="9" s="1"/>
  <c r="I123" i="9" s="1"/>
  <c r="K123" i="9" s="1"/>
  <c r="F122" i="9"/>
  <c r="I122" i="9" s="1"/>
  <c r="K122" i="9" s="1"/>
  <c r="E122" i="9"/>
  <c r="D122" i="9" s="1"/>
  <c r="H122" i="9" s="1"/>
  <c r="J122" i="9" s="1"/>
  <c r="C122" i="9"/>
  <c r="G122" i="9" s="1"/>
  <c r="C121" i="9"/>
  <c r="E121" i="9" s="1"/>
  <c r="D121" i="9" s="1"/>
  <c r="H121" i="9" s="1"/>
  <c r="J121" i="9" s="1"/>
  <c r="C120" i="9"/>
  <c r="G120" i="9" s="1"/>
  <c r="F120" i="9" s="1"/>
  <c r="I120" i="9" s="1"/>
  <c r="K120" i="9" s="1"/>
  <c r="C119" i="9"/>
  <c r="G119" i="9" s="1"/>
  <c r="F119" i="9" s="1"/>
  <c r="I119" i="9" s="1"/>
  <c r="K119" i="9" s="1"/>
  <c r="C118" i="9"/>
  <c r="C117" i="9"/>
  <c r="E117" i="9" s="1"/>
  <c r="D117" i="9" s="1"/>
  <c r="H117" i="9" s="1"/>
  <c r="J117" i="9" s="1"/>
  <c r="C116" i="9"/>
  <c r="G116" i="9" s="1"/>
  <c r="F116" i="9" s="1"/>
  <c r="I116" i="9" s="1"/>
  <c r="K116" i="9" s="1"/>
  <c r="G115" i="9"/>
  <c r="F115" i="9" s="1"/>
  <c r="I115" i="9" s="1"/>
  <c r="K115" i="9" s="1"/>
  <c r="C115" i="9"/>
  <c r="E115" i="9" s="1"/>
  <c r="D115" i="9" s="1"/>
  <c r="H115" i="9" s="1"/>
  <c r="J115" i="9" s="1"/>
  <c r="C114" i="9"/>
  <c r="G114" i="9" s="1"/>
  <c r="F114" i="9" s="1"/>
  <c r="I114" i="9" s="1"/>
  <c r="K114" i="9" s="1"/>
  <c r="C113" i="9"/>
  <c r="G113" i="9" s="1"/>
  <c r="F113" i="9" s="1"/>
  <c r="I113" i="9" s="1"/>
  <c r="K113" i="9" s="1"/>
  <c r="I112" i="9"/>
  <c r="K112" i="9" s="1"/>
  <c r="C112" i="9"/>
  <c r="G112" i="9" s="1"/>
  <c r="F112" i="9" s="1"/>
  <c r="G111" i="9"/>
  <c r="F111" i="9"/>
  <c r="I111" i="9" s="1"/>
  <c r="K111" i="9" s="1"/>
  <c r="E111" i="9"/>
  <c r="D111" i="9" s="1"/>
  <c r="H111" i="9" s="1"/>
  <c r="J111" i="9" s="1"/>
  <c r="C111" i="9"/>
  <c r="E110" i="9"/>
  <c r="D110" i="9" s="1"/>
  <c r="H110" i="9" s="1"/>
  <c r="J110" i="9" s="1"/>
  <c r="C110" i="9"/>
  <c r="G110" i="9" s="1"/>
  <c r="F110" i="9" s="1"/>
  <c r="I110" i="9" s="1"/>
  <c r="K110" i="9" s="1"/>
  <c r="C109" i="9"/>
  <c r="E109" i="9" s="1"/>
  <c r="D109" i="9" s="1"/>
  <c r="H109" i="9" s="1"/>
  <c r="J109" i="9" s="1"/>
  <c r="G107" i="9"/>
  <c r="F107" i="9" s="1"/>
  <c r="I107" i="9" s="1"/>
  <c r="K107" i="9" s="1"/>
  <c r="E107" i="9"/>
  <c r="D107" i="9" s="1"/>
  <c r="H107" i="9" s="1"/>
  <c r="J107" i="9" s="1"/>
  <c r="C107" i="9"/>
  <c r="C106" i="9"/>
  <c r="G106" i="9" s="1"/>
  <c r="F106" i="9" s="1"/>
  <c r="I106" i="9" s="1"/>
  <c r="K106" i="9" s="1"/>
  <c r="C105" i="9"/>
  <c r="C104" i="9"/>
  <c r="E103" i="9"/>
  <c r="D103" i="9" s="1"/>
  <c r="H103" i="9" s="1"/>
  <c r="J103" i="9" s="1"/>
  <c r="C103" i="9"/>
  <c r="G103" i="9" s="1"/>
  <c r="F103" i="9" s="1"/>
  <c r="I103" i="9" s="1"/>
  <c r="K103" i="9" s="1"/>
  <c r="E102" i="9"/>
  <c r="D102" i="9" s="1"/>
  <c r="H102" i="9" s="1"/>
  <c r="J102" i="9" s="1"/>
  <c r="C102" i="9"/>
  <c r="G102" i="9" s="1"/>
  <c r="F102" i="9" s="1"/>
  <c r="I102" i="9" s="1"/>
  <c r="K102" i="9" s="1"/>
  <c r="C101" i="9"/>
  <c r="G101" i="9" s="1"/>
  <c r="F101" i="9" s="1"/>
  <c r="I101" i="9" s="1"/>
  <c r="K101" i="9" s="1"/>
  <c r="C100" i="9"/>
  <c r="C99" i="9"/>
  <c r="E99" i="9" s="1"/>
  <c r="D99" i="9" s="1"/>
  <c r="H99" i="9" s="1"/>
  <c r="J99" i="9" s="1"/>
  <c r="C98" i="9"/>
  <c r="G98" i="9" s="1"/>
  <c r="F98" i="9" s="1"/>
  <c r="I98" i="9" s="1"/>
  <c r="K98" i="9" s="1"/>
  <c r="F97" i="9"/>
  <c r="I97" i="9" s="1"/>
  <c r="K97" i="9" s="1"/>
  <c r="C97" i="9"/>
  <c r="G97" i="9" s="1"/>
  <c r="G95" i="9"/>
  <c r="F95" i="9" s="1"/>
  <c r="I95" i="9" s="1"/>
  <c r="K95" i="9" s="1"/>
  <c r="E95" i="9"/>
  <c r="D95" i="9" s="1"/>
  <c r="H95" i="9" s="1"/>
  <c r="J95" i="9" s="1"/>
  <c r="C95" i="9"/>
  <c r="C94" i="9"/>
  <c r="G94" i="9" s="1"/>
  <c r="F94" i="9" s="1"/>
  <c r="I94" i="9" s="1"/>
  <c r="K94" i="9" s="1"/>
  <c r="C93" i="9"/>
  <c r="E93" i="9" s="1"/>
  <c r="D93" i="9" s="1"/>
  <c r="H93" i="9" s="1"/>
  <c r="J93" i="9" s="1"/>
  <c r="C92" i="9"/>
  <c r="C91" i="9"/>
  <c r="G91" i="9" s="1"/>
  <c r="F91" i="9" s="1"/>
  <c r="I91" i="9" s="1"/>
  <c r="K91" i="9" s="1"/>
  <c r="F90" i="9"/>
  <c r="I90" i="9" s="1"/>
  <c r="K90" i="9" s="1"/>
  <c r="C90" i="9"/>
  <c r="G90" i="9" s="1"/>
  <c r="C89" i="9"/>
  <c r="C88" i="9"/>
  <c r="C87" i="9"/>
  <c r="G87" i="9" s="1"/>
  <c r="F87" i="9" s="1"/>
  <c r="I87" i="9" s="1"/>
  <c r="K87" i="9" s="1"/>
  <c r="F86" i="9"/>
  <c r="I86" i="9" s="1"/>
  <c r="K86" i="9" s="1"/>
  <c r="E86" i="9"/>
  <c r="D86" i="9" s="1"/>
  <c r="H86" i="9" s="1"/>
  <c r="J86" i="9" s="1"/>
  <c r="C86" i="9"/>
  <c r="G86" i="9" s="1"/>
  <c r="E85" i="9"/>
  <c r="D85" i="9" s="1"/>
  <c r="H85" i="9" s="1"/>
  <c r="J85" i="9" s="1"/>
  <c r="C85" i="9"/>
  <c r="G85" i="9" s="1"/>
  <c r="F85" i="9" s="1"/>
  <c r="I85" i="9" s="1"/>
  <c r="K85" i="9" s="1"/>
  <c r="G83" i="9"/>
  <c r="F83" i="9"/>
  <c r="I83" i="9" s="1"/>
  <c r="K83" i="9" s="1"/>
  <c r="E83" i="9"/>
  <c r="D83" i="9" s="1"/>
  <c r="H83" i="9" s="1"/>
  <c r="J83" i="9" s="1"/>
  <c r="C83" i="9"/>
  <c r="C82" i="9"/>
  <c r="G82" i="9" s="1"/>
  <c r="F82" i="9" s="1"/>
  <c r="I82" i="9" s="1"/>
  <c r="K82" i="9" s="1"/>
  <c r="C81" i="9"/>
  <c r="C80" i="9"/>
  <c r="G80" i="9" s="1"/>
  <c r="F80" i="9" s="1"/>
  <c r="I80" i="9" s="1"/>
  <c r="K80" i="9" s="1"/>
  <c r="G79" i="9"/>
  <c r="F79" i="9" s="1"/>
  <c r="I79" i="9" s="1"/>
  <c r="K79" i="9" s="1"/>
  <c r="E79" i="9"/>
  <c r="D79" i="9" s="1"/>
  <c r="H79" i="9" s="1"/>
  <c r="J79" i="9" s="1"/>
  <c r="C79" i="9"/>
  <c r="C78" i="9"/>
  <c r="G78" i="9" s="1"/>
  <c r="F78" i="9" s="1"/>
  <c r="I78" i="9" s="1"/>
  <c r="K78" i="9" s="1"/>
  <c r="C77" i="9"/>
  <c r="E77" i="9" s="1"/>
  <c r="D77" i="9" s="1"/>
  <c r="H77" i="9" s="1"/>
  <c r="J77" i="9" s="1"/>
  <c r="I76" i="9"/>
  <c r="K76" i="9" s="1"/>
  <c r="E76" i="9"/>
  <c r="D76" i="9" s="1"/>
  <c r="H76" i="9" s="1"/>
  <c r="J76" i="9" s="1"/>
  <c r="C76" i="9"/>
  <c r="G76" i="9" s="1"/>
  <c r="F76" i="9" s="1"/>
  <c r="G75" i="9"/>
  <c r="F75" i="9" s="1"/>
  <c r="I75" i="9" s="1"/>
  <c r="K75" i="9" s="1"/>
  <c r="E75" i="9"/>
  <c r="D75" i="9" s="1"/>
  <c r="H75" i="9" s="1"/>
  <c r="J75" i="9" s="1"/>
  <c r="C75" i="9"/>
  <c r="C74" i="9"/>
  <c r="G74" i="9" s="1"/>
  <c r="F74" i="9" s="1"/>
  <c r="I74" i="9" s="1"/>
  <c r="K74" i="9" s="1"/>
  <c r="C73" i="9"/>
  <c r="G73" i="9" s="1"/>
  <c r="F73" i="9" s="1"/>
  <c r="I73" i="9" s="1"/>
  <c r="K73" i="9" s="1"/>
  <c r="C71" i="9"/>
  <c r="G71" i="9" s="1"/>
  <c r="F71" i="9" s="1"/>
  <c r="I71" i="9" s="1"/>
  <c r="K71" i="9" s="1"/>
  <c r="C70" i="9"/>
  <c r="G70" i="9" s="1"/>
  <c r="F70" i="9" s="1"/>
  <c r="I70" i="9" s="1"/>
  <c r="K70" i="9" s="1"/>
  <c r="C69" i="9"/>
  <c r="C68" i="9"/>
  <c r="C67" i="9"/>
  <c r="E67" i="9" s="1"/>
  <c r="D67" i="9" s="1"/>
  <c r="H67" i="9" s="1"/>
  <c r="J67" i="9" s="1"/>
  <c r="F66" i="9"/>
  <c r="I66" i="9" s="1"/>
  <c r="K66" i="9" s="1"/>
  <c r="E66" i="9"/>
  <c r="D66" i="9" s="1"/>
  <c r="H66" i="9" s="1"/>
  <c r="J66" i="9" s="1"/>
  <c r="C66" i="9"/>
  <c r="G66" i="9" s="1"/>
  <c r="C65" i="9"/>
  <c r="E65" i="9" s="1"/>
  <c r="D65" i="9" s="1"/>
  <c r="H65" i="9" s="1"/>
  <c r="J65" i="9" s="1"/>
  <c r="C64" i="9"/>
  <c r="G64" i="9" s="1"/>
  <c r="F64" i="9" s="1"/>
  <c r="I64" i="9" s="1"/>
  <c r="K64" i="9" s="1"/>
  <c r="C63" i="9"/>
  <c r="G63" i="9" s="1"/>
  <c r="F63" i="9" s="1"/>
  <c r="I63" i="9" s="1"/>
  <c r="K63" i="9" s="1"/>
  <c r="K62" i="9"/>
  <c r="C62" i="9"/>
  <c r="G62" i="9" s="1"/>
  <c r="F62" i="9" s="1"/>
  <c r="I62" i="9" s="1"/>
  <c r="C61" i="9"/>
  <c r="G61" i="9" s="1"/>
  <c r="F61" i="9" s="1"/>
  <c r="I61" i="9" s="1"/>
  <c r="K61" i="9" s="1"/>
  <c r="G59" i="9"/>
  <c r="F59" i="9" s="1"/>
  <c r="I59" i="9" s="1"/>
  <c r="K59" i="9" s="1"/>
  <c r="E59" i="9"/>
  <c r="D59" i="9" s="1"/>
  <c r="H59" i="9" s="1"/>
  <c r="J59" i="9" s="1"/>
  <c r="C59" i="9"/>
  <c r="C58" i="9"/>
  <c r="G58" i="9" s="1"/>
  <c r="F58" i="9" s="1"/>
  <c r="I58" i="9" s="1"/>
  <c r="K58" i="9" s="1"/>
  <c r="C57" i="9"/>
  <c r="C56" i="9"/>
  <c r="E55" i="9"/>
  <c r="D55" i="9" s="1"/>
  <c r="H55" i="9" s="1"/>
  <c r="J55" i="9" s="1"/>
  <c r="C55" i="9"/>
  <c r="G55" i="9" s="1"/>
  <c r="F55" i="9" s="1"/>
  <c r="I55" i="9" s="1"/>
  <c r="K55" i="9" s="1"/>
  <c r="F54" i="9"/>
  <c r="I54" i="9" s="1"/>
  <c r="K54" i="9" s="1"/>
  <c r="E54" i="9"/>
  <c r="D54" i="9" s="1"/>
  <c r="H54" i="9" s="1"/>
  <c r="J54" i="9" s="1"/>
  <c r="C54" i="9"/>
  <c r="G54" i="9" s="1"/>
  <c r="C53" i="9"/>
  <c r="G53" i="9" s="1"/>
  <c r="F53" i="9" s="1"/>
  <c r="I53" i="9" s="1"/>
  <c r="K53" i="9" s="1"/>
  <c r="C52" i="9"/>
  <c r="G52" i="9" s="1"/>
  <c r="F52" i="9" s="1"/>
  <c r="I52" i="9" s="1"/>
  <c r="K52" i="9" s="1"/>
  <c r="C51" i="9"/>
  <c r="E51" i="9" s="1"/>
  <c r="D51" i="9" s="1"/>
  <c r="H51" i="9" s="1"/>
  <c r="J51" i="9" s="1"/>
  <c r="C50" i="9"/>
  <c r="G49" i="9"/>
  <c r="F49" i="9" s="1"/>
  <c r="I49" i="9" s="1"/>
  <c r="K49" i="9" s="1"/>
  <c r="C49" i="9"/>
  <c r="E49" i="9" s="1"/>
  <c r="D49" i="9" s="1"/>
  <c r="H49" i="9" s="1"/>
  <c r="J49" i="9" s="1"/>
  <c r="E47" i="9"/>
  <c r="D47" i="9" s="1"/>
  <c r="H47" i="9" s="1"/>
  <c r="J47" i="9" s="1"/>
  <c r="C47" i="9"/>
  <c r="G47" i="9" s="1"/>
  <c r="F47" i="9" s="1"/>
  <c r="I47" i="9" s="1"/>
  <c r="K47" i="9" s="1"/>
  <c r="G46" i="9"/>
  <c r="F46" i="9" s="1"/>
  <c r="I46" i="9" s="1"/>
  <c r="K46" i="9" s="1"/>
  <c r="E46" i="9"/>
  <c r="D46" i="9" s="1"/>
  <c r="H46" i="9" s="1"/>
  <c r="J46" i="9" s="1"/>
  <c r="C46" i="9"/>
  <c r="G45" i="9"/>
  <c r="F45" i="9"/>
  <c r="I45" i="9" s="1"/>
  <c r="K45" i="9" s="1"/>
  <c r="C45" i="9"/>
  <c r="E45" i="9" s="1"/>
  <c r="D45" i="9" s="1"/>
  <c r="H45" i="9" s="1"/>
  <c r="J45" i="9" s="1"/>
  <c r="E44" i="9"/>
  <c r="D44" i="9" s="1"/>
  <c r="H44" i="9" s="1"/>
  <c r="J44" i="9" s="1"/>
  <c r="C44" i="9"/>
  <c r="G44" i="9" s="1"/>
  <c r="F44" i="9" s="1"/>
  <c r="I44" i="9" s="1"/>
  <c r="K44" i="9" s="1"/>
  <c r="E43" i="9"/>
  <c r="D43" i="9" s="1"/>
  <c r="H43" i="9" s="1"/>
  <c r="J43" i="9" s="1"/>
  <c r="C43" i="9"/>
  <c r="G43" i="9" s="1"/>
  <c r="F43" i="9" s="1"/>
  <c r="I43" i="9" s="1"/>
  <c r="K43" i="9" s="1"/>
  <c r="C42" i="9"/>
  <c r="G42" i="9" s="1"/>
  <c r="F42" i="9" s="1"/>
  <c r="I42" i="9" s="1"/>
  <c r="K42" i="9" s="1"/>
  <c r="C41" i="9"/>
  <c r="E41" i="9" s="1"/>
  <c r="D41" i="9" s="1"/>
  <c r="H41" i="9" s="1"/>
  <c r="J41" i="9" s="1"/>
  <c r="G40" i="9"/>
  <c r="F40" i="9" s="1"/>
  <c r="I40" i="9" s="1"/>
  <c r="K40" i="9" s="1"/>
  <c r="C40" i="9"/>
  <c r="E40" i="9" s="1"/>
  <c r="D40" i="9" s="1"/>
  <c r="H40" i="9" s="1"/>
  <c r="J40" i="9" s="1"/>
  <c r="K39" i="9"/>
  <c r="E39" i="9"/>
  <c r="D39" i="9"/>
  <c r="H39" i="9" s="1"/>
  <c r="J39" i="9" s="1"/>
  <c r="C39" i="9"/>
  <c r="G39" i="9" s="1"/>
  <c r="F39" i="9" s="1"/>
  <c r="I39" i="9" s="1"/>
  <c r="G38" i="9"/>
  <c r="F38" i="9" s="1"/>
  <c r="I38" i="9" s="1"/>
  <c r="K38" i="9" s="1"/>
  <c r="C38" i="9"/>
  <c r="E38" i="9" s="1"/>
  <c r="D38" i="9" s="1"/>
  <c r="H38" i="9" s="1"/>
  <c r="J38" i="9" s="1"/>
  <c r="E37" i="9"/>
  <c r="D37" i="9" s="1"/>
  <c r="H37" i="9" s="1"/>
  <c r="J37" i="9" s="1"/>
  <c r="C37" i="9"/>
  <c r="G37" i="9" s="1"/>
  <c r="F37" i="9" s="1"/>
  <c r="I37" i="9" s="1"/>
  <c r="K37" i="9" s="1"/>
  <c r="K35" i="9"/>
  <c r="E35" i="9"/>
  <c r="D35" i="9" s="1"/>
  <c r="H35" i="9" s="1"/>
  <c r="J35" i="9" s="1"/>
  <c r="C35" i="9"/>
  <c r="G35" i="9" s="1"/>
  <c r="F35" i="9" s="1"/>
  <c r="I35" i="9" s="1"/>
  <c r="C34" i="9"/>
  <c r="G34" i="9" s="1"/>
  <c r="F34" i="9" s="1"/>
  <c r="I34" i="9" s="1"/>
  <c r="K34" i="9" s="1"/>
  <c r="G33" i="9"/>
  <c r="F33" i="9" s="1"/>
  <c r="I33" i="9" s="1"/>
  <c r="K33" i="9" s="1"/>
  <c r="E33" i="9"/>
  <c r="D33" i="9" s="1"/>
  <c r="H33" i="9" s="1"/>
  <c r="J33" i="9" s="1"/>
  <c r="C33" i="9"/>
  <c r="K32" i="9"/>
  <c r="G32" i="9"/>
  <c r="F32" i="9"/>
  <c r="I32" i="9" s="1"/>
  <c r="E32" i="9"/>
  <c r="D32" i="9" s="1"/>
  <c r="H32" i="9" s="1"/>
  <c r="J32" i="9" s="1"/>
  <c r="C32" i="9"/>
  <c r="C31" i="9"/>
  <c r="G31" i="9" s="1"/>
  <c r="F31" i="9" s="1"/>
  <c r="I31" i="9" s="1"/>
  <c r="K31" i="9" s="1"/>
  <c r="G30" i="9"/>
  <c r="F30" i="9" s="1"/>
  <c r="I30" i="9" s="1"/>
  <c r="K30" i="9" s="1"/>
  <c r="C30" i="9"/>
  <c r="E30" i="9" s="1"/>
  <c r="D30" i="9" s="1"/>
  <c r="H30" i="9" s="1"/>
  <c r="J30" i="9" s="1"/>
  <c r="I29" i="9"/>
  <c r="K29" i="9" s="1"/>
  <c r="G29" i="9"/>
  <c r="F29" i="9"/>
  <c r="E29" i="9"/>
  <c r="D29" i="9" s="1"/>
  <c r="H29" i="9" s="1"/>
  <c r="J29" i="9" s="1"/>
  <c r="C29" i="9"/>
  <c r="C28" i="9"/>
  <c r="G28" i="9" s="1"/>
  <c r="F28" i="9" s="1"/>
  <c r="I28" i="9" s="1"/>
  <c r="K28" i="9" s="1"/>
  <c r="E27" i="9"/>
  <c r="D27" i="9" s="1"/>
  <c r="H27" i="9" s="1"/>
  <c r="J27" i="9" s="1"/>
  <c r="C27" i="9"/>
  <c r="G27" i="9" s="1"/>
  <c r="F27" i="9" s="1"/>
  <c r="I27" i="9" s="1"/>
  <c r="K27" i="9" s="1"/>
  <c r="E26" i="9"/>
  <c r="D26" i="9" s="1"/>
  <c r="H26" i="9" s="1"/>
  <c r="J26" i="9" s="1"/>
  <c r="C26" i="9"/>
  <c r="G26" i="9" s="1"/>
  <c r="F26" i="9" s="1"/>
  <c r="I26" i="9" s="1"/>
  <c r="K26" i="9" s="1"/>
  <c r="C25" i="9"/>
  <c r="G25" i="9" s="1"/>
  <c r="F25" i="9" s="1"/>
  <c r="I25" i="9" s="1"/>
  <c r="K25" i="9" s="1"/>
  <c r="K23" i="9"/>
  <c r="E23" i="9"/>
  <c r="D23" i="9"/>
  <c r="H23" i="9" s="1"/>
  <c r="J23" i="9" s="1"/>
  <c r="C23" i="9"/>
  <c r="G23" i="9" s="1"/>
  <c r="F23" i="9" s="1"/>
  <c r="I23" i="9" s="1"/>
  <c r="C22" i="9"/>
  <c r="G22" i="9" s="1"/>
  <c r="F22" i="9" s="1"/>
  <c r="I22" i="9" s="1"/>
  <c r="K22" i="9" s="1"/>
  <c r="G21" i="9"/>
  <c r="F21" i="9" s="1"/>
  <c r="I21" i="9" s="1"/>
  <c r="K21" i="9" s="1"/>
  <c r="E21" i="9"/>
  <c r="D21" i="9" s="1"/>
  <c r="H21" i="9" s="1"/>
  <c r="J21" i="9" s="1"/>
  <c r="C21" i="9"/>
  <c r="C20" i="9"/>
  <c r="G20" i="9" s="1"/>
  <c r="F20" i="9" s="1"/>
  <c r="I20" i="9" s="1"/>
  <c r="K20" i="9" s="1"/>
  <c r="K19" i="9"/>
  <c r="E19" i="9"/>
  <c r="D19" i="9" s="1"/>
  <c r="H19" i="9" s="1"/>
  <c r="J19" i="9" s="1"/>
  <c r="C19" i="9"/>
  <c r="G19" i="9" s="1"/>
  <c r="F19" i="9" s="1"/>
  <c r="I19" i="9" s="1"/>
  <c r="E18" i="9"/>
  <c r="D18" i="9" s="1"/>
  <c r="H18" i="9" s="1"/>
  <c r="J18" i="9" s="1"/>
  <c r="C18" i="9"/>
  <c r="G18" i="9" s="1"/>
  <c r="F18" i="9" s="1"/>
  <c r="I18" i="9" s="1"/>
  <c r="K18" i="9" s="1"/>
  <c r="G17" i="9"/>
  <c r="F17" i="9" s="1"/>
  <c r="I17" i="9" s="1"/>
  <c r="K17" i="9" s="1"/>
  <c r="C17" i="9"/>
  <c r="E17" i="9" s="1"/>
  <c r="D17" i="9" s="1"/>
  <c r="H17" i="9" s="1"/>
  <c r="J17" i="9" s="1"/>
  <c r="G16" i="9"/>
  <c r="F16" i="9"/>
  <c r="I16" i="9" s="1"/>
  <c r="K16" i="9" s="1"/>
  <c r="C16" i="9"/>
  <c r="E16" i="9" s="1"/>
  <c r="D16" i="9" s="1"/>
  <c r="H16" i="9" s="1"/>
  <c r="J16" i="9" s="1"/>
  <c r="E15" i="9"/>
  <c r="D15" i="9" s="1"/>
  <c r="H15" i="9" s="1"/>
  <c r="J15" i="9" s="1"/>
  <c r="C15" i="9"/>
  <c r="G15" i="9" s="1"/>
  <c r="F15" i="9" s="1"/>
  <c r="I15" i="9" s="1"/>
  <c r="K15" i="9" s="1"/>
  <c r="G14" i="9"/>
  <c r="F14" i="9" s="1"/>
  <c r="I14" i="9" s="1"/>
  <c r="K14" i="9" s="1"/>
  <c r="E14" i="9"/>
  <c r="D14" i="9" s="1"/>
  <c r="H14" i="9" s="1"/>
  <c r="J14" i="9" s="1"/>
  <c r="C14" i="9"/>
  <c r="G13" i="9"/>
  <c r="F13" i="9"/>
  <c r="I13" i="9" s="1"/>
  <c r="K13" i="9" s="1"/>
  <c r="C13" i="9"/>
  <c r="E13" i="9" s="1"/>
  <c r="D13" i="9" s="1"/>
  <c r="H13" i="9" s="1"/>
  <c r="J13" i="9" s="1"/>
  <c r="E11" i="9"/>
  <c r="D11" i="9" s="1"/>
  <c r="H11" i="9" s="1"/>
  <c r="J11" i="9" s="1"/>
  <c r="C11" i="9"/>
  <c r="G11" i="9" s="1"/>
  <c r="F11" i="9" s="1"/>
  <c r="I11" i="9" s="1"/>
  <c r="K11" i="9" s="1"/>
  <c r="C10" i="9"/>
  <c r="G10" i="9" s="1"/>
  <c r="F10" i="9" s="1"/>
  <c r="I10" i="9" s="1"/>
  <c r="K10" i="9" s="1"/>
  <c r="C9" i="9"/>
  <c r="E9" i="9" s="1"/>
  <c r="D9" i="9" s="1"/>
  <c r="H9" i="9" s="1"/>
  <c r="J9" i="9" s="1"/>
  <c r="G8" i="9"/>
  <c r="F8" i="9" s="1"/>
  <c r="I8" i="9" s="1"/>
  <c r="K8" i="9" s="1"/>
  <c r="C8" i="9"/>
  <c r="E8" i="9" s="1"/>
  <c r="D8" i="9" s="1"/>
  <c r="H8" i="9" s="1"/>
  <c r="J8" i="9" s="1"/>
  <c r="K7" i="9"/>
  <c r="E7" i="9"/>
  <c r="D7" i="9"/>
  <c r="H7" i="9" s="1"/>
  <c r="J7" i="9" s="1"/>
  <c r="C7" i="9"/>
  <c r="G7" i="9" s="1"/>
  <c r="F7" i="9" s="1"/>
  <c r="I7" i="9" s="1"/>
  <c r="G6" i="9"/>
  <c r="F6" i="9" s="1"/>
  <c r="I6" i="9" s="1"/>
  <c r="K6" i="9" s="1"/>
  <c r="C6" i="9"/>
  <c r="E6" i="9" s="1"/>
  <c r="D6" i="9" s="1"/>
  <c r="H6" i="9" s="1"/>
  <c r="J6" i="9" s="1"/>
  <c r="E5" i="9"/>
  <c r="D5" i="9" s="1"/>
  <c r="H5" i="9" s="1"/>
  <c r="J5" i="9" s="1"/>
  <c r="C5" i="9"/>
  <c r="G5" i="9" s="1"/>
  <c r="F5" i="9" s="1"/>
  <c r="I5" i="9" s="1"/>
  <c r="K5" i="9" s="1"/>
  <c r="C4" i="9"/>
  <c r="G4" i="9" s="1"/>
  <c r="F4" i="9" s="1"/>
  <c r="I4" i="9" s="1"/>
  <c r="K4" i="9" s="1"/>
  <c r="F3" i="9"/>
  <c r="I3" i="9" s="1"/>
  <c r="K3" i="9" s="1"/>
  <c r="E3" i="9"/>
  <c r="D3" i="9" s="1"/>
  <c r="H3" i="9" s="1"/>
  <c r="J3" i="9" s="1"/>
  <c r="C3" i="9"/>
  <c r="G3" i="9" s="1"/>
  <c r="C2" i="9"/>
  <c r="G2" i="9" s="1"/>
  <c r="F2" i="9" s="1"/>
  <c r="I2" i="9" s="1"/>
  <c r="K2" i="9" s="1"/>
  <c r="C30" i="8"/>
  <c r="E30" i="8" s="1"/>
  <c r="D30" i="8" s="1"/>
  <c r="H30" i="8" s="1"/>
  <c r="J30" i="8" s="1"/>
  <c r="C31" i="8"/>
  <c r="C32" i="8"/>
  <c r="C33" i="8"/>
  <c r="C34" i="8"/>
  <c r="C35" i="8"/>
  <c r="C37" i="8"/>
  <c r="C38" i="8"/>
  <c r="C39" i="8"/>
  <c r="C40" i="8"/>
  <c r="C41" i="8"/>
  <c r="C42" i="8"/>
  <c r="C43" i="8"/>
  <c r="C44" i="8"/>
  <c r="C45" i="8"/>
  <c r="C46" i="8"/>
  <c r="C47" i="8"/>
  <c r="C49" i="8"/>
  <c r="C50" i="8"/>
  <c r="C51" i="8"/>
  <c r="E51" i="8" s="1"/>
  <c r="D51" i="8" s="1"/>
  <c r="H51" i="8" s="1"/>
  <c r="J51" i="8" s="1"/>
  <c r="C52" i="8"/>
  <c r="C53" i="8"/>
  <c r="C54" i="8"/>
  <c r="C55" i="8"/>
  <c r="C56" i="8"/>
  <c r="C57" i="8"/>
  <c r="C58" i="8"/>
  <c r="C59" i="8"/>
  <c r="C61" i="8"/>
  <c r="C62" i="8"/>
  <c r="C63" i="8"/>
  <c r="E63" i="8" s="1"/>
  <c r="D63" i="8" s="1"/>
  <c r="H63" i="8" s="1"/>
  <c r="J63" i="8" s="1"/>
  <c r="C64" i="8"/>
  <c r="C65" i="8"/>
  <c r="C66" i="8"/>
  <c r="C67" i="8"/>
  <c r="C68" i="8"/>
  <c r="C69" i="8"/>
  <c r="C70" i="8"/>
  <c r="C71" i="8"/>
  <c r="C73" i="8"/>
  <c r="C74" i="8"/>
  <c r="C75" i="8"/>
  <c r="E75" i="8" s="1"/>
  <c r="D75" i="8" s="1"/>
  <c r="H75" i="8" s="1"/>
  <c r="J75" i="8" s="1"/>
  <c r="C76" i="8"/>
  <c r="C77" i="8"/>
  <c r="C78" i="8"/>
  <c r="E78" i="8" s="1"/>
  <c r="D78" i="8" s="1"/>
  <c r="C79" i="8"/>
  <c r="C80" i="8"/>
  <c r="C81" i="8"/>
  <c r="C82" i="8"/>
  <c r="C83" i="8"/>
  <c r="C85" i="8"/>
  <c r="C86" i="8"/>
  <c r="C87" i="8"/>
  <c r="E87" i="8" s="1"/>
  <c r="D87" i="8" s="1"/>
  <c r="H87" i="8" s="1"/>
  <c r="J87" i="8" s="1"/>
  <c r="C88" i="8"/>
  <c r="C89" i="8"/>
  <c r="C90" i="8"/>
  <c r="C91" i="8"/>
  <c r="C92" i="8"/>
  <c r="C93" i="8"/>
  <c r="C94" i="8"/>
  <c r="C95" i="8"/>
  <c r="C97" i="8"/>
  <c r="C98" i="8"/>
  <c r="C99" i="8"/>
  <c r="E99" i="8" s="1"/>
  <c r="D99" i="8" s="1"/>
  <c r="H99" i="8" s="1"/>
  <c r="J99" i="8" s="1"/>
  <c r="C100" i="8"/>
  <c r="C101" i="8"/>
  <c r="C102" i="8"/>
  <c r="E102" i="8" s="1"/>
  <c r="D102" i="8" s="1"/>
  <c r="C103" i="8"/>
  <c r="C104" i="8"/>
  <c r="C105" i="8"/>
  <c r="C106" i="8"/>
  <c r="C107" i="8"/>
  <c r="C109" i="8"/>
  <c r="C110" i="8"/>
  <c r="C111" i="8"/>
  <c r="E111" i="8" s="1"/>
  <c r="D111" i="8" s="1"/>
  <c r="H111" i="8" s="1"/>
  <c r="J111" i="8" s="1"/>
  <c r="C112" i="8"/>
  <c r="C113" i="8"/>
  <c r="C114" i="8"/>
  <c r="C115" i="8"/>
  <c r="C116" i="8"/>
  <c r="C117" i="8"/>
  <c r="C118" i="8"/>
  <c r="C119" i="8"/>
  <c r="C121" i="8"/>
  <c r="C122" i="8"/>
  <c r="C123" i="8"/>
  <c r="E123" i="8" s="1"/>
  <c r="D123" i="8" s="1"/>
  <c r="H123" i="8" s="1"/>
  <c r="J123" i="8" s="1"/>
  <c r="C124" i="8"/>
  <c r="C125" i="8"/>
  <c r="C126" i="8"/>
  <c r="C127" i="8"/>
  <c r="C128" i="8"/>
  <c r="C129" i="8"/>
  <c r="C130" i="8"/>
  <c r="C131" i="8"/>
  <c r="C133" i="8"/>
  <c r="C134" i="8"/>
  <c r="C135" i="8"/>
  <c r="E135" i="8" s="1"/>
  <c r="D135" i="8" s="1"/>
  <c r="H135" i="8" s="1"/>
  <c r="J135" i="8" s="1"/>
  <c r="C136" i="8"/>
  <c r="C137" i="8"/>
  <c r="C138" i="8"/>
  <c r="C139" i="8"/>
  <c r="C140" i="8"/>
  <c r="C141" i="8"/>
  <c r="C142" i="8"/>
  <c r="C143" i="8"/>
  <c r="C145" i="8"/>
  <c r="C146" i="8"/>
  <c r="C147" i="8"/>
  <c r="E147" i="8" s="1"/>
  <c r="D147" i="8" s="1"/>
  <c r="C148" i="8"/>
  <c r="C149" i="8"/>
  <c r="C150" i="8"/>
  <c r="E150" i="8" s="1"/>
  <c r="D150" i="8" s="1"/>
  <c r="C151" i="8"/>
  <c r="C152" i="8"/>
  <c r="C153" i="8"/>
  <c r="C154" i="8"/>
  <c r="C155" i="8"/>
  <c r="C157" i="8"/>
  <c r="C158" i="8"/>
  <c r="C159" i="8"/>
  <c r="E159" i="8" s="1"/>
  <c r="D159" i="8" s="1"/>
  <c r="H159" i="8" s="1"/>
  <c r="J159" i="8" s="1"/>
  <c r="C160" i="8"/>
  <c r="C161" i="8"/>
  <c r="C162" i="8"/>
  <c r="C163" i="8"/>
  <c r="C164" i="8"/>
  <c r="C165" i="8"/>
  <c r="C166" i="8"/>
  <c r="C167" i="8"/>
  <c r="C169" i="8"/>
  <c r="C170" i="8"/>
  <c r="C171" i="8"/>
  <c r="E171" i="8" s="1"/>
  <c r="D171" i="8" s="1"/>
  <c r="H171" i="8" s="1"/>
  <c r="J171" i="8" s="1"/>
  <c r="C172" i="8"/>
  <c r="C173" i="8"/>
  <c r="C174" i="8"/>
  <c r="E174" i="8" s="1"/>
  <c r="D174" i="8" s="1"/>
  <c r="H174" i="8" s="1"/>
  <c r="J174" i="8" s="1"/>
  <c r="C175" i="8"/>
  <c r="C176" i="8"/>
  <c r="C177" i="8"/>
  <c r="C178" i="8"/>
  <c r="C179" i="8"/>
  <c r="C181" i="8"/>
  <c r="C182" i="8"/>
  <c r="C183" i="8"/>
  <c r="C184" i="8"/>
  <c r="C185" i="8"/>
  <c r="C186" i="8"/>
  <c r="C187" i="8"/>
  <c r="C188" i="8"/>
  <c r="C189" i="8"/>
  <c r="C190" i="8"/>
  <c r="C191" i="8"/>
  <c r="C193" i="8"/>
  <c r="C194" i="8"/>
  <c r="C195" i="8"/>
  <c r="E195" i="8" s="1"/>
  <c r="D195" i="8" s="1"/>
  <c r="H195" i="8" s="1"/>
  <c r="J195" i="8" s="1"/>
  <c r="C196" i="8"/>
  <c r="C197" i="8"/>
  <c r="C198" i="8"/>
  <c r="C199" i="8"/>
  <c r="C200" i="8"/>
  <c r="C201" i="8"/>
  <c r="C202" i="8"/>
  <c r="C203" i="8"/>
  <c r="C205" i="8"/>
  <c r="C206" i="8"/>
  <c r="C207" i="8"/>
  <c r="E207" i="8" s="1"/>
  <c r="D207" i="8" s="1"/>
  <c r="H207" i="8" s="1"/>
  <c r="J207" i="8" s="1"/>
  <c r="C208" i="8"/>
  <c r="C209" i="8"/>
  <c r="C210" i="8"/>
  <c r="C211" i="8"/>
  <c r="C212" i="8"/>
  <c r="C213" i="8"/>
  <c r="C214" i="8"/>
  <c r="C215" i="8"/>
  <c r="C217" i="8"/>
  <c r="C218" i="8"/>
  <c r="C219" i="8"/>
  <c r="E219" i="8" s="1"/>
  <c r="D219" i="8" s="1"/>
  <c r="H219" i="8" s="1"/>
  <c r="J219" i="8" s="1"/>
  <c r="C220" i="8"/>
  <c r="C221" i="8"/>
  <c r="C222" i="8"/>
  <c r="E222" i="8" s="1"/>
  <c r="D222" i="8" s="1"/>
  <c r="C223" i="8"/>
  <c r="C224" i="8"/>
  <c r="C225" i="8"/>
  <c r="C226" i="8"/>
  <c r="C227" i="8"/>
  <c r="C229" i="8"/>
  <c r="C230" i="8"/>
  <c r="C231" i="8"/>
  <c r="E231" i="8" s="1"/>
  <c r="D231" i="8" s="1"/>
  <c r="H231" i="8" s="1"/>
  <c r="J231" i="8" s="1"/>
  <c r="C232" i="8"/>
  <c r="C233" i="8"/>
  <c r="C234" i="8"/>
  <c r="E234" i="8" s="1"/>
  <c r="D234" i="8" s="1"/>
  <c r="C235" i="8"/>
  <c r="C236" i="8"/>
  <c r="C237" i="8"/>
  <c r="C238" i="8"/>
  <c r="C239" i="8"/>
  <c r="C241" i="8"/>
  <c r="C242" i="8"/>
  <c r="C243" i="8"/>
  <c r="C244" i="8"/>
  <c r="C245" i="8"/>
  <c r="C246" i="8"/>
  <c r="C247" i="8"/>
  <c r="C248" i="8"/>
  <c r="C249" i="8"/>
  <c r="C250" i="8"/>
  <c r="C251" i="8"/>
  <c r="C253" i="8"/>
  <c r="C254" i="8"/>
  <c r="C255" i="8"/>
  <c r="C256" i="8"/>
  <c r="C257" i="8"/>
  <c r="C258" i="8"/>
  <c r="C259" i="8"/>
  <c r="C260" i="8"/>
  <c r="C261" i="8"/>
  <c r="C262" i="8"/>
  <c r="C263" i="8"/>
  <c r="C265" i="8"/>
  <c r="C266" i="8"/>
  <c r="C267" i="8"/>
  <c r="C268" i="8"/>
  <c r="C269" i="8"/>
  <c r="C270" i="8"/>
  <c r="C271" i="8"/>
  <c r="C272" i="8"/>
  <c r="C273" i="8"/>
  <c r="C274" i="8"/>
  <c r="C275" i="8"/>
  <c r="C277" i="8"/>
  <c r="C278" i="8"/>
  <c r="C279" i="8"/>
  <c r="E279" i="8" s="1"/>
  <c r="D279" i="8" s="1"/>
  <c r="H279" i="8" s="1"/>
  <c r="J279" i="8" s="1"/>
  <c r="C280" i="8"/>
  <c r="C281" i="8"/>
  <c r="C282" i="8"/>
  <c r="C283" i="8"/>
  <c r="C284" i="8"/>
  <c r="C285" i="8"/>
  <c r="C286" i="8"/>
  <c r="C287" i="8"/>
  <c r="C289" i="8"/>
  <c r="C290" i="8"/>
  <c r="C291" i="8"/>
  <c r="C292" i="8"/>
  <c r="C293" i="8"/>
  <c r="C294" i="8"/>
  <c r="C295" i="8"/>
  <c r="C296" i="8"/>
  <c r="C297" i="8"/>
  <c r="C298" i="8"/>
  <c r="C299" i="8"/>
  <c r="C301" i="8"/>
  <c r="C302" i="8"/>
  <c r="C303" i="8"/>
  <c r="E303" i="8" s="1"/>
  <c r="D303" i="8" s="1"/>
  <c r="H303" i="8" s="1"/>
  <c r="J303" i="8" s="1"/>
  <c r="C304" i="8"/>
  <c r="C305" i="8"/>
  <c r="C306" i="8"/>
  <c r="C307" i="8"/>
  <c r="C308" i="8"/>
  <c r="C309" i="8"/>
  <c r="C310" i="8"/>
  <c r="C311" i="8"/>
  <c r="C313" i="8"/>
  <c r="C314" i="8"/>
  <c r="C315" i="8"/>
  <c r="C316" i="8"/>
  <c r="C317" i="8"/>
  <c r="C318" i="8"/>
  <c r="E318" i="8" s="1"/>
  <c r="D318" i="8" s="1"/>
  <c r="H318" i="8" s="1"/>
  <c r="J318" i="8" s="1"/>
  <c r="C319" i="8"/>
  <c r="C320" i="8"/>
  <c r="C321" i="8"/>
  <c r="C322" i="8"/>
  <c r="C323" i="8"/>
  <c r="C325" i="8"/>
  <c r="C326" i="8"/>
  <c r="C327" i="8"/>
  <c r="C328" i="8"/>
  <c r="C329" i="8"/>
  <c r="C330" i="8"/>
  <c r="C331" i="8"/>
  <c r="C332" i="8"/>
  <c r="C333" i="8"/>
  <c r="C334" i="8"/>
  <c r="C335" i="8"/>
  <c r="C337" i="8"/>
  <c r="C338" i="8"/>
  <c r="C339" i="8"/>
  <c r="C340" i="8"/>
  <c r="C341" i="8"/>
  <c r="C342" i="8"/>
  <c r="C343" i="8"/>
  <c r="C344" i="8"/>
  <c r="C345" i="8"/>
  <c r="C346" i="8"/>
  <c r="C347" i="8"/>
  <c r="C349" i="8"/>
  <c r="C350" i="8"/>
  <c r="C351" i="8"/>
  <c r="E351" i="8" s="1"/>
  <c r="D351" i="8" s="1"/>
  <c r="H351" i="8" s="1"/>
  <c r="J351" i="8" s="1"/>
  <c r="C352" i="8"/>
  <c r="C353" i="8"/>
  <c r="C354" i="8"/>
  <c r="C355" i="8"/>
  <c r="C356" i="8"/>
  <c r="C357" i="8"/>
  <c r="C358" i="8"/>
  <c r="C359" i="8"/>
  <c r="C361" i="8"/>
  <c r="C362" i="8"/>
  <c r="C363" i="8"/>
  <c r="C364" i="8"/>
  <c r="C365" i="8"/>
  <c r="C366" i="8"/>
  <c r="C367" i="8"/>
  <c r="C368" i="8"/>
  <c r="C369" i="8"/>
  <c r="C370" i="8"/>
  <c r="C371" i="8"/>
  <c r="C373" i="8"/>
  <c r="C374" i="8"/>
  <c r="C375" i="8"/>
  <c r="C376" i="8"/>
  <c r="C377" i="8"/>
  <c r="C378" i="8"/>
  <c r="C379" i="8"/>
  <c r="C380" i="8"/>
  <c r="C381" i="8"/>
  <c r="C382" i="8"/>
  <c r="C383" i="8"/>
  <c r="C385" i="8"/>
  <c r="C386" i="8"/>
  <c r="C387" i="8"/>
  <c r="C388" i="8"/>
  <c r="C389" i="8"/>
  <c r="C390" i="8"/>
  <c r="C391" i="8"/>
  <c r="C392" i="8"/>
  <c r="C393" i="8"/>
  <c r="C394" i="8"/>
  <c r="C395" i="8"/>
  <c r="C397" i="8"/>
  <c r="C398" i="8"/>
  <c r="C399" i="8"/>
  <c r="C400" i="8"/>
  <c r="C401" i="8"/>
  <c r="C402" i="8"/>
  <c r="C403" i="8"/>
  <c r="C404" i="8"/>
  <c r="C405" i="8"/>
  <c r="C406" i="8"/>
  <c r="C407" i="8"/>
  <c r="C409" i="8"/>
  <c r="C410" i="8"/>
  <c r="C411" i="8"/>
  <c r="C412" i="8"/>
  <c r="C413" i="8"/>
  <c r="C414" i="8"/>
  <c r="C415" i="8"/>
  <c r="C416" i="8"/>
  <c r="C417" i="8"/>
  <c r="C418" i="8"/>
  <c r="C419" i="8"/>
  <c r="C421" i="8"/>
  <c r="C422" i="8"/>
  <c r="C423" i="8"/>
  <c r="G423" i="8" s="1"/>
  <c r="F423" i="8" s="1"/>
  <c r="I423" i="8" s="1"/>
  <c r="K423" i="8" s="1"/>
  <c r="C424" i="8"/>
  <c r="C425" i="8"/>
  <c r="C426" i="8"/>
  <c r="C427" i="8"/>
  <c r="C428" i="8"/>
  <c r="C429" i="8"/>
  <c r="C430" i="8"/>
  <c r="C431" i="8"/>
  <c r="C433" i="8"/>
  <c r="C434" i="8"/>
  <c r="C435" i="8"/>
  <c r="C436" i="8"/>
  <c r="C437" i="8"/>
  <c r="C438" i="8"/>
  <c r="C439" i="8"/>
  <c r="C440" i="8"/>
  <c r="C441" i="8"/>
  <c r="C442" i="8"/>
  <c r="C443" i="8"/>
  <c r="C445" i="8"/>
  <c r="C446" i="8"/>
  <c r="C447" i="8"/>
  <c r="C448" i="8"/>
  <c r="C449" i="8"/>
  <c r="C450" i="8"/>
  <c r="C451" i="8"/>
  <c r="C452" i="8"/>
  <c r="C453" i="8"/>
  <c r="C454" i="8"/>
  <c r="C455" i="8"/>
  <c r="C457" i="8"/>
  <c r="C458" i="8"/>
  <c r="C459" i="8"/>
  <c r="C460" i="8"/>
  <c r="C461" i="8"/>
  <c r="C462" i="8"/>
  <c r="E462" i="8" s="1"/>
  <c r="D462" i="8" s="1"/>
  <c r="H462" i="8" s="1"/>
  <c r="J462" i="8" s="1"/>
  <c r="C463" i="8"/>
  <c r="C464" i="8"/>
  <c r="C465" i="8"/>
  <c r="C466" i="8"/>
  <c r="C467" i="8"/>
  <c r="C469" i="8"/>
  <c r="C470" i="8"/>
  <c r="C471" i="8"/>
  <c r="C472" i="8"/>
  <c r="C473" i="8"/>
  <c r="C474" i="8"/>
  <c r="C475" i="8"/>
  <c r="C476" i="8"/>
  <c r="C477" i="8"/>
  <c r="C478" i="8"/>
  <c r="C479" i="8"/>
  <c r="C481" i="8"/>
  <c r="C482" i="8"/>
  <c r="C483" i="8"/>
  <c r="C484" i="8"/>
  <c r="C485" i="8"/>
  <c r="C486" i="8"/>
  <c r="C487" i="8"/>
  <c r="C488" i="8"/>
  <c r="C489" i="8"/>
  <c r="C490" i="8"/>
  <c r="C491" i="8"/>
  <c r="C493" i="8"/>
  <c r="C494" i="8"/>
  <c r="C495" i="8"/>
  <c r="C496" i="8"/>
  <c r="C497" i="8"/>
  <c r="C498" i="8"/>
  <c r="C499" i="8"/>
  <c r="C500" i="8"/>
  <c r="C501" i="8"/>
  <c r="C502" i="8"/>
  <c r="C503" i="8"/>
  <c r="C505" i="8"/>
  <c r="C506" i="8"/>
  <c r="C507" i="8"/>
  <c r="C508" i="8"/>
  <c r="C509" i="8"/>
  <c r="C510" i="8"/>
  <c r="C511" i="8"/>
  <c r="C512" i="8"/>
  <c r="C513" i="8"/>
  <c r="C514" i="8"/>
  <c r="C515" i="8"/>
  <c r="C517" i="8"/>
  <c r="C518" i="8"/>
  <c r="C519" i="8"/>
  <c r="C520" i="8"/>
  <c r="C521" i="8"/>
  <c r="C522" i="8"/>
  <c r="C523" i="8"/>
  <c r="C524" i="8"/>
  <c r="C525" i="8"/>
  <c r="C526" i="8"/>
  <c r="C527" i="8"/>
  <c r="C529" i="8"/>
  <c r="C530" i="8"/>
  <c r="C531" i="8"/>
  <c r="C532" i="8"/>
  <c r="C533" i="8"/>
  <c r="C534" i="8"/>
  <c r="C535" i="8"/>
  <c r="C536" i="8"/>
  <c r="C537" i="8"/>
  <c r="C538" i="8"/>
  <c r="C539" i="8"/>
  <c r="C541" i="8"/>
  <c r="C542" i="8"/>
  <c r="C543" i="8"/>
  <c r="C544" i="8"/>
  <c r="C545" i="8"/>
  <c r="C546" i="8"/>
  <c r="C547" i="8"/>
  <c r="C548" i="8"/>
  <c r="C549" i="8"/>
  <c r="C550" i="8"/>
  <c r="C551" i="8"/>
  <c r="C553" i="8"/>
  <c r="C554" i="8"/>
  <c r="C555" i="8"/>
  <c r="C556" i="8"/>
  <c r="C557" i="8"/>
  <c r="C558" i="8"/>
  <c r="C559" i="8"/>
  <c r="C560" i="8"/>
  <c r="C561" i="8"/>
  <c r="C562" i="8"/>
  <c r="C563" i="8"/>
  <c r="C565" i="8"/>
  <c r="C566" i="8"/>
  <c r="C567" i="8"/>
  <c r="G567" i="8" s="1"/>
  <c r="F567" i="8" s="1"/>
  <c r="I567" i="8" s="1"/>
  <c r="K567" i="8" s="1"/>
  <c r="C568" i="8"/>
  <c r="C569" i="8"/>
  <c r="C570" i="8"/>
  <c r="C571" i="8"/>
  <c r="C572" i="8"/>
  <c r="C573" i="8"/>
  <c r="C574" i="8"/>
  <c r="C575" i="8"/>
  <c r="C577" i="8"/>
  <c r="C578" i="8"/>
  <c r="C579" i="8"/>
  <c r="C580" i="8"/>
  <c r="C581" i="8"/>
  <c r="C582" i="8"/>
  <c r="C583" i="8"/>
  <c r="C584" i="8"/>
  <c r="C585" i="8"/>
  <c r="C586" i="8"/>
  <c r="C587" i="8"/>
  <c r="C589" i="8"/>
  <c r="C590" i="8"/>
  <c r="C591" i="8"/>
  <c r="C592" i="8"/>
  <c r="C593" i="8"/>
  <c r="E593" i="8" s="1"/>
  <c r="D593" i="8" s="1"/>
  <c r="H593" i="8" s="1"/>
  <c r="J593" i="8" s="1"/>
  <c r="C594" i="8"/>
  <c r="C595" i="8"/>
  <c r="C596" i="8"/>
  <c r="C597" i="8"/>
  <c r="C598" i="8"/>
  <c r="C599" i="8"/>
  <c r="C601" i="8"/>
  <c r="C602" i="8"/>
  <c r="C603" i="8"/>
  <c r="C604" i="8"/>
  <c r="C605" i="8"/>
  <c r="C606" i="8"/>
  <c r="E606" i="8" s="1"/>
  <c r="D606" i="8" s="1"/>
  <c r="H606" i="8" s="1"/>
  <c r="J606" i="8" s="1"/>
  <c r="C607" i="8"/>
  <c r="C608" i="8"/>
  <c r="C609" i="8"/>
  <c r="C610" i="8"/>
  <c r="C611" i="8"/>
  <c r="C613" i="8"/>
  <c r="C614" i="8"/>
  <c r="C615" i="8"/>
  <c r="C616" i="8"/>
  <c r="C617" i="8"/>
  <c r="C618" i="8"/>
  <c r="C619" i="8"/>
  <c r="C620" i="8"/>
  <c r="C621" i="8"/>
  <c r="C622" i="8"/>
  <c r="C623" i="8"/>
  <c r="C625" i="8"/>
  <c r="C626" i="8"/>
  <c r="C627" i="8"/>
  <c r="C628" i="8"/>
  <c r="C629" i="8"/>
  <c r="C630" i="8"/>
  <c r="C631" i="8"/>
  <c r="C632" i="8"/>
  <c r="C633" i="8"/>
  <c r="C634" i="8"/>
  <c r="C635" i="8"/>
  <c r="C637" i="8"/>
  <c r="C638" i="8"/>
  <c r="C639" i="8"/>
  <c r="C640" i="8"/>
  <c r="C641" i="8"/>
  <c r="C642" i="8"/>
  <c r="C643" i="8"/>
  <c r="C644" i="8"/>
  <c r="C645" i="8"/>
  <c r="C646" i="8"/>
  <c r="C647" i="8"/>
  <c r="C649" i="8"/>
  <c r="C650" i="8"/>
  <c r="C651" i="8"/>
  <c r="C652" i="8"/>
  <c r="C653" i="8"/>
  <c r="C654" i="8"/>
  <c r="C655" i="8"/>
  <c r="C656" i="8"/>
  <c r="C657" i="8"/>
  <c r="C658" i="8"/>
  <c r="C659" i="8"/>
  <c r="C661" i="8"/>
  <c r="C662" i="8"/>
  <c r="C663" i="8"/>
  <c r="C664" i="8"/>
  <c r="C665" i="8"/>
  <c r="C666" i="8"/>
  <c r="C667" i="8"/>
  <c r="C668" i="8"/>
  <c r="C669" i="8"/>
  <c r="C670" i="8"/>
  <c r="C671" i="8"/>
  <c r="C673" i="8"/>
  <c r="C674" i="8"/>
  <c r="C675" i="8"/>
  <c r="C676" i="8"/>
  <c r="C677" i="8"/>
  <c r="C678" i="8"/>
  <c r="C679" i="8"/>
  <c r="C680" i="8"/>
  <c r="C681" i="8"/>
  <c r="C682" i="8"/>
  <c r="C683" i="8"/>
  <c r="C685" i="8"/>
  <c r="C686" i="8"/>
  <c r="C687" i="8"/>
  <c r="C688" i="8"/>
  <c r="C689" i="8"/>
  <c r="C690" i="8"/>
  <c r="C691" i="8"/>
  <c r="C692" i="8"/>
  <c r="C693" i="8"/>
  <c r="C694" i="8"/>
  <c r="C695" i="8"/>
  <c r="C697" i="8"/>
  <c r="C698" i="8"/>
  <c r="C699" i="8"/>
  <c r="C700" i="8"/>
  <c r="C701" i="8"/>
  <c r="C702" i="8"/>
  <c r="C703" i="8"/>
  <c r="C704" i="8"/>
  <c r="C705" i="8"/>
  <c r="C706" i="8"/>
  <c r="C707" i="8"/>
  <c r="C709" i="8"/>
  <c r="C710" i="8"/>
  <c r="C711" i="8"/>
  <c r="G711" i="8" s="1"/>
  <c r="F711" i="8" s="1"/>
  <c r="I711" i="8" s="1"/>
  <c r="K711" i="8" s="1"/>
  <c r="C712" i="8"/>
  <c r="C713" i="8"/>
  <c r="C714" i="8"/>
  <c r="C715" i="8"/>
  <c r="C716" i="8"/>
  <c r="C717" i="8"/>
  <c r="C718" i="8"/>
  <c r="C719" i="8"/>
  <c r="C721" i="8"/>
  <c r="C722" i="8"/>
  <c r="C723" i="8"/>
  <c r="C724" i="8"/>
  <c r="C725" i="8"/>
  <c r="C726" i="8"/>
  <c r="C727" i="8"/>
  <c r="C728" i="8"/>
  <c r="C729" i="8"/>
  <c r="C730" i="8"/>
  <c r="C731" i="8"/>
  <c r="C733" i="8"/>
  <c r="C734" i="8"/>
  <c r="C735" i="8"/>
  <c r="C736" i="8"/>
  <c r="C737" i="8"/>
  <c r="E737" i="8" s="1"/>
  <c r="D737" i="8" s="1"/>
  <c r="H737" i="8" s="1"/>
  <c r="J737" i="8" s="1"/>
  <c r="C738" i="8"/>
  <c r="C739" i="8"/>
  <c r="C740" i="8"/>
  <c r="C741" i="8"/>
  <c r="C742" i="8"/>
  <c r="C743" i="8"/>
  <c r="C745" i="8"/>
  <c r="C746" i="8"/>
  <c r="C747" i="8"/>
  <c r="C748" i="8"/>
  <c r="C749" i="8"/>
  <c r="C750" i="8"/>
  <c r="E750" i="8" s="1"/>
  <c r="D750" i="8" s="1"/>
  <c r="H750" i="8" s="1"/>
  <c r="J750" i="8" s="1"/>
  <c r="C751" i="8"/>
  <c r="C752" i="8"/>
  <c r="C753" i="8"/>
  <c r="C754" i="8"/>
  <c r="C755" i="8"/>
  <c r="C757" i="8"/>
  <c r="C758" i="8"/>
  <c r="C759" i="8"/>
  <c r="C760" i="8"/>
  <c r="C761" i="8"/>
  <c r="C762" i="8"/>
  <c r="C763" i="8"/>
  <c r="C764" i="8"/>
  <c r="C765" i="8"/>
  <c r="C766" i="8"/>
  <c r="C767" i="8"/>
  <c r="C769" i="8"/>
  <c r="C770" i="8"/>
  <c r="C771" i="8"/>
  <c r="C772" i="8"/>
  <c r="C773" i="8"/>
  <c r="C774" i="8"/>
  <c r="C775" i="8"/>
  <c r="C776" i="8"/>
  <c r="E776" i="8" s="1"/>
  <c r="D776" i="8" s="1"/>
  <c r="H776" i="8" s="1"/>
  <c r="J776" i="8" s="1"/>
  <c r="C777" i="8"/>
  <c r="C778" i="8"/>
  <c r="C779" i="8"/>
  <c r="C781" i="8"/>
  <c r="C782" i="8"/>
  <c r="C783" i="8"/>
  <c r="C784" i="8"/>
  <c r="C785" i="8"/>
  <c r="C786" i="8"/>
  <c r="C787" i="8"/>
  <c r="C788" i="8"/>
  <c r="C789" i="8"/>
  <c r="C790" i="8"/>
  <c r="C791" i="8"/>
  <c r="C793" i="8"/>
  <c r="C794" i="8"/>
  <c r="C795" i="8"/>
  <c r="C796" i="8"/>
  <c r="C797" i="8"/>
  <c r="C798" i="8"/>
  <c r="C799" i="8"/>
  <c r="C800" i="8"/>
  <c r="C801" i="8"/>
  <c r="C802" i="8"/>
  <c r="C803" i="8"/>
  <c r="C805" i="8"/>
  <c r="C806" i="8"/>
  <c r="C807" i="8"/>
  <c r="C808" i="8"/>
  <c r="C809" i="8"/>
  <c r="C810" i="8"/>
  <c r="C811" i="8"/>
  <c r="C812" i="8"/>
  <c r="C813" i="8"/>
  <c r="C814" i="8"/>
  <c r="C815" i="8"/>
  <c r="C817" i="8"/>
  <c r="C818" i="8"/>
  <c r="C819" i="8"/>
  <c r="C820" i="8"/>
  <c r="C821" i="8"/>
  <c r="C822" i="8"/>
  <c r="C823" i="8"/>
  <c r="C824" i="8"/>
  <c r="C825" i="8"/>
  <c r="C826" i="8"/>
  <c r="C827" i="8"/>
  <c r="C829" i="8"/>
  <c r="G829" i="8" s="1"/>
  <c r="F829" i="8" s="1"/>
  <c r="I829" i="8" s="1"/>
  <c r="K829" i="8" s="1"/>
  <c r="C830" i="8"/>
  <c r="C831" i="8"/>
  <c r="C832" i="8"/>
  <c r="C833" i="8"/>
  <c r="C834" i="8"/>
  <c r="C835" i="8"/>
  <c r="C836" i="8"/>
  <c r="C837" i="8"/>
  <c r="C838" i="8"/>
  <c r="C839" i="8"/>
  <c r="C841" i="8"/>
  <c r="C842" i="8"/>
  <c r="C843" i="8"/>
  <c r="C844" i="8"/>
  <c r="C845" i="8"/>
  <c r="C846" i="8"/>
  <c r="C847" i="8"/>
  <c r="C848" i="8"/>
  <c r="C849" i="8"/>
  <c r="C850" i="8"/>
  <c r="C851" i="8"/>
  <c r="C853" i="8"/>
  <c r="C854" i="8"/>
  <c r="C855" i="8"/>
  <c r="G855" i="8" s="1"/>
  <c r="F855" i="8" s="1"/>
  <c r="I855" i="8" s="1"/>
  <c r="K855" i="8" s="1"/>
  <c r="C856" i="8"/>
  <c r="C857" i="8"/>
  <c r="C858" i="8"/>
  <c r="C859" i="8"/>
  <c r="C860" i="8"/>
  <c r="C861" i="8"/>
  <c r="C862" i="8"/>
  <c r="C863" i="8"/>
  <c r="C865" i="8"/>
  <c r="C866" i="8"/>
  <c r="C867" i="8"/>
  <c r="C868" i="8"/>
  <c r="C869" i="8"/>
  <c r="C870" i="8"/>
  <c r="C871" i="8"/>
  <c r="C872" i="8"/>
  <c r="C873" i="8"/>
  <c r="C874" i="8"/>
  <c r="C875" i="8"/>
  <c r="C877" i="8"/>
  <c r="C878" i="8"/>
  <c r="C879" i="8"/>
  <c r="E879" i="8" s="1"/>
  <c r="D879" i="8" s="1"/>
  <c r="H879" i="8" s="1"/>
  <c r="J879" i="8" s="1"/>
  <c r="C880" i="8"/>
  <c r="C881" i="8"/>
  <c r="E881" i="8" s="1"/>
  <c r="D881" i="8" s="1"/>
  <c r="H881" i="8" s="1"/>
  <c r="J881" i="8" s="1"/>
  <c r="C882" i="8"/>
  <c r="C883" i="8"/>
  <c r="C884" i="8"/>
  <c r="C885" i="8"/>
  <c r="C886" i="8"/>
  <c r="C887" i="8"/>
  <c r="C889" i="8"/>
  <c r="C890" i="8"/>
  <c r="C891" i="8"/>
  <c r="C892" i="8"/>
  <c r="C893" i="8"/>
  <c r="C894" i="8"/>
  <c r="E894" i="8" s="1"/>
  <c r="D894" i="8" s="1"/>
  <c r="H894" i="8" s="1"/>
  <c r="J894" i="8" s="1"/>
  <c r="C895" i="8"/>
  <c r="C896" i="8"/>
  <c r="C897" i="8"/>
  <c r="C898" i="8"/>
  <c r="C899" i="8"/>
  <c r="C901" i="8"/>
  <c r="C902" i="8"/>
  <c r="C903" i="8"/>
  <c r="C904" i="8"/>
  <c r="C905" i="8"/>
  <c r="C906" i="8"/>
  <c r="C907" i="8"/>
  <c r="C908" i="8"/>
  <c r="C909" i="8"/>
  <c r="C910" i="8"/>
  <c r="C911" i="8"/>
  <c r="C913" i="8"/>
  <c r="C914" i="8"/>
  <c r="C915" i="8"/>
  <c r="C916" i="8"/>
  <c r="C917" i="8"/>
  <c r="C918" i="8"/>
  <c r="C919" i="8"/>
  <c r="C920" i="8"/>
  <c r="E920" i="8" s="1"/>
  <c r="D920" i="8" s="1"/>
  <c r="H920" i="8" s="1"/>
  <c r="J920" i="8" s="1"/>
  <c r="C921" i="8"/>
  <c r="C922" i="8"/>
  <c r="C923" i="8"/>
  <c r="C925" i="8"/>
  <c r="C926" i="8"/>
  <c r="C927" i="8"/>
  <c r="C928" i="8"/>
  <c r="C929" i="8"/>
  <c r="C930" i="8"/>
  <c r="C931" i="8"/>
  <c r="C932" i="8"/>
  <c r="C933" i="8"/>
  <c r="C934" i="8"/>
  <c r="C935" i="8"/>
  <c r="C937" i="8"/>
  <c r="C938" i="8"/>
  <c r="C939" i="8"/>
  <c r="C940" i="8"/>
  <c r="C941" i="8"/>
  <c r="C942" i="8"/>
  <c r="C943" i="8"/>
  <c r="C944" i="8"/>
  <c r="C945" i="8"/>
  <c r="C946" i="8"/>
  <c r="C947" i="8"/>
  <c r="C949" i="8"/>
  <c r="C950" i="8"/>
  <c r="C951" i="8"/>
  <c r="E951" i="8" s="1"/>
  <c r="D951" i="8" s="1"/>
  <c r="H951" i="8" s="1"/>
  <c r="J951" i="8" s="1"/>
  <c r="C952" i="8"/>
  <c r="C953" i="8"/>
  <c r="C954" i="8"/>
  <c r="C955" i="8"/>
  <c r="C956" i="8"/>
  <c r="C957" i="8"/>
  <c r="C958" i="8"/>
  <c r="C959" i="8"/>
  <c r="C961" i="8"/>
  <c r="C962" i="8"/>
  <c r="C963" i="8"/>
  <c r="C964" i="8"/>
  <c r="C965" i="8"/>
  <c r="C966" i="8"/>
  <c r="C967" i="8"/>
  <c r="C968" i="8"/>
  <c r="C969" i="8"/>
  <c r="C970" i="8"/>
  <c r="C971" i="8"/>
  <c r="C973" i="8"/>
  <c r="G973" i="8" s="1"/>
  <c r="F973" i="8" s="1"/>
  <c r="I973" i="8" s="1"/>
  <c r="K973" i="8" s="1"/>
  <c r="C974" i="8"/>
  <c r="C975" i="8"/>
  <c r="C976" i="8"/>
  <c r="C977" i="8"/>
  <c r="C978" i="8"/>
  <c r="C979" i="8"/>
  <c r="C980" i="8"/>
  <c r="C981" i="8"/>
  <c r="C982" i="8"/>
  <c r="C983" i="8"/>
  <c r="C985" i="8"/>
  <c r="C986" i="8"/>
  <c r="C987" i="8"/>
  <c r="C988" i="8"/>
  <c r="C989" i="8"/>
  <c r="C990" i="8"/>
  <c r="C991" i="8"/>
  <c r="C992" i="8"/>
  <c r="C993" i="8"/>
  <c r="C994" i="8"/>
  <c r="C995" i="8"/>
  <c r="C997" i="8"/>
  <c r="C998" i="8"/>
  <c r="C999" i="8"/>
  <c r="G999" i="8" s="1"/>
  <c r="F999" i="8" s="1"/>
  <c r="I999" i="8" s="1"/>
  <c r="K999" i="8" s="1"/>
  <c r="C1000" i="8"/>
  <c r="C1001" i="8"/>
  <c r="E31" i="8"/>
  <c r="D31" i="8" s="1"/>
  <c r="E32" i="8"/>
  <c r="D32" i="8" s="1"/>
  <c r="E33" i="8"/>
  <c r="D33" i="8" s="1"/>
  <c r="E34" i="8"/>
  <c r="D34" i="8" s="1"/>
  <c r="E35" i="8"/>
  <c r="D35" i="8" s="1"/>
  <c r="E37" i="8"/>
  <c r="D37" i="8" s="1"/>
  <c r="E38" i="8"/>
  <c r="D38" i="8" s="1"/>
  <c r="E39" i="8"/>
  <c r="D39" i="8" s="1"/>
  <c r="E41" i="8"/>
  <c r="D41" i="8" s="1"/>
  <c r="H41" i="8" s="1"/>
  <c r="J41" i="8" s="1"/>
  <c r="E42" i="8"/>
  <c r="D42" i="8" s="1"/>
  <c r="E43" i="8"/>
  <c r="D43" i="8" s="1"/>
  <c r="E44" i="8"/>
  <c r="D44" i="8" s="1"/>
  <c r="E45" i="8"/>
  <c r="D45" i="8" s="1"/>
  <c r="E46" i="8"/>
  <c r="D46" i="8" s="1"/>
  <c r="E47" i="8"/>
  <c r="D47" i="8" s="1"/>
  <c r="E49" i="8"/>
  <c r="D49" i="8" s="1"/>
  <c r="E50" i="8"/>
  <c r="D50" i="8" s="1"/>
  <c r="E53" i="8"/>
  <c r="D53" i="8" s="1"/>
  <c r="E54" i="8"/>
  <c r="D54" i="8" s="1"/>
  <c r="H54" i="8" s="1"/>
  <c r="J54" i="8" s="1"/>
  <c r="E55" i="8"/>
  <c r="D55" i="8" s="1"/>
  <c r="E56" i="8"/>
  <c r="D56" i="8" s="1"/>
  <c r="H56" i="8" s="1"/>
  <c r="J56" i="8" s="1"/>
  <c r="E57" i="8"/>
  <c r="D57" i="8" s="1"/>
  <c r="E58" i="8"/>
  <c r="D58" i="8" s="1"/>
  <c r="E59" i="8"/>
  <c r="D59" i="8" s="1"/>
  <c r="E61" i="8"/>
  <c r="D61" i="8" s="1"/>
  <c r="E62" i="8"/>
  <c r="D62" i="8" s="1"/>
  <c r="E65" i="8"/>
  <c r="D65" i="8" s="1"/>
  <c r="E66" i="8"/>
  <c r="D66" i="8" s="1"/>
  <c r="E67" i="8"/>
  <c r="D67" i="8" s="1"/>
  <c r="H67" i="8" s="1"/>
  <c r="J67" i="8" s="1"/>
  <c r="E68" i="8"/>
  <c r="D68" i="8" s="1"/>
  <c r="E69" i="8"/>
  <c r="D69" i="8" s="1"/>
  <c r="E70" i="8"/>
  <c r="D70" i="8" s="1"/>
  <c r="E71" i="8"/>
  <c r="D71" i="8" s="1"/>
  <c r="E73" i="8"/>
  <c r="D73" i="8" s="1"/>
  <c r="E74" i="8"/>
  <c r="D74" i="8" s="1"/>
  <c r="E77" i="8"/>
  <c r="D77" i="8" s="1"/>
  <c r="E79" i="8"/>
  <c r="D79" i="8" s="1"/>
  <c r="E80" i="8"/>
  <c r="D80" i="8" s="1"/>
  <c r="H80" i="8" s="1"/>
  <c r="J80" i="8" s="1"/>
  <c r="E81" i="8"/>
  <c r="D81" i="8" s="1"/>
  <c r="E82" i="8"/>
  <c r="D82" i="8" s="1"/>
  <c r="E83" i="8"/>
  <c r="D83" i="8" s="1"/>
  <c r="E85" i="8"/>
  <c r="D85" i="8" s="1"/>
  <c r="E86" i="8"/>
  <c r="D86" i="8" s="1"/>
  <c r="E89" i="8"/>
  <c r="D89" i="8" s="1"/>
  <c r="E90" i="8"/>
  <c r="D90" i="8" s="1"/>
  <c r="E91" i="8"/>
  <c r="D91" i="8" s="1"/>
  <c r="E92" i="8"/>
  <c r="D92" i="8" s="1"/>
  <c r="E93" i="8"/>
  <c r="D93" i="8" s="1"/>
  <c r="H93" i="8" s="1"/>
  <c r="J93" i="8" s="1"/>
  <c r="E94" i="8"/>
  <c r="D94" i="8" s="1"/>
  <c r="E95" i="8"/>
  <c r="D95" i="8" s="1"/>
  <c r="E97" i="8"/>
  <c r="D97" i="8" s="1"/>
  <c r="E98" i="8"/>
  <c r="D98" i="8" s="1"/>
  <c r="E101" i="8"/>
  <c r="D101" i="8" s="1"/>
  <c r="E103" i="8"/>
  <c r="D103" i="8" s="1"/>
  <c r="H103" i="8" s="1"/>
  <c r="J103" i="8" s="1"/>
  <c r="E104" i="8"/>
  <c r="D104" i="8" s="1"/>
  <c r="E105" i="8"/>
  <c r="D105" i="8" s="1"/>
  <c r="E106" i="8"/>
  <c r="D106" i="8" s="1"/>
  <c r="H106" i="8" s="1"/>
  <c r="J106" i="8" s="1"/>
  <c r="E107" i="8"/>
  <c r="D107" i="8" s="1"/>
  <c r="E109" i="8"/>
  <c r="D109" i="8" s="1"/>
  <c r="E110" i="8"/>
  <c r="D110" i="8" s="1"/>
  <c r="E113" i="8"/>
  <c r="D113" i="8" s="1"/>
  <c r="E114" i="8"/>
  <c r="D114" i="8" s="1"/>
  <c r="E115" i="8"/>
  <c r="D115" i="8" s="1"/>
  <c r="E116" i="8"/>
  <c r="D116" i="8" s="1"/>
  <c r="E117" i="8"/>
  <c r="D117" i="8" s="1"/>
  <c r="E118" i="8"/>
  <c r="D118" i="8" s="1"/>
  <c r="E119" i="8"/>
  <c r="D119" i="8" s="1"/>
  <c r="H119" i="8" s="1"/>
  <c r="J119" i="8" s="1"/>
  <c r="E121" i="8"/>
  <c r="D121" i="8" s="1"/>
  <c r="E122" i="8"/>
  <c r="D122" i="8" s="1"/>
  <c r="E125" i="8"/>
  <c r="D125" i="8" s="1"/>
  <c r="E126" i="8"/>
  <c r="D126" i="8" s="1"/>
  <c r="E127" i="8"/>
  <c r="D127" i="8" s="1"/>
  <c r="E128" i="8"/>
  <c r="D128" i="8" s="1"/>
  <c r="E129" i="8"/>
  <c r="D129" i="8" s="1"/>
  <c r="E130" i="8"/>
  <c r="D130" i="8" s="1"/>
  <c r="E131" i="8"/>
  <c r="D131" i="8" s="1"/>
  <c r="E132" i="8"/>
  <c r="D132" i="8" s="1"/>
  <c r="H132" i="8" s="1"/>
  <c r="J132" i="8" s="1"/>
  <c r="E133" i="8"/>
  <c r="D133" i="8" s="1"/>
  <c r="E134" i="8"/>
  <c r="D134" i="8" s="1"/>
  <c r="E137" i="8"/>
  <c r="D137" i="8" s="1"/>
  <c r="E138" i="8"/>
  <c r="D138" i="8" s="1"/>
  <c r="E139" i="8"/>
  <c r="D139" i="8" s="1"/>
  <c r="E140" i="8"/>
  <c r="D140" i="8" s="1"/>
  <c r="E141" i="8"/>
  <c r="D141" i="8" s="1"/>
  <c r="E142" i="8"/>
  <c r="D142" i="8" s="1"/>
  <c r="E143" i="8"/>
  <c r="D143" i="8" s="1"/>
  <c r="E145" i="8"/>
  <c r="D145" i="8" s="1"/>
  <c r="H145" i="8" s="1"/>
  <c r="J145" i="8" s="1"/>
  <c r="E146" i="8"/>
  <c r="D146" i="8" s="1"/>
  <c r="E149" i="8"/>
  <c r="D149" i="8" s="1"/>
  <c r="E151" i="8"/>
  <c r="D151" i="8" s="1"/>
  <c r="E152" i="8"/>
  <c r="D152" i="8" s="1"/>
  <c r="E153" i="8"/>
  <c r="D153" i="8" s="1"/>
  <c r="E154" i="8"/>
  <c r="D154" i="8" s="1"/>
  <c r="E155" i="8"/>
  <c r="D155" i="8" s="1"/>
  <c r="E157" i="8"/>
  <c r="D157" i="8" s="1"/>
  <c r="E158" i="8"/>
  <c r="D158" i="8" s="1"/>
  <c r="H158" i="8" s="1"/>
  <c r="J158" i="8" s="1"/>
  <c r="E161" i="8"/>
  <c r="D161" i="8" s="1"/>
  <c r="E162" i="8"/>
  <c r="D162" i="8" s="1"/>
  <c r="E163" i="8"/>
  <c r="D163" i="8" s="1"/>
  <c r="E164" i="8"/>
  <c r="D164" i="8" s="1"/>
  <c r="E165" i="8"/>
  <c r="D165" i="8" s="1"/>
  <c r="E166" i="8"/>
  <c r="D166" i="8" s="1"/>
  <c r="E167" i="8"/>
  <c r="D167" i="8" s="1"/>
  <c r="E169" i="8"/>
  <c r="D169" i="8" s="1"/>
  <c r="E170" i="8"/>
  <c r="D170" i="8" s="1"/>
  <c r="E173" i="8"/>
  <c r="D173" i="8" s="1"/>
  <c r="E175" i="8"/>
  <c r="D175" i="8" s="1"/>
  <c r="E176" i="8"/>
  <c r="D176" i="8" s="1"/>
  <c r="E177" i="8"/>
  <c r="D177" i="8" s="1"/>
  <c r="E178" i="8"/>
  <c r="D178" i="8" s="1"/>
  <c r="E179" i="8"/>
  <c r="D179" i="8" s="1"/>
  <c r="E181" i="8"/>
  <c r="D181" i="8" s="1"/>
  <c r="E182" i="8"/>
  <c r="D182" i="8" s="1"/>
  <c r="E183" i="8"/>
  <c r="D183" i="8" s="1"/>
  <c r="E185" i="8"/>
  <c r="D185" i="8" s="1"/>
  <c r="H185" i="8" s="1"/>
  <c r="J185" i="8" s="1"/>
  <c r="E186" i="8"/>
  <c r="D186" i="8" s="1"/>
  <c r="E187" i="8"/>
  <c r="D187" i="8" s="1"/>
  <c r="E188" i="8"/>
  <c r="D188" i="8" s="1"/>
  <c r="E189" i="8"/>
  <c r="D189" i="8" s="1"/>
  <c r="E190" i="8"/>
  <c r="D190" i="8" s="1"/>
  <c r="E191" i="8"/>
  <c r="D191" i="8" s="1"/>
  <c r="H191" i="8" s="1"/>
  <c r="J191" i="8" s="1"/>
  <c r="E193" i="8"/>
  <c r="D193" i="8" s="1"/>
  <c r="E194" i="8"/>
  <c r="D194" i="8" s="1"/>
  <c r="E197" i="8"/>
  <c r="D197" i="8" s="1"/>
  <c r="E198" i="8"/>
  <c r="D198" i="8" s="1"/>
  <c r="H198" i="8" s="1"/>
  <c r="J198" i="8" s="1"/>
  <c r="E199" i="8"/>
  <c r="D199" i="8" s="1"/>
  <c r="E200" i="8"/>
  <c r="D200" i="8" s="1"/>
  <c r="E201" i="8"/>
  <c r="D201" i="8" s="1"/>
  <c r="E202" i="8"/>
  <c r="D202" i="8" s="1"/>
  <c r="E203" i="8"/>
  <c r="D203" i="8" s="1"/>
  <c r="E205" i="8"/>
  <c r="D205" i="8" s="1"/>
  <c r="E206" i="8"/>
  <c r="D206" i="8" s="1"/>
  <c r="E209" i="8"/>
  <c r="D209" i="8" s="1"/>
  <c r="E210" i="8"/>
  <c r="D210" i="8" s="1"/>
  <c r="E211" i="8"/>
  <c r="D211" i="8" s="1"/>
  <c r="H211" i="8" s="1"/>
  <c r="J211" i="8" s="1"/>
  <c r="E212" i="8"/>
  <c r="D212" i="8" s="1"/>
  <c r="E213" i="8"/>
  <c r="D213" i="8" s="1"/>
  <c r="E214" i="8"/>
  <c r="D214" i="8" s="1"/>
  <c r="E215" i="8"/>
  <c r="D215" i="8" s="1"/>
  <c r="E217" i="8"/>
  <c r="D217" i="8" s="1"/>
  <c r="E218" i="8"/>
  <c r="D218" i="8" s="1"/>
  <c r="E221" i="8"/>
  <c r="D221" i="8" s="1"/>
  <c r="E223" i="8"/>
  <c r="D223" i="8" s="1"/>
  <c r="E224" i="8"/>
  <c r="D224" i="8" s="1"/>
  <c r="H224" i="8" s="1"/>
  <c r="J224" i="8" s="1"/>
  <c r="E225" i="8"/>
  <c r="D225" i="8" s="1"/>
  <c r="E226" i="8"/>
  <c r="D226" i="8" s="1"/>
  <c r="E227" i="8"/>
  <c r="D227" i="8" s="1"/>
  <c r="E229" i="8"/>
  <c r="D229" i="8" s="1"/>
  <c r="E230" i="8"/>
  <c r="D230" i="8" s="1"/>
  <c r="E233" i="8"/>
  <c r="D233" i="8" s="1"/>
  <c r="E235" i="8"/>
  <c r="D235" i="8" s="1"/>
  <c r="E236" i="8"/>
  <c r="D236" i="8" s="1"/>
  <c r="E237" i="8"/>
  <c r="D237" i="8" s="1"/>
  <c r="H237" i="8" s="1"/>
  <c r="J237" i="8" s="1"/>
  <c r="E238" i="8"/>
  <c r="D238" i="8" s="1"/>
  <c r="E239" i="8"/>
  <c r="D239" i="8" s="1"/>
  <c r="H239" i="8" s="1"/>
  <c r="J239" i="8" s="1"/>
  <c r="E241" i="8"/>
  <c r="D241" i="8" s="1"/>
  <c r="E242" i="8"/>
  <c r="D242" i="8" s="1"/>
  <c r="E243" i="8"/>
  <c r="D243" i="8" s="1"/>
  <c r="E245" i="8"/>
  <c r="D245" i="8" s="1"/>
  <c r="E246" i="8"/>
  <c r="D246" i="8" s="1"/>
  <c r="E247" i="8"/>
  <c r="D247" i="8" s="1"/>
  <c r="E248" i="8"/>
  <c r="D248" i="8" s="1"/>
  <c r="E249" i="8"/>
  <c r="D249" i="8" s="1"/>
  <c r="E250" i="8"/>
  <c r="D250" i="8" s="1"/>
  <c r="H250" i="8" s="1"/>
  <c r="J250" i="8" s="1"/>
  <c r="E251" i="8"/>
  <c r="D251" i="8" s="1"/>
  <c r="E252" i="8"/>
  <c r="D252" i="8" s="1"/>
  <c r="H252" i="8" s="1"/>
  <c r="J252" i="8" s="1"/>
  <c r="E253" i="8"/>
  <c r="D253" i="8" s="1"/>
  <c r="E254" i="8"/>
  <c r="D254" i="8" s="1"/>
  <c r="E255" i="8"/>
  <c r="D255" i="8" s="1"/>
  <c r="E257" i="8"/>
  <c r="D257" i="8" s="1"/>
  <c r="E258" i="8"/>
  <c r="D258" i="8" s="1"/>
  <c r="E259" i="8"/>
  <c r="D259" i="8" s="1"/>
  <c r="E260" i="8"/>
  <c r="D260" i="8" s="1"/>
  <c r="E261" i="8"/>
  <c r="D261" i="8" s="1"/>
  <c r="E262" i="8"/>
  <c r="D262" i="8" s="1"/>
  <c r="E263" i="8"/>
  <c r="D263" i="8" s="1"/>
  <c r="H263" i="8" s="1"/>
  <c r="J263" i="8" s="1"/>
  <c r="E265" i="8"/>
  <c r="D265" i="8" s="1"/>
  <c r="H265" i="8" s="1"/>
  <c r="J265" i="8" s="1"/>
  <c r="E266" i="8"/>
  <c r="D266" i="8" s="1"/>
  <c r="E267" i="8"/>
  <c r="D267" i="8" s="1"/>
  <c r="E269" i="8"/>
  <c r="D269" i="8" s="1"/>
  <c r="E270" i="8"/>
  <c r="D270" i="8" s="1"/>
  <c r="E271" i="8"/>
  <c r="D271" i="8" s="1"/>
  <c r="E272" i="8"/>
  <c r="D272" i="8" s="1"/>
  <c r="E273" i="8"/>
  <c r="D273" i="8" s="1"/>
  <c r="E274" i="8"/>
  <c r="D274" i="8" s="1"/>
  <c r="E275" i="8"/>
  <c r="D275" i="8" s="1"/>
  <c r="E277" i="8"/>
  <c r="D277" i="8" s="1"/>
  <c r="E278" i="8"/>
  <c r="D278" i="8" s="1"/>
  <c r="H278" i="8" s="1"/>
  <c r="J278" i="8" s="1"/>
  <c r="E281" i="8"/>
  <c r="D281" i="8" s="1"/>
  <c r="E282" i="8"/>
  <c r="D282" i="8" s="1"/>
  <c r="E283" i="8"/>
  <c r="D283" i="8" s="1"/>
  <c r="E284" i="8"/>
  <c r="D284" i="8" s="1"/>
  <c r="E285" i="8"/>
  <c r="D285" i="8" s="1"/>
  <c r="E286" i="8"/>
  <c r="D286" i="8" s="1"/>
  <c r="E287" i="8"/>
  <c r="D287" i="8" s="1"/>
  <c r="E289" i="8"/>
  <c r="D289" i="8" s="1"/>
  <c r="H289" i="8" s="1"/>
  <c r="J289" i="8" s="1"/>
  <c r="E290" i="8"/>
  <c r="D290" i="8" s="1"/>
  <c r="E291" i="8"/>
  <c r="D291" i="8" s="1"/>
  <c r="E293" i="8"/>
  <c r="D293" i="8" s="1"/>
  <c r="H293" i="8" s="1"/>
  <c r="J293" i="8" s="1"/>
  <c r="E294" i="8"/>
  <c r="D294" i="8" s="1"/>
  <c r="E295" i="8"/>
  <c r="D295" i="8" s="1"/>
  <c r="E296" i="8"/>
  <c r="D296" i="8" s="1"/>
  <c r="E297" i="8"/>
  <c r="D297" i="8" s="1"/>
  <c r="E298" i="8"/>
  <c r="D298" i="8" s="1"/>
  <c r="E299" i="8"/>
  <c r="D299" i="8" s="1"/>
  <c r="E301" i="8"/>
  <c r="D301" i="8" s="1"/>
  <c r="E302" i="8"/>
  <c r="D302" i="8" s="1"/>
  <c r="H302" i="8" s="1"/>
  <c r="J302" i="8" s="1"/>
  <c r="E305" i="8"/>
  <c r="D305" i="8" s="1"/>
  <c r="E306" i="8"/>
  <c r="D306" i="8" s="1"/>
  <c r="E307" i="8"/>
  <c r="D307" i="8" s="1"/>
  <c r="H307" i="8" s="1"/>
  <c r="J307" i="8" s="1"/>
  <c r="E308" i="8"/>
  <c r="D308" i="8" s="1"/>
  <c r="E309" i="8"/>
  <c r="D309" i="8" s="1"/>
  <c r="E310" i="8"/>
  <c r="D310" i="8" s="1"/>
  <c r="E311" i="8"/>
  <c r="D311" i="8" s="1"/>
  <c r="E313" i="8"/>
  <c r="D313" i="8" s="1"/>
  <c r="E314" i="8"/>
  <c r="D314" i="8" s="1"/>
  <c r="E315" i="8"/>
  <c r="D315" i="8" s="1"/>
  <c r="H315" i="8" s="1"/>
  <c r="J315" i="8" s="1"/>
  <c r="E317" i="8"/>
  <c r="D317" i="8" s="1"/>
  <c r="E319" i="8"/>
  <c r="D319" i="8" s="1"/>
  <c r="E320" i="8"/>
  <c r="D320" i="8" s="1"/>
  <c r="H320" i="8" s="1"/>
  <c r="J320" i="8" s="1"/>
  <c r="E321" i="8"/>
  <c r="D321" i="8" s="1"/>
  <c r="E322" i="8"/>
  <c r="D322" i="8" s="1"/>
  <c r="E323" i="8"/>
  <c r="D323" i="8" s="1"/>
  <c r="E325" i="8"/>
  <c r="D325" i="8" s="1"/>
  <c r="E326" i="8"/>
  <c r="D326" i="8" s="1"/>
  <c r="E327" i="8"/>
  <c r="D327" i="8" s="1"/>
  <c r="E329" i="8"/>
  <c r="D329" i="8" s="1"/>
  <c r="H329" i="8" s="1"/>
  <c r="J329" i="8" s="1"/>
  <c r="E330" i="8"/>
  <c r="D330" i="8" s="1"/>
  <c r="E331" i="8"/>
  <c r="D331" i="8" s="1"/>
  <c r="E332" i="8"/>
  <c r="D332" i="8" s="1"/>
  <c r="E333" i="8"/>
  <c r="D333" i="8" s="1"/>
  <c r="H333" i="8" s="1"/>
  <c r="J333" i="8" s="1"/>
  <c r="E334" i="8"/>
  <c r="D334" i="8" s="1"/>
  <c r="E335" i="8"/>
  <c r="D335" i="8" s="1"/>
  <c r="E337" i="8"/>
  <c r="D337" i="8" s="1"/>
  <c r="E338" i="8"/>
  <c r="D338" i="8" s="1"/>
  <c r="E339" i="8"/>
  <c r="D339" i="8" s="1"/>
  <c r="E341" i="8"/>
  <c r="D341" i="8" s="1"/>
  <c r="E342" i="8"/>
  <c r="D342" i="8" s="1"/>
  <c r="H342" i="8" s="1"/>
  <c r="J342" i="8" s="1"/>
  <c r="E343" i="8"/>
  <c r="D343" i="8" s="1"/>
  <c r="E344" i="8"/>
  <c r="D344" i="8" s="1"/>
  <c r="E345" i="8"/>
  <c r="D345" i="8" s="1"/>
  <c r="E346" i="8"/>
  <c r="D346" i="8" s="1"/>
  <c r="H346" i="8" s="1"/>
  <c r="J346" i="8" s="1"/>
  <c r="E347" i="8"/>
  <c r="D347" i="8" s="1"/>
  <c r="E349" i="8"/>
  <c r="D349" i="8" s="1"/>
  <c r="E350" i="8"/>
  <c r="D350" i="8" s="1"/>
  <c r="E353" i="8"/>
  <c r="D353" i="8" s="1"/>
  <c r="E354" i="8"/>
  <c r="D354" i="8" s="1"/>
  <c r="E355" i="8"/>
  <c r="D355" i="8" s="1"/>
  <c r="H355" i="8" s="1"/>
  <c r="J355" i="8" s="1"/>
  <c r="E356" i="8"/>
  <c r="D356" i="8" s="1"/>
  <c r="E357" i="8"/>
  <c r="D357" i="8" s="1"/>
  <c r="E358" i="8"/>
  <c r="D358" i="8" s="1"/>
  <c r="E359" i="8"/>
  <c r="D359" i="8" s="1"/>
  <c r="E360" i="8"/>
  <c r="D360" i="8" s="1"/>
  <c r="H360" i="8" s="1"/>
  <c r="J360" i="8" s="1"/>
  <c r="E361" i="8"/>
  <c r="D361" i="8" s="1"/>
  <c r="E362" i="8"/>
  <c r="D362" i="8" s="1"/>
  <c r="E363" i="8"/>
  <c r="D363" i="8" s="1"/>
  <c r="E365" i="8"/>
  <c r="D365" i="8" s="1"/>
  <c r="E366" i="8"/>
  <c r="D366" i="8" s="1"/>
  <c r="E367" i="8"/>
  <c r="D367" i="8" s="1"/>
  <c r="E368" i="8"/>
  <c r="D368" i="8" s="1"/>
  <c r="H368" i="8" s="1"/>
  <c r="J368" i="8" s="1"/>
  <c r="E369" i="8"/>
  <c r="D369" i="8" s="1"/>
  <c r="E370" i="8"/>
  <c r="D370" i="8" s="1"/>
  <c r="E371" i="8"/>
  <c r="D371" i="8" s="1"/>
  <c r="E373" i="8"/>
  <c r="D373" i="8" s="1"/>
  <c r="H373" i="8" s="1"/>
  <c r="J373" i="8" s="1"/>
  <c r="E374" i="8"/>
  <c r="D374" i="8" s="1"/>
  <c r="E375" i="8"/>
  <c r="D375" i="8" s="1"/>
  <c r="E377" i="8"/>
  <c r="D377" i="8" s="1"/>
  <c r="E378" i="8"/>
  <c r="D378" i="8" s="1"/>
  <c r="E379" i="8"/>
  <c r="D379" i="8" s="1"/>
  <c r="E380" i="8"/>
  <c r="D380" i="8" s="1"/>
  <c r="E381" i="8"/>
  <c r="D381" i="8" s="1"/>
  <c r="H381" i="8" s="1"/>
  <c r="J381" i="8" s="1"/>
  <c r="E382" i="8"/>
  <c r="D382" i="8" s="1"/>
  <c r="E383" i="8"/>
  <c r="D383" i="8" s="1"/>
  <c r="E385" i="8"/>
  <c r="D385" i="8" s="1"/>
  <c r="E386" i="8"/>
  <c r="D386" i="8" s="1"/>
  <c r="E387" i="8"/>
  <c r="D387" i="8" s="1"/>
  <c r="E389" i="8"/>
  <c r="D389" i="8" s="1"/>
  <c r="E390" i="8"/>
  <c r="D390" i="8" s="1"/>
  <c r="E391" i="8"/>
  <c r="D391" i="8" s="1"/>
  <c r="E392" i="8"/>
  <c r="D392" i="8" s="1"/>
  <c r="E393" i="8"/>
  <c r="D393" i="8" s="1"/>
  <c r="E394" i="8"/>
  <c r="D394" i="8" s="1"/>
  <c r="H394" i="8" s="1"/>
  <c r="J394" i="8" s="1"/>
  <c r="E395" i="8"/>
  <c r="D395" i="8" s="1"/>
  <c r="E397" i="8"/>
  <c r="D397" i="8" s="1"/>
  <c r="E398" i="8"/>
  <c r="D398" i="8" s="1"/>
  <c r="E399" i="8"/>
  <c r="D399" i="8" s="1"/>
  <c r="H399" i="8" s="1"/>
  <c r="J399" i="8" s="1"/>
  <c r="E401" i="8"/>
  <c r="D401" i="8" s="1"/>
  <c r="E402" i="8"/>
  <c r="D402" i="8" s="1"/>
  <c r="E403" i="8"/>
  <c r="D403" i="8" s="1"/>
  <c r="E404" i="8"/>
  <c r="D404" i="8" s="1"/>
  <c r="E405" i="8"/>
  <c r="D405" i="8" s="1"/>
  <c r="E406" i="8"/>
  <c r="D406" i="8" s="1"/>
  <c r="E407" i="8"/>
  <c r="D407" i="8" s="1"/>
  <c r="H407" i="8" s="1"/>
  <c r="J407" i="8" s="1"/>
  <c r="E409" i="8"/>
  <c r="D409" i="8" s="1"/>
  <c r="E410" i="8"/>
  <c r="D410" i="8" s="1"/>
  <c r="E411" i="8"/>
  <c r="D411" i="8" s="1"/>
  <c r="E413" i="8"/>
  <c r="D413" i="8" s="1"/>
  <c r="H413" i="8" s="1"/>
  <c r="J413" i="8" s="1"/>
  <c r="E414" i="8"/>
  <c r="D414" i="8" s="1"/>
  <c r="E415" i="8"/>
  <c r="D415" i="8" s="1"/>
  <c r="E416" i="8"/>
  <c r="D416" i="8" s="1"/>
  <c r="E417" i="8"/>
  <c r="D417" i="8" s="1"/>
  <c r="E418" i="8"/>
  <c r="D418" i="8" s="1"/>
  <c r="E419" i="8"/>
  <c r="D419" i="8" s="1"/>
  <c r="E421" i="8"/>
  <c r="D421" i="8" s="1"/>
  <c r="E422" i="8"/>
  <c r="D422" i="8" s="1"/>
  <c r="E425" i="8"/>
  <c r="D425" i="8" s="1"/>
  <c r="E426" i="8"/>
  <c r="D426" i="8" s="1"/>
  <c r="H426" i="8" s="1"/>
  <c r="J426" i="8" s="1"/>
  <c r="E427" i="8"/>
  <c r="D427" i="8" s="1"/>
  <c r="E428" i="8"/>
  <c r="D428" i="8" s="1"/>
  <c r="E429" i="8"/>
  <c r="D429" i="8" s="1"/>
  <c r="E430" i="8"/>
  <c r="D430" i="8" s="1"/>
  <c r="E431" i="8"/>
  <c r="D431" i="8" s="1"/>
  <c r="E433" i="8"/>
  <c r="D433" i="8" s="1"/>
  <c r="H433" i="8" s="1"/>
  <c r="J433" i="8" s="1"/>
  <c r="E434" i="8"/>
  <c r="D434" i="8" s="1"/>
  <c r="E435" i="8"/>
  <c r="D435" i="8" s="1"/>
  <c r="E437" i="8"/>
  <c r="D437" i="8" s="1"/>
  <c r="E438" i="8"/>
  <c r="D438" i="8" s="1"/>
  <c r="E439" i="8"/>
  <c r="D439" i="8" s="1"/>
  <c r="H439" i="8" s="1"/>
  <c r="J439" i="8" s="1"/>
  <c r="E440" i="8"/>
  <c r="D440" i="8" s="1"/>
  <c r="E441" i="8"/>
  <c r="D441" i="8" s="1"/>
  <c r="E442" i="8"/>
  <c r="D442" i="8" s="1"/>
  <c r="E443" i="8"/>
  <c r="D443" i="8" s="1"/>
  <c r="E445" i="8"/>
  <c r="D445" i="8" s="1"/>
  <c r="E446" i="8"/>
  <c r="D446" i="8" s="1"/>
  <c r="H446" i="8" s="1"/>
  <c r="J446" i="8" s="1"/>
  <c r="E447" i="8"/>
  <c r="D447" i="8" s="1"/>
  <c r="E449" i="8"/>
  <c r="D449" i="8" s="1"/>
  <c r="E450" i="8"/>
  <c r="D450" i="8" s="1"/>
  <c r="E451" i="8"/>
  <c r="D451" i="8" s="1"/>
  <c r="E452" i="8"/>
  <c r="D452" i="8" s="1"/>
  <c r="H452" i="8" s="1"/>
  <c r="J452" i="8" s="1"/>
  <c r="E453" i="8"/>
  <c r="D453" i="8" s="1"/>
  <c r="E454" i="8"/>
  <c r="D454" i="8" s="1"/>
  <c r="E455" i="8"/>
  <c r="D455" i="8" s="1"/>
  <c r="E457" i="8"/>
  <c r="D457" i="8" s="1"/>
  <c r="E458" i="8"/>
  <c r="D458" i="8" s="1"/>
  <c r="E459" i="8"/>
  <c r="D459" i="8" s="1"/>
  <c r="H459" i="8" s="1"/>
  <c r="J459" i="8" s="1"/>
  <c r="E461" i="8"/>
  <c r="D461" i="8" s="1"/>
  <c r="E463" i="8"/>
  <c r="D463" i="8" s="1"/>
  <c r="E464" i="8"/>
  <c r="D464" i="8" s="1"/>
  <c r="E465" i="8"/>
  <c r="D465" i="8" s="1"/>
  <c r="H465" i="8" s="1"/>
  <c r="J465" i="8" s="1"/>
  <c r="E466" i="8"/>
  <c r="D466" i="8" s="1"/>
  <c r="E467" i="8"/>
  <c r="D467" i="8" s="1"/>
  <c r="E469" i="8"/>
  <c r="D469" i="8" s="1"/>
  <c r="E470" i="8"/>
  <c r="D470" i="8" s="1"/>
  <c r="E471" i="8"/>
  <c r="D471" i="8" s="1"/>
  <c r="E473" i="8"/>
  <c r="D473" i="8" s="1"/>
  <c r="H473" i="8" s="1"/>
  <c r="J473" i="8" s="1"/>
  <c r="E474" i="8"/>
  <c r="D474" i="8" s="1"/>
  <c r="E475" i="8"/>
  <c r="D475" i="8" s="1"/>
  <c r="E476" i="8"/>
  <c r="D476" i="8" s="1"/>
  <c r="E477" i="8"/>
  <c r="D477" i="8" s="1"/>
  <c r="E478" i="8"/>
  <c r="D478" i="8" s="1"/>
  <c r="H478" i="8" s="1"/>
  <c r="J478" i="8" s="1"/>
  <c r="E479" i="8"/>
  <c r="D479" i="8" s="1"/>
  <c r="E481" i="8"/>
  <c r="D481" i="8" s="1"/>
  <c r="E482" i="8"/>
  <c r="D482" i="8" s="1"/>
  <c r="E483" i="8"/>
  <c r="D483" i="8" s="1"/>
  <c r="E485" i="8"/>
  <c r="D485" i="8" s="1"/>
  <c r="E486" i="8"/>
  <c r="D486" i="8" s="1"/>
  <c r="H486" i="8" s="1"/>
  <c r="J486" i="8" s="1"/>
  <c r="E487" i="8"/>
  <c r="D487" i="8" s="1"/>
  <c r="E488" i="8"/>
  <c r="D488" i="8" s="1"/>
  <c r="E489" i="8"/>
  <c r="D489" i="8" s="1"/>
  <c r="E490" i="8"/>
  <c r="D490" i="8" s="1"/>
  <c r="E491" i="8"/>
  <c r="D491" i="8" s="1"/>
  <c r="H491" i="8" s="1"/>
  <c r="J491" i="8" s="1"/>
  <c r="E493" i="8"/>
  <c r="D493" i="8" s="1"/>
  <c r="E494" i="8"/>
  <c r="D494" i="8" s="1"/>
  <c r="E495" i="8"/>
  <c r="D495" i="8" s="1"/>
  <c r="E497" i="8"/>
  <c r="D497" i="8" s="1"/>
  <c r="E498" i="8"/>
  <c r="D498" i="8" s="1"/>
  <c r="E499" i="8"/>
  <c r="D499" i="8" s="1"/>
  <c r="H499" i="8" s="1"/>
  <c r="J499" i="8" s="1"/>
  <c r="E500" i="8"/>
  <c r="D500" i="8" s="1"/>
  <c r="E501" i="8"/>
  <c r="D501" i="8" s="1"/>
  <c r="E502" i="8"/>
  <c r="D502" i="8" s="1"/>
  <c r="E503" i="8"/>
  <c r="D503" i="8" s="1"/>
  <c r="E504" i="8"/>
  <c r="D504" i="8" s="1"/>
  <c r="H504" i="8" s="1"/>
  <c r="J504" i="8" s="1"/>
  <c r="E505" i="8"/>
  <c r="D505" i="8" s="1"/>
  <c r="E506" i="8"/>
  <c r="D506" i="8" s="1"/>
  <c r="E507" i="8"/>
  <c r="D507" i="8" s="1"/>
  <c r="E509" i="8"/>
  <c r="D509" i="8" s="1"/>
  <c r="E510" i="8"/>
  <c r="D510" i="8" s="1"/>
  <c r="E511" i="8"/>
  <c r="D511" i="8" s="1"/>
  <c r="E512" i="8"/>
  <c r="D512" i="8" s="1"/>
  <c r="H512" i="8" s="1"/>
  <c r="J512" i="8" s="1"/>
  <c r="E513" i="8"/>
  <c r="D513" i="8" s="1"/>
  <c r="E514" i="8"/>
  <c r="D514" i="8" s="1"/>
  <c r="E515" i="8"/>
  <c r="D515" i="8" s="1"/>
  <c r="E517" i="8"/>
  <c r="D517" i="8" s="1"/>
  <c r="H517" i="8" s="1"/>
  <c r="J517" i="8" s="1"/>
  <c r="E518" i="8"/>
  <c r="D518" i="8" s="1"/>
  <c r="E519" i="8"/>
  <c r="D519" i="8" s="1"/>
  <c r="E521" i="8"/>
  <c r="D521" i="8" s="1"/>
  <c r="E522" i="8"/>
  <c r="D522" i="8" s="1"/>
  <c r="E523" i="8"/>
  <c r="D523" i="8" s="1"/>
  <c r="E524" i="8"/>
  <c r="D524" i="8" s="1"/>
  <c r="E525" i="8"/>
  <c r="D525" i="8" s="1"/>
  <c r="H525" i="8" s="1"/>
  <c r="J525" i="8" s="1"/>
  <c r="E526" i="8"/>
  <c r="D526" i="8" s="1"/>
  <c r="E527" i="8"/>
  <c r="D527" i="8" s="1"/>
  <c r="E529" i="8"/>
  <c r="D529" i="8" s="1"/>
  <c r="E530" i="8"/>
  <c r="D530" i="8" s="1"/>
  <c r="H530" i="8" s="1"/>
  <c r="J530" i="8" s="1"/>
  <c r="E531" i="8"/>
  <c r="D531" i="8" s="1"/>
  <c r="E533" i="8"/>
  <c r="D533" i="8" s="1"/>
  <c r="E534" i="8"/>
  <c r="D534" i="8" s="1"/>
  <c r="E535" i="8"/>
  <c r="D535" i="8" s="1"/>
  <c r="E536" i="8"/>
  <c r="D536" i="8" s="1"/>
  <c r="E537" i="8"/>
  <c r="D537" i="8" s="1"/>
  <c r="E538" i="8"/>
  <c r="D538" i="8" s="1"/>
  <c r="H538" i="8" s="1"/>
  <c r="J538" i="8" s="1"/>
  <c r="E539" i="8"/>
  <c r="D539" i="8" s="1"/>
  <c r="E541" i="8"/>
  <c r="D541" i="8" s="1"/>
  <c r="E542" i="8"/>
  <c r="D542" i="8" s="1"/>
  <c r="E543" i="8"/>
  <c r="D543" i="8" s="1"/>
  <c r="E545" i="8"/>
  <c r="D545" i="8" s="1"/>
  <c r="E546" i="8"/>
  <c r="D546" i="8" s="1"/>
  <c r="E547" i="8"/>
  <c r="D547" i="8" s="1"/>
  <c r="E548" i="8"/>
  <c r="D548" i="8" s="1"/>
  <c r="E549" i="8"/>
  <c r="D549" i="8" s="1"/>
  <c r="E550" i="8"/>
  <c r="D550" i="8" s="1"/>
  <c r="E551" i="8"/>
  <c r="D551" i="8" s="1"/>
  <c r="H551" i="8" s="1"/>
  <c r="J551" i="8" s="1"/>
  <c r="E553" i="8"/>
  <c r="D553" i="8" s="1"/>
  <c r="E554" i="8"/>
  <c r="D554" i="8" s="1"/>
  <c r="E555" i="8"/>
  <c r="D555" i="8" s="1"/>
  <c r="E557" i="8"/>
  <c r="D557" i="8" s="1"/>
  <c r="H557" i="8" s="1"/>
  <c r="J557" i="8" s="1"/>
  <c r="E558" i="8"/>
  <c r="D558" i="8" s="1"/>
  <c r="E559" i="8"/>
  <c r="D559" i="8" s="1"/>
  <c r="E560" i="8"/>
  <c r="D560" i="8" s="1"/>
  <c r="E561" i="8"/>
  <c r="D561" i="8" s="1"/>
  <c r="E562" i="8"/>
  <c r="D562" i="8" s="1"/>
  <c r="E563" i="8"/>
  <c r="D563" i="8" s="1"/>
  <c r="E565" i="8"/>
  <c r="D565" i="8" s="1"/>
  <c r="E566" i="8"/>
  <c r="D566" i="8" s="1"/>
  <c r="E569" i="8"/>
  <c r="D569" i="8" s="1"/>
  <c r="E570" i="8"/>
  <c r="D570" i="8" s="1"/>
  <c r="H570" i="8" s="1"/>
  <c r="J570" i="8" s="1"/>
  <c r="E571" i="8"/>
  <c r="D571" i="8" s="1"/>
  <c r="E572" i="8"/>
  <c r="D572" i="8" s="1"/>
  <c r="E573" i="8"/>
  <c r="D573" i="8" s="1"/>
  <c r="E574" i="8"/>
  <c r="D574" i="8" s="1"/>
  <c r="E575" i="8"/>
  <c r="D575" i="8" s="1"/>
  <c r="E577" i="8"/>
  <c r="D577" i="8" s="1"/>
  <c r="H577" i="8" s="1"/>
  <c r="J577" i="8" s="1"/>
  <c r="E578" i="8"/>
  <c r="D578" i="8" s="1"/>
  <c r="E579" i="8"/>
  <c r="D579" i="8" s="1"/>
  <c r="E581" i="8"/>
  <c r="D581" i="8" s="1"/>
  <c r="E582" i="8"/>
  <c r="D582" i="8" s="1"/>
  <c r="E583" i="8"/>
  <c r="D583" i="8" s="1"/>
  <c r="H583" i="8" s="1"/>
  <c r="J583" i="8" s="1"/>
  <c r="E584" i="8"/>
  <c r="D584" i="8" s="1"/>
  <c r="E585" i="8"/>
  <c r="D585" i="8" s="1"/>
  <c r="E586" i="8"/>
  <c r="D586" i="8" s="1"/>
  <c r="E587" i="8"/>
  <c r="D587" i="8" s="1"/>
  <c r="E589" i="8"/>
  <c r="D589" i="8" s="1"/>
  <c r="E590" i="8"/>
  <c r="D590" i="8" s="1"/>
  <c r="H590" i="8" s="1"/>
  <c r="J590" i="8" s="1"/>
  <c r="E591" i="8"/>
  <c r="D591" i="8" s="1"/>
  <c r="E594" i="8"/>
  <c r="D594" i="8" s="1"/>
  <c r="E595" i="8"/>
  <c r="D595" i="8" s="1"/>
  <c r="E596" i="8"/>
  <c r="D596" i="8" s="1"/>
  <c r="H596" i="8" s="1"/>
  <c r="J596" i="8" s="1"/>
  <c r="E597" i="8"/>
  <c r="D597" i="8" s="1"/>
  <c r="E598" i="8"/>
  <c r="D598" i="8" s="1"/>
  <c r="E599" i="8"/>
  <c r="D599" i="8" s="1"/>
  <c r="E601" i="8"/>
  <c r="D601" i="8" s="1"/>
  <c r="E602" i="8"/>
  <c r="D602" i="8" s="1"/>
  <c r="E603" i="8"/>
  <c r="D603" i="8" s="1"/>
  <c r="H603" i="8" s="1"/>
  <c r="J603" i="8" s="1"/>
  <c r="E605" i="8"/>
  <c r="D605" i="8" s="1"/>
  <c r="E607" i="8"/>
  <c r="D607" i="8" s="1"/>
  <c r="E608" i="8"/>
  <c r="D608" i="8" s="1"/>
  <c r="E609" i="8"/>
  <c r="D609" i="8" s="1"/>
  <c r="H609" i="8" s="1"/>
  <c r="J609" i="8" s="1"/>
  <c r="E610" i="8"/>
  <c r="D610" i="8" s="1"/>
  <c r="E611" i="8"/>
  <c r="D611" i="8" s="1"/>
  <c r="E613" i="8"/>
  <c r="D613" i="8" s="1"/>
  <c r="E614" i="8"/>
  <c r="D614" i="8" s="1"/>
  <c r="E615" i="8"/>
  <c r="D615" i="8" s="1"/>
  <c r="E617" i="8"/>
  <c r="D617" i="8" s="1"/>
  <c r="H617" i="8" s="1"/>
  <c r="J617" i="8" s="1"/>
  <c r="E618" i="8"/>
  <c r="D618" i="8" s="1"/>
  <c r="E619" i="8"/>
  <c r="D619" i="8" s="1"/>
  <c r="E620" i="8"/>
  <c r="D620" i="8" s="1"/>
  <c r="E621" i="8"/>
  <c r="D621" i="8" s="1"/>
  <c r="E622" i="8"/>
  <c r="D622" i="8" s="1"/>
  <c r="H622" i="8" s="1"/>
  <c r="J622" i="8" s="1"/>
  <c r="E623" i="8"/>
  <c r="D623" i="8" s="1"/>
  <c r="E625" i="8"/>
  <c r="D625" i="8" s="1"/>
  <c r="E626" i="8"/>
  <c r="D626" i="8" s="1"/>
  <c r="E627" i="8"/>
  <c r="D627" i="8" s="1"/>
  <c r="E629" i="8"/>
  <c r="D629" i="8" s="1"/>
  <c r="E630" i="8"/>
  <c r="D630" i="8" s="1"/>
  <c r="H630" i="8" s="1"/>
  <c r="J630" i="8" s="1"/>
  <c r="E631" i="8"/>
  <c r="D631" i="8" s="1"/>
  <c r="E632" i="8"/>
  <c r="D632" i="8" s="1"/>
  <c r="E633" i="8"/>
  <c r="D633" i="8" s="1"/>
  <c r="E634" i="8"/>
  <c r="D634" i="8" s="1"/>
  <c r="E635" i="8"/>
  <c r="D635" i="8" s="1"/>
  <c r="H635" i="8" s="1"/>
  <c r="J635" i="8" s="1"/>
  <c r="E637" i="8"/>
  <c r="D637" i="8" s="1"/>
  <c r="E638" i="8"/>
  <c r="D638" i="8" s="1"/>
  <c r="E639" i="8"/>
  <c r="D639" i="8" s="1"/>
  <c r="E641" i="8"/>
  <c r="D641" i="8" s="1"/>
  <c r="E642" i="8"/>
  <c r="D642" i="8" s="1"/>
  <c r="E643" i="8"/>
  <c r="D643" i="8" s="1"/>
  <c r="H643" i="8" s="1"/>
  <c r="J643" i="8" s="1"/>
  <c r="E644" i="8"/>
  <c r="D644" i="8" s="1"/>
  <c r="E645" i="8"/>
  <c r="D645" i="8" s="1"/>
  <c r="E646" i="8"/>
  <c r="D646" i="8" s="1"/>
  <c r="E647" i="8"/>
  <c r="D647" i="8" s="1"/>
  <c r="E648" i="8"/>
  <c r="D648" i="8" s="1"/>
  <c r="H648" i="8" s="1"/>
  <c r="J648" i="8" s="1"/>
  <c r="E649" i="8"/>
  <c r="D649" i="8" s="1"/>
  <c r="E650" i="8"/>
  <c r="D650" i="8" s="1"/>
  <c r="E651" i="8"/>
  <c r="D651" i="8" s="1"/>
  <c r="E653" i="8"/>
  <c r="D653" i="8" s="1"/>
  <c r="E654" i="8"/>
  <c r="D654" i="8" s="1"/>
  <c r="E655" i="8"/>
  <c r="D655" i="8" s="1"/>
  <c r="E656" i="8"/>
  <c r="D656" i="8" s="1"/>
  <c r="H656" i="8" s="1"/>
  <c r="J656" i="8" s="1"/>
  <c r="E657" i="8"/>
  <c r="D657" i="8" s="1"/>
  <c r="E658" i="8"/>
  <c r="D658" i="8" s="1"/>
  <c r="E659" i="8"/>
  <c r="D659" i="8" s="1"/>
  <c r="E661" i="8"/>
  <c r="D661" i="8" s="1"/>
  <c r="H661" i="8" s="1"/>
  <c r="J661" i="8" s="1"/>
  <c r="E662" i="8"/>
  <c r="D662" i="8" s="1"/>
  <c r="E663" i="8"/>
  <c r="D663" i="8" s="1"/>
  <c r="E665" i="8"/>
  <c r="D665" i="8" s="1"/>
  <c r="E666" i="8"/>
  <c r="D666" i="8" s="1"/>
  <c r="E667" i="8"/>
  <c r="D667" i="8" s="1"/>
  <c r="E668" i="8"/>
  <c r="D668" i="8" s="1"/>
  <c r="E669" i="8"/>
  <c r="D669" i="8" s="1"/>
  <c r="H669" i="8" s="1"/>
  <c r="J669" i="8" s="1"/>
  <c r="E670" i="8"/>
  <c r="D670" i="8" s="1"/>
  <c r="E671" i="8"/>
  <c r="D671" i="8" s="1"/>
  <c r="E673" i="8"/>
  <c r="D673" i="8" s="1"/>
  <c r="E674" i="8"/>
  <c r="D674" i="8" s="1"/>
  <c r="H674" i="8" s="1"/>
  <c r="J674" i="8" s="1"/>
  <c r="E675" i="8"/>
  <c r="D675" i="8" s="1"/>
  <c r="E677" i="8"/>
  <c r="D677" i="8" s="1"/>
  <c r="E678" i="8"/>
  <c r="D678" i="8" s="1"/>
  <c r="E679" i="8"/>
  <c r="D679" i="8" s="1"/>
  <c r="E680" i="8"/>
  <c r="D680" i="8" s="1"/>
  <c r="E681" i="8"/>
  <c r="D681" i="8" s="1"/>
  <c r="E682" i="8"/>
  <c r="D682" i="8" s="1"/>
  <c r="H682" i="8" s="1"/>
  <c r="J682" i="8" s="1"/>
  <c r="E683" i="8"/>
  <c r="D683" i="8" s="1"/>
  <c r="E685" i="8"/>
  <c r="D685" i="8" s="1"/>
  <c r="E686" i="8"/>
  <c r="D686" i="8" s="1"/>
  <c r="E687" i="8"/>
  <c r="D687" i="8" s="1"/>
  <c r="H687" i="8" s="1"/>
  <c r="J687" i="8" s="1"/>
  <c r="E689" i="8"/>
  <c r="D689" i="8" s="1"/>
  <c r="E690" i="8"/>
  <c r="D690" i="8" s="1"/>
  <c r="E691" i="8"/>
  <c r="D691" i="8" s="1"/>
  <c r="E692" i="8"/>
  <c r="D692" i="8" s="1"/>
  <c r="E693" i="8"/>
  <c r="D693" i="8" s="1"/>
  <c r="E694" i="8"/>
  <c r="D694" i="8" s="1"/>
  <c r="E695" i="8"/>
  <c r="D695" i="8" s="1"/>
  <c r="H695" i="8" s="1"/>
  <c r="J695" i="8" s="1"/>
  <c r="E697" i="8"/>
  <c r="D697" i="8" s="1"/>
  <c r="E698" i="8"/>
  <c r="D698" i="8" s="1"/>
  <c r="E699" i="8"/>
  <c r="D699" i="8" s="1"/>
  <c r="E701" i="8"/>
  <c r="D701" i="8" s="1"/>
  <c r="E702" i="8"/>
  <c r="D702" i="8" s="1"/>
  <c r="E703" i="8"/>
  <c r="D703" i="8" s="1"/>
  <c r="E704" i="8"/>
  <c r="D704" i="8" s="1"/>
  <c r="E705" i="8"/>
  <c r="D705" i="8" s="1"/>
  <c r="E706" i="8"/>
  <c r="D706" i="8" s="1"/>
  <c r="E707" i="8"/>
  <c r="D707" i="8" s="1"/>
  <c r="E709" i="8"/>
  <c r="D709" i="8" s="1"/>
  <c r="E710" i="8"/>
  <c r="D710" i="8" s="1"/>
  <c r="E713" i="8"/>
  <c r="D713" i="8" s="1"/>
  <c r="E714" i="8"/>
  <c r="D714" i="8" s="1"/>
  <c r="H714" i="8" s="1"/>
  <c r="J714" i="8" s="1"/>
  <c r="E715" i="8"/>
  <c r="D715" i="8" s="1"/>
  <c r="E716" i="8"/>
  <c r="D716" i="8" s="1"/>
  <c r="E717" i="8"/>
  <c r="D717" i="8" s="1"/>
  <c r="E718" i="8"/>
  <c r="D718" i="8" s="1"/>
  <c r="E719" i="8"/>
  <c r="D719" i="8" s="1"/>
  <c r="E721" i="8"/>
  <c r="D721" i="8" s="1"/>
  <c r="H721" i="8" s="1"/>
  <c r="J721" i="8" s="1"/>
  <c r="E722" i="8"/>
  <c r="D722" i="8" s="1"/>
  <c r="E723" i="8"/>
  <c r="D723" i="8" s="1"/>
  <c r="E725" i="8"/>
  <c r="D725" i="8" s="1"/>
  <c r="E726" i="8"/>
  <c r="D726" i="8" s="1"/>
  <c r="E727" i="8"/>
  <c r="D727" i="8" s="1"/>
  <c r="H727" i="8" s="1"/>
  <c r="J727" i="8" s="1"/>
  <c r="E728" i="8"/>
  <c r="D728" i="8" s="1"/>
  <c r="E729" i="8"/>
  <c r="D729" i="8" s="1"/>
  <c r="E730" i="8"/>
  <c r="D730" i="8" s="1"/>
  <c r="E731" i="8"/>
  <c r="D731" i="8" s="1"/>
  <c r="E733" i="8"/>
  <c r="D733" i="8" s="1"/>
  <c r="E734" i="8"/>
  <c r="D734" i="8" s="1"/>
  <c r="H734" i="8" s="1"/>
  <c r="J734" i="8" s="1"/>
  <c r="E735" i="8"/>
  <c r="D735" i="8" s="1"/>
  <c r="E738" i="8"/>
  <c r="D738" i="8" s="1"/>
  <c r="E739" i="8"/>
  <c r="D739" i="8" s="1"/>
  <c r="E740" i="8"/>
  <c r="D740" i="8" s="1"/>
  <c r="H740" i="8" s="1"/>
  <c r="J740" i="8" s="1"/>
  <c r="E741" i="8"/>
  <c r="D741" i="8" s="1"/>
  <c r="E742" i="8"/>
  <c r="D742" i="8" s="1"/>
  <c r="E743" i="8"/>
  <c r="D743" i="8" s="1"/>
  <c r="E745" i="8"/>
  <c r="D745" i="8" s="1"/>
  <c r="E746" i="8"/>
  <c r="D746" i="8" s="1"/>
  <c r="E747" i="8"/>
  <c r="D747" i="8" s="1"/>
  <c r="H747" i="8" s="1"/>
  <c r="J747" i="8" s="1"/>
  <c r="E749" i="8"/>
  <c r="D749" i="8" s="1"/>
  <c r="E751" i="8"/>
  <c r="D751" i="8" s="1"/>
  <c r="E752" i="8"/>
  <c r="D752" i="8" s="1"/>
  <c r="E753" i="8"/>
  <c r="D753" i="8" s="1"/>
  <c r="H753" i="8" s="1"/>
  <c r="J753" i="8" s="1"/>
  <c r="E754" i="8"/>
  <c r="D754" i="8" s="1"/>
  <c r="E755" i="8"/>
  <c r="D755" i="8" s="1"/>
  <c r="E757" i="8"/>
  <c r="D757" i="8" s="1"/>
  <c r="E758" i="8"/>
  <c r="D758" i="8" s="1"/>
  <c r="E759" i="8"/>
  <c r="D759" i="8" s="1"/>
  <c r="E761" i="8"/>
  <c r="D761" i="8" s="1"/>
  <c r="H761" i="8" s="1"/>
  <c r="J761" i="8" s="1"/>
  <c r="E762" i="8"/>
  <c r="D762" i="8" s="1"/>
  <c r="E763" i="8"/>
  <c r="D763" i="8" s="1"/>
  <c r="E764" i="8"/>
  <c r="D764" i="8" s="1"/>
  <c r="E765" i="8"/>
  <c r="D765" i="8" s="1"/>
  <c r="E766" i="8"/>
  <c r="D766" i="8" s="1"/>
  <c r="H766" i="8" s="1"/>
  <c r="J766" i="8" s="1"/>
  <c r="E767" i="8"/>
  <c r="D767" i="8" s="1"/>
  <c r="E769" i="8"/>
  <c r="D769" i="8" s="1"/>
  <c r="E770" i="8"/>
  <c r="D770" i="8" s="1"/>
  <c r="E771" i="8"/>
  <c r="D771" i="8" s="1"/>
  <c r="E773" i="8"/>
  <c r="D773" i="8" s="1"/>
  <c r="E774" i="8"/>
  <c r="D774" i="8" s="1"/>
  <c r="H774" i="8" s="1"/>
  <c r="J774" i="8" s="1"/>
  <c r="E775" i="8"/>
  <c r="D775" i="8" s="1"/>
  <c r="E777" i="8"/>
  <c r="D777" i="8" s="1"/>
  <c r="E778" i="8"/>
  <c r="D778" i="8" s="1"/>
  <c r="E779" i="8"/>
  <c r="D779" i="8" s="1"/>
  <c r="H779" i="8" s="1"/>
  <c r="J779" i="8" s="1"/>
  <c r="E781" i="8"/>
  <c r="D781" i="8" s="1"/>
  <c r="E782" i="8"/>
  <c r="D782" i="8" s="1"/>
  <c r="E783" i="8"/>
  <c r="D783" i="8" s="1"/>
  <c r="E785" i="8"/>
  <c r="D785" i="8" s="1"/>
  <c r="E786" i="8"/>
  <c r="D786" i="8" s="1"/>
  <c r="E787" i="8"/>
  <c r="D787" i="8" s="1"/>
  <c r="H787" i="8" s="1"/>
  <c r="J787" i="8" s="1"/>
  <c r="E788" i="8"/>
  <c r="D788" i="8" s="1"/>
  <c r="E789" i="8"/>
  <c r="D789" i="8" s="1"/>
  <c r="E790" i="8"/>
  <c r="D790" i="8" s="1"/>
  <c r="E791" i="8"/>
  <c r="D791" i="8" s="1"/>
  <c r="E792" i="8"/>
  <c r="D792" i="8" s="1"/>
  <c r="H792" i="8" s="1"/>
  <c r="J792" i="8" s="1"/>
  <c r="E793" i="8"/>
  <c r="D793" i="8" s="1"/>
  <c r="E794" i="8"/>
  <c r="D794" i="8" s="1"/>
  <c r="E795" i="8"/>
  <c r="D795" i="8" s="1"/>
  <c r="E797" i="8"/>
  <c r="D797" i="8" s="1"/>
  <c r="E798" i="8"/>
  <c r="D798" i="8" s="1"/>
  <c r="E799" i="8"/>
  <c r="D799" i="8" s="1"/>
  <c r="E800" i="8"/>
  <c r="D800" i="8" s="1"/>
  <c r="H800" i="8" s="1"/>
  <c r="J800" i="8" s="1"/>
  <c r="E801" i="8"/>
  <c r="D801" i="8" s="1"/>
  <c r="E802" i="8"/>
  <c r="D802" i="8" s="1"/>
  <c r="E803" i="8"/>
  <c r="D803" i="8" s="1"/>
  <c r="E805" i="8"/>
  <c r="D805" i="8" s="1"/>
  <c r="H805" i="8" s="1"/>
  <c r="J805" i="8" s="1"/>
  <c r="E806" i="8"/>
  <c r="D806" i="8" s="1"/>
  <c r="E807" i="8"/>
  <c r="D807" i="8" s="1"/>
  <c r="E809" i="8"/>
  <c r="D809" i="8" s="1"/>
  <c r="E810" i="8"/>
  <c r="D810" i="8" s="1"/>
  <c r="E811" i="8"/>
  <c r="D811" i="8" s="1"/>
  <c r="E812" i="8"/>
  <c r="D812" i="8" s="1"/>
  <c r="E813" i="8"/>
  <c r="D813" i="8" s="1"/>
  <c r="H813" i="8" s="1"/>
  <c r="J813" i="8" s="1"/>
  <c r="E814" i="8"/>
  <c r="D814" i="8" s="1"/>
  <c r="E815" i="8"/>
  <c r="D815" i="8" s="1"/>
  <c r="E817" i="8"/>
  <c r="D817" i="8" s="1"/>
  <c r="E818" i="8"/>
  <c r="D818" i="8" s="1"/>
  <c r="H818" i="8" s="1"/>
  <c r="J818" i="8" s="1"/>
  <c r="E819" i="8"/>
  <c r="D819" i="8" s="1"/>
  <c r="E821" i="8"/>
  <c r="D821" i="8" s="1"/>
  <c r="E822" i="8"/>
  <c r="D822" i="8" s="1"/>
  <c r="E823" i="8"/>
  <c r="D823" i="8" s="1"/>
  <c r="E824" i="8"/>
  <c r="D824" i="8" s="1"/>
  <c r="E825" i="8"/>
  <c r="D825" i="8" s="1"/>
  <c r="E826" i="8"/>
  <c r="D826" i="8" s="1"/>
  <c r="H826" i="8" s="1"/>
  <c r="J826" i="8" s="1"/>
  <c r="E827" i="8"/>
  <c r="D827" i="8" s="1"/>
  <c r="E830" i="8"/>
  <c r="D830" i="8" s="1"/>
  <c r="E831" i="8"/>
  <c r="D831" i="8" s="1"/>
  <c r="H831" i="8" s="1"/>
  <c r="J831" i="8" s="1"/>
  <c r="E833" i="8"/>
  <c r="D833" i="8" s="1"/>
  <c r="E834" i="8"/>
  <c r="D834" i="8" s="1"/>
  <c r="E835" i="8"/>
  <c r="D835" i="8" s="1"/>
  <c r="E836" i="8"/>
  <c r="D836" i="8" s="1"/>
  <c r="E837" i="8"/>
  <c r="D837" i="8" s="1"/>
  <c r="E838" i="8"/>
  <c r="D838" i="8" s="1"/>
  <c r="E839" i="8"/>
  <c r="D839" i="8" s="1"/>
  <c r="H839" i="8" s="1"/>
  <c r="J839" i="8" s="1"/>
  <c r="E841" i="8"/>
  <c r="D841" i="8" s="1"/>
  <c r="E842" i="8"/>
  <c r="D842" i="8" s="1"/>
  <c r="E843" i="8"/>
  <c r="D843" i="8" s="1"/>
  <c r="E845" i="8"/>
  <c r="D845" i="8" s="1"/>
  <c r="H845" i="8" s="1"/>
  <c r="J845" i="8" s="1"/>
  <c r="E846" i="8"/>
  <c r="D846" i="8" s="1"/>
  <c r="E847" i="8"/>
  <c r="D847" i="8" s="1"/>
  <c r="E848" i="8"/>
  <c r="D848" i="8" s="1"/>
  <c r="E849" i="8"/>
  <c r="D849" i="8" s="1"/>
  <c r="E850" i="8"/>
  <c r="D850" i="8" s="1"/>
  <c r="E851" i="8"/>
  <c r="D851" i="8" s="1"/>
  <c r="E853" i="8"/>
  <c r="D853" i="8" s="1"/>
  <c r="E854" i="8"/>
  <c r="D854" i="8" s="1"/>
  <c r="E857" i="8"/>
  <c r="D857" i="8" s="1"/>
  <c r="E858" i="8"/>
  <c r="D858" i="8" s="1"/>
  <c r="E859" i="8"/>
  <c r="D859" i="8" s="1"/>
  <c r="E860" i="8"/>
  <c r="D860" i="8" s="1"/>
  <c r="E861" i="8"/>
  <c r="D861" i="8" s="1"/>
  <c r="E862" i="8"/>
  <c r="D862" i="8" s="1"/>
  <c r="E863" i="8"/>
  <c r="D863" i="8" s="1"/>
  <c r="E865" i="8"/>
  <c r="D865" i="8" s="1"/>
  <c r="H865" i="8" s="1"/>
  <c r="J865" i="8" s="1"/>
  <c r="E866" i="8"/>
  <c r="D866" i="8" s="1"/>
  <c r="E867" i="8"/>
  <c r="D867" i="8" s="1"/>
  <c r="E869" i="8"/>
  <c r="D869" i="8" s="1"/>
  <c r="E870" i="8"/>
  <c r="D870" i="8" s="1"/>
  <c r="E871" i="8"/>
  <c r="D871" i="8" s="1"/>
  <c r="H871" i="8" s="1"/>
  <c r="J871" i="8" s="1"/>
  <c r="E872" i="8"/>
  <c r="D872" i="8" s="1"/>
  <c r="E873" i="8"/>
  <c r="D873" i="8" s="1"/>
  <c r="E874" i="8"/>
  <c r="D874" i="8" s="1"/>
  <c r="E875" i="8"/>
  <c r="D875" i="8" s="1"/>
  <c r="E877" i="8"/>
  <c r="D877" i="8" s="1"/>
  <c r="E878" i="8"/>
  <c r="D878" i="8" s="1"/>
  <c r="H878" i="8" s="1"/>
  <c r="J878" i="8" s="1"/>
  <c r="E882" i="8"/>
  <c r="D882" i="8" s="1"/>
  <c r="E883" i="8"/>
  <c r="D883" i="8" s="1"/>
  <c r="E884" i="8"/>
  <c r="D884" i="8" s="1"/>
  <c r="E885" i="8"/>
  <c r="D885" i="8" s="1"/>
  <c r="H885" i="8" s="1"/>
  <c r="J885" i="8" s="1"/>
  <c r="E886" i="8"/>
  <c r="D886" i="8" s="1"/>
  <c r="E887" i="8"/>
  <c r="D887" i="8" s="1"/>
  <c r="E889" i="8"/>
  <c r="D889" i="8" s="1"/>
  <c r="E890" i="8"/>
  <c r="D890" i="8" s="1"/>
  <c r="E891" i="8"/>
  <c r="D891" i="8" s="1"/>
  <c r="H891" i="8" s="1"/>
  <c r="J891" i="8" s="1"/>
  <c r="E893" i="8"/>
  <c r="D893" i="8" s="1"/>
  <c r="E895" i="8"/>
  <c r="D895" i="8" s="1"/>
  <c r="E896" i="8"/>
  <c r="D896" i="8" s="1"/>
  <c r="E897" i="8"/>
  <c r="D897" i="8" s="1"/>
  <c r="E898" i="8"/>
  <c r="D898" i="8" s="1"/>
  <c r="H898" i="8" s="1"/>
  <c r="J898" i="8" s="1"/>
  <c r="E899" i="8"/>
  <c r="D899" i="8" s="1"/>
  <c r="E901" i="8"/>
  <c r="D901" i="8" s="1"/>
  <c r="E902" i="8"/>
  <c r="D902" i="8" s="1"/>
  <c r="E903" i="8"/>
  <c r="D903" i="8" s="1"/>
  <c r="E905" i="8"/>
  <c r="D905" i="8" s="1"/>
  <c r="H905" i="8" s="1"/>
  <c r="J905" i="8" s="1"/>
  <c r="E906" i="8"/>
  <c r="D906" i="8" s="1"/>
  <c r="E907" i="8"/>
  <c r="D907" i="8" s="1"/>
  <c r="E908" i="8"/>
  <c r="D908" i="8" s="1"/>
  <c r="E909" i="8"/>
  <c r="D909" i="8" s="1"/>
  <c r="E910" i="8"/>
  <c r="D910" i="8" s="1"/>
  <c r="E911" i="8"/>
  <c r="D911" i="8" s="1"/>
  <c r="H911" i="8" s="1"/>
  <c r="J911" i="8" s="1"/>
  <c r="E913" i="8"/>
  <c r="D913" i="8" s="1"/>
  <c r="E914" i="8"/>
  <c r="D914" i="8" s="1"/>
  <c r="E915" i="8"/>
  <c r="D915" i="8" s="1"/>
  <c r="E917" i="8"/>
  <c r="D917" i="8" s="1"/>
  <c r="E918" i="8"/>
  <c r="D918" i="8" s="1"/>
  <c r="H918" i="8" s="1"/>
  <c r="J918" i="8" s="1"/>
  <c r="E919" i="8"/>
  <c r="D919" i="8" s="1"/>
  <c r="E921" i="8"/>
  <c r="D921" i="8" s="1"/>
  <c r="E922" i="8"/>
  <c r="D922" i="8" s="1"/>
  <c r="E923" i="8"/>
  <c r="D923" i="8" s="1"/>
  <c r="E924" i="8"/>
  <c r="D924" i="8" s="1"/>
  <c r="H924" i="8" s="1"/>
  <c r="J924" i="8" s="1"/>
  <c r="E925" i="8"/>
  <c r="D925" i="8" s="1"/>
  <c r="E926" i="8"/>
  <c r="D926" i="8" s="1"/>
  <c r="E927" i="8"/>
  <c r="D927" i="8" s="1"/>
  <c r="E929" i="8"/>
  <c r="D929" i="8" s="1"/>
  <c r="E930" i="8"/>
  <c r="D930" i="8" s="1"/>
  <c r="E931" i="8"/>
  <c r="D931" i="8" s="1"/>
  <c r="H931" i="8" s="1"/>
  <c r="J931" i="8" s="1"/>
  <c r="E932" i="8"/>
  <c r="D932" i="8" s="1"/>
  <c r="E933" i="8"/>
  <c r="D933" i="8" s="1"/>
  <c r="E934" i="8"/>
  <c r="D934" i="8" s="1"/>
  <c r="E935" i="8"/>
  <c r="D935" i="8" s="1"/>
  <c r="E937" i="8"/>
  <c r="D937" i="8" s="1"/>
  <c r="H937" i="8" s="1"/>
  <c r="J937" i="8" s="1"/>
  <c r="E938" i="8"/>
  <c r="D938" i="8" s="1"/>
  <c r="E939" i="8"/>
  <c r="D939" i="8" s="1"/>
  <c r="E941" i="8"/>
  <c r="D941" i="8" s="1"/>
  <c r="E942" i="8"/>
  <c r="D942" i="8" s="1"/>
  <c r="E943" i="8"/>
  <c r="D943" i="8" s="1"/>
  <c r="E944" i="8"/>
  <c r="D944" i="8" s="1"/>
  <c r="H944" i="8" s="1"/>
  <c r="J944" i="8" s="1"/>
  <c r="E945" i="8"/>
  <c r="D945" i="8" s="1"/>
  <c r="E946" i="8"/>
  <c r="D946" i="8" s="1"/>
  <c r="E947" i="8"/>
  <c r="D947" i="8" s="1"/>
  <c r="E949" i="8"/>
  <c r="D949" i="8" s="1"/>
  <c r="E950" i="8"/>
  <c r="D950" i="8" s="1"/>
  <c r="H950" i="8" s="1"/>
  <c r="J950" i="8" s="1"/>
  <c r="E953" i="8"/>
  <c r="D953" i="8" s="1"/>
  <c r="E954" i="8"/>
  <c r="D954" i="8" s="1"/>
  <c r="E955" i="8"/>
  <c r="D955" i="8" s="1"/>
  <c r="E956" i="8"/>
  <c r="D956" i="8" s="1"/>
  <c r="E957" i="8"/>
  <c r="D957" i="8" s="1"/>
  <c r="H957" i="8" s="1"/>
  <c r="J957" i="8" s="1"/>
  <c r="E958" i="8"/>
  <c r="D958" i="8" s="1"/>
  <c r="E959" i="8"/>
  <c r="D959" i="8" s="1"/>
  <c r="E961" i="8"/>
  <c r="D961" i="8" s="1"/>
  <c r="E962" i="8"/>
  <c r="D962" i="8" s="1"/>
  <c r="E963" i="8"/>
  <c r="D963" i="8" s="1"/>
  <c r="E965" i="8"/>
  <c r="D965" i="8" s="1"/>
  <c r="H965" i="8" s="1"/>
  <c r="J965" i="8" s="1"/>
  <c r="E966" i="8"/>
  <c r="D966" i="8" s="1"/>
  <c r="E967" i="8"/>
  <c r="D967" i="8" s="1"/>
  <c r="E968" i="8"/>
  <c r="D968" i="8" s="1"/>
  <c r="E969" i="8"/>
  <c r="D969" i="8" s="1"/>
  <c r="E970" i="8"/>
  <c r="D970" i="8" s="1"/>
  <c r="H970" i="8" s="1"/>
  <c r="J970" i="8" s="1"/>
  <c r="E971" i="8"/>
  <c r="D971" i="8" s="1"/>
  <c r="E974" i="8"/>
  <c r="D974" i="8" s="1"/>
  <c r="E975" i="8"/>
  <c r="D975" i="8" s="1"/>
  <c r="E977" i="8"/>
  <c r="D977" i="8" s="1"/>
  <c r="E978" i="8"/>
  <c r="D978" i="8" s="1"/>
  <c r="H978" i="8" s="1"/>
  <c r="J978" i="8" s="1"/>
  <c r="E979" i="8"/>
  <c r="D979" i="8" s="1"/>
  <c r="E980" i="8"/>
  <c r="D980" i="8" s="1"/>
  <c r="E981" i="8"/>
  <c r="D981" i="8" s="1"/>
  <c r="E982" i="8"/>
  <c r="D982" i="8" s="1"/>
  <c r="E983" i="8"/>
  <c r="D983" i="8" s="1"/>
  <c r="H983" i="8" s="1"/>
  <c r="J983" i="8" s="1"/>
  <c r="E985" i="8"/>
  <c r="D985" i="8" s="1"/>
  <c r="E986" i="8"/>
  <c r="D986" i="8" s="1"/>
  <c r="E987" i="8"/>
  <c r="D987" i="8" s="1"/>
  <c r="E989" i="8"/>
  <c r="D989" i="8" s="1"/>
  <c r="E990" i="8"/>
  <c r="D990" i="8" s="1"/>
  <c r="E991" i="8"/>
  <c r="D991" i="8" s="1"/>
  <c r="H991" i="8" s="1"/>
  <c r="J991" i="8" s="1"/>
  <c r="E992" i="8"/>
  <c r="D992" i="8" s="1"/>
  <c r="E993" i="8"/>
  <c r="D993" i="8" s="1"/>
  <c r="E994" i="8"/>
  <c r="D994" i="8" s="1"/>
  <c r="E995" i="8"/>
  <c r="D995" i="8" s="1"/>
  <c r="E997" i="8"/>
  <c r="D997" i="8" s="1"/>
  <c r="E998" i="8"/>
  <c r="D998" i="8" s="1"/>
  <c r="E1001" i="8"/>
  <c r="D1001" i="8" s="1"/>
  <c r="F731" i="8"/>
  <c r="I731" i="8" s="1"/>
  <c r="K731" i="8" s="1"/>
  <c r="G31" i="8"/>
  <c r="F31" i="8" s="1"/>
  <c r="I31" i="8" s="1"/>
  <c r="K31" i="8" s="1"/>
  <c r="G32" i="8"/>
  <c r="F32" i="8" s="1"/>
  <c r="G33" i="8"/>
  <c r="F33" i="8" s="1"/>
  <c r="G34" i="8"/>
  <c r="F34" i="8" s="1"/>
  <c r="G35" i="8"/>
  <c r="F35" i="8" s="1"/>
  <c r="G37" i="8"/>
  <c r="F37" i="8" s="1"/>
  <c r="G38" i="8"/>
  <c r="F38" i="8" s="1"/>
  <c r="I38" i="8" s="1"/>
  <c r="K38" i="8" s="1"/>
  <c r="G39" i="8"/>
  <c r="F39" i="8" s="1"/>
  <c r="I39" i="8" s="1"/>
  <c r="K39" i="8" s="1"/>
  <c r="G41" i="8"/>
  <c r="F41" i="8" s="1"/>
  <c r="G42" i="8"/>
  <c r="F42" i="8" s="1"/>
  <c r="I42" i="8" s="1"/>
  <c r="K42" i="8" s="1"/>
  <c r="G43" i="8"/>
  <c r="F43" i="8" s="1"/>
  <c r="G44" i="8"/>
  <c r="F44" i="8" s="1"/>
  <c r="G45" i="8"/>
  <c r="F45" i="8" s="1"/>
  <c r="I45" i="8" s="1"/>
  <c r="G46" i="8"/>
  <c r="F46" i="8" s="1"/>
  <c r="G47" i="8"/>
  <c r="F47" i="8" s="1"/>
  <c r="G49" i="8"/>
  <c r="F49" i="8" s="1"/>
  <c r="G50" i="8"/>
  <c r="F50" i="8" s="1"/>
  <c r="G51" i="8"/>
  <c r="F51" i="8" s="1"/>
  <c r="I51" i="8" s="1"/>
  <c r="K51" i="8" s="1"/>
  <c r="G53" i="8"/>
  <c r="F53" i="8" s="1"/>
  <c r="G54" i="8"/>
  <c r="F54" i="8" s="1"/>
  <c r="G55" i="8"/>
  <c r="F55" i="8" s="1"/>
  <c r="I55" i="8" s="1"/>
  <c r="K55" i="8" s="1"/>
  <c r="G56" i="8"/>
  <c r="F56" i="8" s="1"/>
  <c r="G57" i="8"/>
  <c r="F57" i="8" s="1"/>
  <c r="I57" i="8" s="1"/>
  <c r="G58" i="8"/>
  <c r="F58" i="8" s="1"/>
  <c r="G59" i="8"/>
  <c r="F59" i="8" s="1"/>
  <c r="G61" i="8"/>
  <c r="F61" i="8" s="1"/>
  <c r="G62" i="8"/>
  <c r="F62" i="8" s="1"/>
  <c r="G63" i="8"/>
  <c r="F63" i="8" s="1"/>
  <c r="I63" i="8" s="1"/>
  <c r="G65" i="8"/>
  <c r="F65" i="8" s="1"/>
  <c r="I65" i="8" s="1"/>
  <c r="K65" i="8" s="1"/>
  <c r="G66" i="8"/>
  <c r="F66" i="8" s="1"/>
  <c r="I66" i="8" s="1"/>
  <c r="K66" i="8" s="1"/>
  <c r="G67" i="8"/>
  <c r="F67" i="8" s="1"/>
  <c r="G68" i="8"/>
  <c r="F68" i="8" s="1"/>
  <c r="I68" i="8" s="1"/>
  <c r="K68" i="8" s="1"/>
  <c r="G69" i="8"/>
  <c r="F69" i="8" s="1"/>
  <c r="G70" i="8"/>
  <c r="F70" i="8" s="1"/>
  <c r="I70" i="8" s="1"/>
  <c r="K70" i="8" s="1"/>
  <c r="G71" i="8"/>
  <c r="F71" i="8" s="1"/>
  <c r="G73" i="8"/>
  <c r="F73" i="8" s="1"/>
  <c r="G74" i="8"/>
  <c r="F74" i="8" s="1"/>
  <c r="G75" i="8"/>
  <c r="F75" i="8" s="1"/>
  <c r="I75" i="8" s="1"/>
  <c r="G77" i="8"/>
  <c r="F77" i="8" s="1"/>
  <c r="G78" i="8"/>
  <c r="F78" i="8" s="1"/>
  <c r="I78" i="8" s="1"/>
  <c r="K78" i="8" s="1"/>
  <c r="G79" i="8"/>
  <c r="F79" i="8" s="1"/>
  <c r="I79" i="8" s="1"/>
  <c r="K79" i="8" s="1"/>
  <c r="G80" i="8"/>
  <c r="F80" i="8" s="1"/>
  <c r="G81" i="8"/>
  <c r="F81" i="8" s="1"/>
  <c r="I81" i="8" s="1"/>
  <c r="K81" i="8" s="1"/>
  <c r="G82" i="8"/>
  <c r="F82" i="8" s="1"/>
  <c r="G83" i="8"/>
  <c r="F83" i="8" s="1"/>
  <c r="I83" i="8" s="1"/>
  <c r="K83" i="8" s="1"/>
  <c r="G85" i="8"/>
  <c r="F85" i="8" s="1"/>
  <c r="G86" i="8"/>
  <c r="F86" i="8" s="1"/>
  <c r="G87" i="8"/>
  <c r="F87" i="8" s="1"/>
  <c r="I87" i="8" s="1"/>
  <c r="K87" i="8" s="1"/>
  <c r="G89" i="8"/>
  <c r="F89" i="8" s="1"/>
  <c r="G90" i="8"/>
  <c r="F90" i="8" s="1"/>
  <c r="G91" i="8"/>
  <c r="F91" i="8" s="1"/>
  <c r="I91" i="8" s="1"/>
  <c r="K91" i="8" s="1"/>
  <c r="G92" i="8"/>
  <c r="F92" i="8" s="1"/>
  <c r="I92" i="8" s="1"/>
  <c r="K92" i="8" s="1"/>
  <c r="G93" i="8"/>
  <c r="F93" i="8" s="1"/>
  <c r="I93" i="8" s="1"/>
  <c r="G94" i="8"/>
  <c r="F94" i="8" s="1"/>
  <c r="I94" i="8" s="1"/>
  <c r="K94" i="8" s="1"/>
  <c r="G95" i="8"/>
  <c r="F95" i="8" s="1"/>
  <c r="G97" i="8"/>
  <c r="F97" i="8" s="1"/>
  <c r="G98" i="8"/>
  <c r="F98" i="8" s="1"/>
  <c r="G99" i="8"/>
  <c r="F99" i="8" s="1"/>
  <c r="I99" i="8" s="1"/>
  <c r="G101" i="8"/>
  <c r="F101" i="8" s="1"/>
  <c r="I101" i="8" s="1"/>
  <c r="K101" i="8" s="1"/>
  <c r="G102" i="8"/>
  <c r="F102" i="8" s="1"/>
  <c r="G103" i="8"/>
  <c r="F103" i="8" s="1"/>
  <c r="G104" i="8"/>
  <c r="F104" i="8" s="1"/>
  <c r="I104" i="8" s="1"/>
  <c r="K104" i="8" s="1"/>
  <c r="G105" i="8"/>
  <c r="F105" i="8" s="1"/>
  <c r="I105" i="8" s="1"/>
  <c r="K105" i="8" s="1"/>
  <c r="G106" i="8"/>
  <c r="F106" i="8" s="1"/>
  <c r="G107" i="8"/>
  <c r="F107" i="8" s="1"/>
  <c r="I107" i="8" s="1"/>
  <c r="K107" i="8" s="1"/>
  <c r="G109" i="8"/>
  <c r="F109" i="8" s="1"/>
  <c r="I109" i="8" s="1"/>
  <c r="G110" i="8"/>
  <c r="F110" i="8" s="1"/>
  <c r="G111" i="8"/>
  <c r="F111" i="8" s="1"/>
  <c r="G113" i="8"/>
  <c r="F113" i="8" s="1"/>
  <c r="G114" i="8"/>
  <c r="F114" i="8" s="1"/>
  <c r="G115" i="8"/>
  <c r="F115" i="8" s="1"/>
  <c r="G116" i="8"/>
  <c r="F116" i="8" s="1"/>
  <c r="G117" i="8"/>
  <c r="F117" i="8" s="1"/>
  <c r="I117" i="8" s="1"/>
  <c r="K117" i="8" s="1"/>
  <c r="G118" i="8"/>
  <c r="F118" i="8" s="1"/>
  <c r="I118" i="8" s="1"/>
  <c r="K118" i="8" s="1"/>
  <c r="G119" i="8"/>
  <c r="F119" i="8" s="1"/>
  <c r="G120" i="8"/>
  <c r="F120" i="8" s="1"/>
  <c r="I120" i="8" s="1"/>
  <c r="K120" i="8" s="1"/>
  <c r="G121" i="8"/>
  <c r="F121" i="8" s="1"/>
  <c r="G122" i="8"/>
  <c r="F122" i="8" s="1"/>
  <c r="I122" i="8" s="1"/>
  <c r="G123" i="8"/>
  <c r="F123" i="8" s="1"/>
  <c r="I123" i="8" s="1"/>
  <c r="G125" i="8"/>
  <c r="F125" i="8" s="1"/>
  <c r="G126" i="8"/>
  <c r="F126" i="8" s="1"/>
  <c r="G127" i="8"/>
  <c r="F127" i="8" s="1"/>
  <c r="G128" i="8"/>
  <c r="F128" i="8" s="1"/>
  <c r="G129" i="8"/>
  <c r="F129" i="8" s="1"/>
  <c r="G130" i="8"/>
  <c r="F130" i="8" s="1"/>
  <c r="I130" i="8" s="1"/>
  <c r="K130" i="8" s="1"/>
  <c r="G131" i="8"/>
  <c r="F131" i="8" s="1"/>
  <c r="I131" i="8" s="1"/>
  <c r="K131" i="8" s="1"/>
  <c r="G133" i="8"/>
  <c r="F133" i="8" s="1"/>
  <c r="I133" i="8" s="1"/>
  <c r="K133" i="8" s="1"/>
  <c r="G134" i="8"/>
  <c r="F134" i="8" s="1"/>
  <c r="G137" i="8"/>
  <c r="F137" i="8" s="1"/>
  <c r="I137" i="8" s="1"/>
  <c r="K137" i="8" s="1"/>
  <c r="G138" i="8"/>
  <c r="F138" i="8" s="1"/>
  <c r="G139" i="8"/>
  <c r="F139" i="8" s="1"/>
  <c r="G140" i="8"/>
  <c r="F140" i="8" s="1"/>
  <c r="G141" i="8"/>
  <c r="F141" i="8" s="1"/>
  <c r="G142" i="8"/>
  <c r="F142" i="8" s="1"/>
  <c r="G143" i="8"/>
  <c r="F143" i="8" s="1"/>
  <c r="I143" i="8" s="1"/>
  <c r="K143" i="8" s="1"/>
  <c r="G145" i="8"/>
  <c r="F145" i="8" s="1"/>
  <c r="G146" i="8"/>
  <c r="F146" i="8" s="1"/>
  <c r="I146" i="8" s="1"/>
  <c r="K146" i="8" s="1"/>
  <c r="G147" i="8"/>
  <c r="F147" i="8" s="1"/>
  <c r="I147" i="8" s="1"/>
  <c r="G149" i="8"/>
  <c r="F149" i="8" s="1"/>
  <c r="I149" i="8" s="1"/>
  <c r="K149" i="8" s="1"/>
  <c r="G150" i="8"/>
  <c r="F150" i="8" s="1"/>
  <c r="G151" i="8"/>
  <c r="F151" i="8" s="1"/>
  <c r="G152" i="8"/>
  <c r="F152" i="8" s="1"/>
  <c r="G153" i="8"/>
  <c r="F153" i="8" s="1"/>
  <c r="I153" i="8" s="1"/>
  <c r="K153" i="8" s="1"/>
  <c r="G154" i="8"/>
  <c r="F154" i="8" s="1"/>
  <c r="G155" i="8"/>
  <c r="F155" i="8" s="1"/>
  <c r="I155" i="8" s="1"/>
  <c r="K155" i="8" s="1"/>
  <c r="G157" i="8"/>
  <c r="F157" i="8" s="1"/>
  <c r="I157" i="8" s="1"/>
  <c r="K157" i="8" s="1"/>
  <c r="G158" i="8"/>
  <c r="F158" i="8" s="1"/>
  <c r="G159" i="8"/>
  <c r="F159" i="8" s="1"/>
  <c r="I159" i="8" s="1"/>
  <c r="K159" i="8" s="1"/>
  <c r="G161" i="8"/>
  <c r="F161" i="8" s="1"/>
  <c r="G162" i="8"/>
  <c r="F162" i="8" s="1"/>
  <c r="I162" i="8" s="1"/>
  <c r="G163" i="8"/>
  <c r="F163" i="8" s="1"/>
  <c r="G164" i="8"/>
  <c r="F164" i="8" s="1"/>
  <c r="G165" i="8"/>
  <c r="F165" i="8" s="1"/>
  <c r="G166" i="8"/>
  <c r="F166" i="8" s="1"/>
  <c r="G167" i="8"/>
  <c r="F167" i="8" s="1"/>
  <c r="G169" i="8"/>
  <c r="F169" i="8" s="1"/>
  <c r="I169" i="8" s="1"/>
  <c r="K169" i="8" s="1"/>
  <c r="G170" i="8"/>
  <c r="F170" i="8" s="1"/>
  <c r="I170" i="8" s="1"/>
  <c r="K170" i="8" s="1"/>
  <c r="G171" i="8"/>
  <c r="F171" i="8" s="1"/>
  <c r="I171" i="8" s="1"/>
  <c r="G173" i="8"/>
  <c r="F173" i="8" s="1"/>
  <c r="I173" i="8" s="1"/>
  <c r="K173" i="8" s="1"/>
  <c r="G175" i="8"/>
  <c r="F175" i="8" s="1"/>
  <c r="I175" i="8" s="1"/>
  <c r="G176" i="8"/>
  <c r="F176" i="8" s="1"/>
  <c r="G177" i="8"/>
  <c r="F177" i="8" s="1"/>
  <c r="I177" i="8" s="1"/>
  <c r="G178" i="8"/>
  <c r="F178" i="8" s="1"/>
  <c r="G179" i="8"/>
  <c r="F179" i="8" s="1"/>
  <c r="G181" i="8"/>
  <c r="F181" i="8" s="1"/>
  <c r="G182" i="8"/>
  <c r="F182" i="8" s="1"/>
  <c r="I182" i="8" s="1"/>
  <c r="K182" i="8" s="1"/>
  <c r="G183" i="8"/>
  <c r="F183" i="8" s="1"/>
  <c r="I183" i="8" s="1"/>
  <c r="K183" i="8" s="1"/>
  <c r="G185" i="8"/>
  <c r="F185" i="8" s="1"/>
  <c r="G186" i="8"/>
  <c r="F186" i="8" s="1"/>
  <c r="I186" i="8" s="1"/>
  <c r="K186" i="8" s="1"/>
  <c r="G187" i="8"/>
  <c r="F187" i="8" s="1"/>
  <c r="G188" i="8"/>
  <c r="F188" i="8" s="1"/>
  <c r="G189" i="8"/>
  <c r="F189" i="8" s="1"/>
  <c r="G190" i="8"/>
  <c r="F190" i="8" s="1"/>
  <c r="G191" i="8"/>
  <c r="F191" i="8" s="1"/>
  <c r="G193" i="8"/>
  <c r="F193" i="8" s="1"/>
  <c r="G194" i="8"/>
  <c r="F194" i="8" s="1"/>
  <c r="G195" i="8"/>
  <c r="F195" i="8" s="1"/>
  <c r="I195" i="8" s="1"/>
  <c r="K195" i="8" s="1"/>
  <c r="G197" i="8"/>
  <c r="F197" i="8" s="1"/>
  <c r="I197" i="8" s="1"/>
  <c r="K197" i="8" s="1"/>
  <c r="G198" i="8"/>
  <c r="F198" i="8" s="1"/>
  <c r="G199" i="8"/>
  <c r="F199" i="8" s="1"/>
  <c r="I199" i="8" s="1"/>
  <c r="K199" i="8" s="1"/>
  <c r="G200" i="8"/>
  <c r="F200" i="8" s="1"/>
  <c r="G201" i="8"/>
  <c r="F201" i="8" s="1"/>
  <c r="G202" i="8"/>
  <c r="F202" i="8" s="1"/>
  <c r="G203" i="8"/>
  <c r="F203" i="8" s="1"/>
  <c r="I203" i="8" s="1"/>
  <c r="K203" i="8" s="1"/>
  <c r="G205" i="8"/>
  <c r="F205" i="8" s="1"/>
  <c r="G206" i="8"/>
  <c r="F206" i="8" s="1"/>
  <c r="G207" i="8"/>
  <c r="F207" i="8" s="1"/>
  <c r="G209" i="8"/>
  <c r="F209" i="8" s="1"/>
  <c r="I209" i="8" s="1"/>
  <c r="K209" i="8" s="1"/>
  <c r="G210" i="8"/>
  <c r="F210" i="8" s="1"/>
  <c r="I210" i="8" s="1"/>
  <c r="K210" i="8" s="1"/>
  <c r="G211" i="8"/>
  <c r="F211" i="8" s="1"/>
  <c r="G212" i="8"/>
  <c r="F212" i="8" s="1"/>
  <c r="G213" i="8"/>
  <c r="F213" i="8" s="1"/>
  <c r="G214" i="8"/>
  <c r="F214" i="8" s="1"/>
  <c r="I214" i="8" s="1"/>
  <c r="G215" i="8"/>
  <c r="F215" i="8" s="1"/>
  <c r="G217" i="8"/>
  <c r="F217" i="8" s="1"/>
  <c r="G218" i="8"/>
  <c r="F218" i="8" s="1"/>
  <c r="G219" i="8"/>
  <c r="F219" i="8" s="1"/>
  <c r="I219" i="8" s="1"/>
  <c r="G221" i="8"/>
  <c r="F221" i="8" s="1"/>
  <c r="G222" i="8"/>
  <c r="F222" i="8" s="1"/>
  <c r="I222" i="8" s="1"/>
  <c r="K222" i="8" s="1"/>
  <c r="G223" i="8"/>
  <c r="F223" i="8" s="1"/>
  <c r="I223" i="8" s="1"/>
  <c r="K223" i="8" s="1"/>
  <c r="G224" i="8"/>
  <c r="F224" i="8" s="1"/>
  <c r="G225" i="8"/>
  <c r="F225" i="8" s="1"/>
  <c r="I225" i="8" s="1"/>
  <c r="K225" i="8" s="1"/>
  <c r="G226" i="8"/>
  <c r="F226" i="8" s="1"/>
  <c r="G227" i="8"/>
  <c r="F227" i="8" s="1"/>
  <c r="I227" i="8" s="1"/>
  <c r="K227" i="8" s="1"/>
  <c r="G229" i="8"/>
  <c r="F229" i="8" s="1"/>
  <c r="G230" i="8"/>
  <c r="F230" i="8" s="1"/>
  <c r="G231" i="8"/>
  <c r="F231" i="8" s="1"/>
  <c r="G233" i="8"/>
  <c r="F233" i="8" s="1"/>
  <c r="G234" i="8"/>
  <c r="F234" i="8" s="1"/>
  <c r="I234" i="8" s="1"/>
  <c r="G235" i="8"/>
  <c r="F235" i="8" s="1"/>
  <c r="I235" i="8" s="1"/>
  <c r="K235" i="8" s="1"/>
  <c r="G236" i="8"/>
  <c r="F236" i="8" s="1"/>
  <c r="G237" i="8"/>
  <c r="F237" i="8" s="1"/>
  <c r="G238" i="8"/>
  <c r="F238" i="8" s="1"/>
  <c r="I238" i="8" s="1"/>
  <c r="K238" i="8" s="1"/>
  <c r="G239" i="8"/>
  <c r="F239" i="8" s="1"/>
  <c r="G241" i="8"/>
  <c r="F241" i="8" s="1"/>
  <c r="G242" i="8"/>
  <c r="F242" i="8" s="1"/>
  <c r="G243" i="8"/>
  <c r="F243" i="8" s="1"/>
  <c r="I243" i="8" s="1"/>
  <c r="K243" i="8" s="1"/>
  <c r="G245" i="8"/>
  <c r="F245" i="8" s="1"/>
  <c r="G246" i="8"/>
  <c r="F246" i="8" s="1"/>
  <c r="G247" i="8"/>
  <c r="F247" i="8" s="1"/>
  <c r="G248" i="8"/>
  <c r="F248" i="8" s="1"/>
  <c r="I248" i="8" s="1"/>
  <c r="K248" i="8" s="1"/>
  <c r="G249" i="8"/>
  <c r="F249" i="8" s="1"/>
  <c r="I249" i="8" s="1"/>
  <c r="K249" i="8" s="1"/>
  <c r="G250" i="8"/>
  <c r="F250" i="8" s="1"/>
  <c r="G251" i="8"/>
  <c r="F251" i="8" s="1"/>
  <c r="I251" i="8" s="1"/>
  <c r="K251" i="8" s="1"/>
  <c r="G253" i="8"/>
  <c r="F253" i="8" s="1"/>
  <c r="I253" i="8" s="1"/>
  <c r="G254" i="8"/>
  <c r="F254" i="8" s="1"/>
  <c r="G255" i="8"/>
  <c r="F255" i="8" s="1"/>
  <c r="I255" i="8" s="1"/>
  <c r="G257" i="8"/>
  <c r="F257" i="8" s="1"/>
  <c r="G258" i="8"/>
  <c r="F258" i="8" s="1"/>
  <c r="I258" i="8" s="1"/>
  <c r="K258" i="8" s="1"/>
  <c r="G259" i="8"/>
  <c r="F259" i="8" s="1"/>
  <c r="G260" i="8"/>
  <c r="F260" i="8" s="1"/>
  <c r="G261" i="8"/>
  <c r="F261" i="8" s="1"/>
  <c r="I261" i="8" s="1"/>
  <c r="G262" i="8"/>
  <c r="F262" i="8" s="1"/>
  <c r="I262" i="8" s="1"/>
  <c r="K262" i="8" s="1"/>
  <c r="G263" i="8"/>
  <c r="F263" i="8" s="1"/>
  <c r="G264" i="8"/>
  <c r="F264" i="8" s="1"/>
  <c r="I264" i="8" s="1"/>
  <c r="K264" i="8" s="1"/>
  <c r="G265" i="8"/>
  <c r="F265" i="8" s="1"/>
  <c r="G266" i="8"/>
  <c r="F266" i="8" s="1"/>
  <c r="I266" i="8" s="1"/>
  <c r="G267" i="8"/>
  <c r="F267" i="8" s="1"/>
  <c r="I267" i="8" s="1"/>
  <c r="G269" i="8"/>
  <c r="F269" i="8" s="1"/>
  <c r="G270" i="8"/>
  <c r="F270" i="8" s="1"/>
  <c r="G271" i="8"/>
  <c r="F271" i="8" s="1"/>
  <c r="G272" i="8"/>
  <c r="F272" i="8" s="1"/>
  <c r="G273" i="8"/>
  <c r="F273" i="8" s="1"/>
  <c r="I273" i="8" s="1"/>
  <c r="K273" i="8" s="1"/>
  <c r="G274" i="8"/>
  <c r="F274" i="8" s="1"/>
  <c r="I274" i="8" s="1"/>
  <c r="K274" i="8" s="1"/>
  <c r="G275" i="8"/>
  <c r="F275" i="8" s="1"/>
  <c r="I275" i="8" s="1"/>
  <c r="K275" i="8" s="1"/>
  <c r="G277" i="8"/>
  <c r="F277" i="8" s="1"/>
  <c r="I277" i="8" s="1"/>
  <c r="K277" i="8" s="1"/>
  <c r="G278" i="8"/>
  <c r="F278" i="8" s="1"/>
  <c r="G281" i="8"/>
  <c r="F281" i="8" s="1"/>
  <c r="G282" i="8"/>
  <c r="F282" i="8" s="1"/>
  <c r="I282" i="8" s="1"/>
  <c r="G283" i="8"/>
  <c r="F283" i="8" s="1"/>
  <c r="G284" i="8"/>
  <c r="F284" i="8" s="1"/>
  <c r="G285" i="8"/>
  <c r="F285" i="8" s="1"/>
  <c r="G286" i="8"/>
  <c r="F286" i="8" s="1"/>
  <c r="G287" i="8"/>
  <c r="F287" i="8" s="1"/>
  <c r="I287" i="8" s="1"/>
  <c r="G289" i="8"/>
  <c r="F289" i="8" s="1"/>
  <c r="G290" i="8"/>
  <c r="F290" i="8" s="1"/>
  <c r="I290" i="8" s="1"/>
  <c r="K290" i="8" s="1"/>
  <c r="G291" i="8"/>
  <c r="F291" i="8" s="1"/>
  <c r="I291" i="8" s="1"/>
  <c r="K291" i="8" s="1"/>
  <c r="G293" i="8"/>
  <c r="F293" i="8" s="1"/>
  <c r="I293" i="8" s="1"/>
  <c r="G294" i="8"/>
  <c r="F294" i="8" s="1"/>
  <c r="G295" i="8"/>
  <c r="F295" i="8" s="1"/>
  <c r="G296" i="8"/>
  <c r="F296" i="8" s="1"/>
  <c r="G297" i="8"/>
  <c r="F297" i="8" s="1"/>
  <c r="I297" i="8" s="1"/>
  <c r="G298" i="8"/>
  <c r="F298" i="8" s="1"/>
  <c r="G299" i="8"/>
  <c r="F299" i="8" s="1"/>
  <c r="I299" i="8" s="1"/>
  <c r="G301" i="8"/>
  <c r="F301" i="8" s="1"/>
  <c r="I301" i="8" s="1"/>
  <c r="K301" i="8" s="1"/>
  <c r="G302" i="8"/>
  <c r="F302" i="8" s="1"/>
  <c r="G303" i="8"/>
  <c r="F303" i="8" s="1"/>
  <c r="I303" i="8" s="1"/>
  <c r="K303" i="8" s="1"/>
  <c r="G305" i="8"/>
  <c r="F305" i="8" s="1"/>
  <c r="G306" i="8"/>
  <c r="F306" i="8" s="1"/>
  <c r="I306" i="8" s="1"/>
  <c r="G307" i="8"/>
  <c r="F307" i="8" s="1"/>
  <c r="G308" i="8"/>
  <c r="F308" i="8" s="1"/>
  <c r="G309" i="8"/>
  <c r="F309" i="8" s="1"/>
  <c r="G310" i="8"/>
  <c r="F310" i="8" s="1"/>
  <c r="G311" i="8"/>
  <c r="F311" i="8" s="1"/>
  <c r="G313" i="8"/>
  <c r="F313" i="8" s="1"/>
  <c r="I313" i="8" s="1"/>
  <c r="K313" i="8" s="1"/>
  <c r="G314" i="8"/>
  <c r="F314" i="8" s="1"/>
  <c r="I314" i="8" s="1"/>
  <c r="K314" i="8" s="1"/>
  <c r="G315" i="8"/>
  <c r="F315" i="8" s="1"/>
  <c r="G317" i="8"/>
  <c r="F317" i="8" s="1"/>
  <c r="I317" i="8" s="1"/>
  <c r="K317" i="8" s="1"/>
  <c r="G319" i="8"/>
  <c r="F319" i="8" s="1"/>
  <c r="I319" i="8" s="1"/>
  <c r="G320" i="8"/>
  <c r="F320" i="8" s="1"/>
  <c r="G321" i="8"/>
  <c r="F321" i="8" s="1"/>
  <c r="G322" i="8"/>
  <c r="F322" i="8" s="1"/>
  <c r="G323" i="8"/>
  <c r="F323" i="8" s="1"/>
  <c r="I323" i="8" s="1"/>
  <c r="K323" i="8" s="1"/>
  <c r="G325" i="8"/>
  <c r="F325" i="8" s="1"/>
  <c r="G326" i="8"/>
  <c r="F326" i="8" s="1"/>
  <c r="I326" i="8" s="1"/>
  <c r="K326" i="8" s="1"/>
  <c r="G327" i="8"/>
  <c r="F327" i="8" s="1"/>
  <c r="I327" i="8" s="1"/>
  <c r="K327" i="8" s="1"/>
  <c r="G329" i="8"/>
  <c r="F329" i="8" s="1"/>
  <c r="G330" i="8"/>
  <c r="F330" i="8" s="1"/>
  <c r="I330" i="8" s="1"/>
  <c r="K330" i="8" s="1"/>
  <c r="G331" i="8"/>
  <c r="F331" i="8" s="1"/>
  <c r="G332" i="8"/>
  <c r="F332" i="8" s="1"/>
  <c r="G333" i="8"/>
  <c r="F333" i="8" s="1"/>
  <c r="G334" i="8"/>
  <c r="F334" i="8" s="1"/>
  <c r="G335" i="8"/>
  <c r="F335" i="8" s="1"/>
  <c r="G337" i="8"/>
  <c r="F337" i="8" s="1"/>
  <c r="G338" i="8"/>
  <c r="F338" i="8" s="1"/>
  <c r="G339" i="8"/>
  <c r="F339" i="8" s="1"/>
  <c r="I339" i="8" s="1"/>
  <c r="K339" i="8" s="1"/>
  <c r="G341" i="8"/>
  <c r="F341" i="8" s="1"/>
  <c r="I341" i="8" s="1"/>
  <c r="K341" i="8" s="1"/>
  <c r="G342" i="8"/>
  <c r="F342" i="8" s="1"/>
  <c r="G343" i="8"/>
  <c r="F343" i="8" s="1"/>
  <c r="I343" i="8" s="1"/>
  <c r="K343" i="8" s="1"/>
  <c r="G344" i="8"/>
  <c r="F344" i="8" s="1"/>
  <c r="G345" i="8"/>
  <c r="F345" i="8" s="1"/>
  <c r="G346" i="8"/>
  <c r="F346" i="8" s="1"/>
  <c r="G347" i="8"/>
  <c r="F347" i="8" s="1"/>
  <c r="I347" i="8" s="1"/>
  <c r="G349" i="8"/>
  <c r="F349" i="8" s="1"/>
  <c r="G350" i="8"/>
  <c r="F350" i="8" s="1"/>
  <c r="G351" i="8"/>
  <c r="F351" i="8" s="1"/>
  <c r="I351" i="8" s="1"/>
  <c r="K351" i="8" s="1"/>
  <c r="G353" i="8"/>
  <c r="F353" i="8" s="1"/>
  <c r="I353" i="8" s="1"/>
  <c r="K353" i="8" s="1"/>
  <c r="G354" i="8"/>
  <c r="F354" i="8" s="1"/>
  <c r="I354" i="8" s="1"/>
  <c r="K354" i="8" s="1"/>
  <c r="G355" i="8"/>
  <c r="F355" i="8" s="1"/>
  <c r="G356" i="8"/>
  <c r="F356" i="8" s="1"/>
  <c r="I356" i="8" s="1"/>
  <c r="K356" i="8" s="1"/>
  <c r="G357" i="8"/>
  <c r="F357" i="8" s="1"/>
  <c r="G358" i="8"/>
  <c r="F358" i="8" s="1"/>
  <c r="I358" i="8" s="1"/>
  <c r="G359" i="8"/>
  <c r="F359" i="8" s="1"/>
  <c r="G361" i="8"/>
  <c r="F361" i="8" s="1"/>
  <c r="G362" i="8"/>
  <c r="F362" i="8" s="1"/>
  <c r="G363" i="8"/>
  <c r="F363" i="8" s="1"/>
  <c r="G365" i="8"/>
  <c r="F365" i="8" s="1"/>
  <c r="G366" i="8"/>
  <c r="F366" i="8" s="1"/>
  <c r="I366" i="8" s="1"/>
  <c r="K366" i="8" s="1"/>
  <c r="G367" i="8"/>
  <c r="F367" i="8" s="1"/>
  <c r="I367" i="8" s="1"/>
  <c r="K367" i="8" s="1"/>
  <c r="G368" i="8"/>
  <c r="F368" i="8" s="1"/>
  <c r="G369" i="8"/>
  <c r="F369" i="8" s="1"/>
  <c r="I369" i="8" s="1"/>
  <c r="K369" i="8" s="1"/>
  <c r="G370" i="8"/>
  <c r="F370" i="8" s="1"/>
  <c r="G371" i="8"/>
  <c r="F371" i="8" s="1"/>
  <c r="I371" i="8" s="1"/>
  <c r="G373" i="8"/>
  <c r="F373" i="8" s="1"/>
  <c r="G374" i="8"/>
  <c r="F374" i="8" s="1"/>
  <c r="G375" i="8"/>
  <c r="F375" i="8" s="1"/>
  <c r="I375" i="8" s="1"/>
  <c r="G377" i="8"/>
  <c r="F377" i="8" s="1"/>
  <c r="G378" i="8"/>
  <c r="F378" i="8" s="1"/>
  <c r="I378" i="8" s="1"/>
  <c r="G379" i="8"/>
  <c r="F379" i="8" s="1"/>
  <c r="I379" i="8" s="1"/>
  <c r="K379" i="8" s="1"/>
  <c r="G380" i="8"/>
  <c r="F380" i="8" s="1"/>
  <c r="I380" i="8" s="1"/>
  <c r="K380" i="8" s="1"/>
  <c r="G381" i="8"/>
  <c r="F381" i="8" s="1"/>
  <c r="G382" i="8"/>
  <c r="F382" i="8" s="1"/>
  <c r="I382" i="8" s="1"/>
  <c r="K382" i="8" s="1"/>
  <c r="G383" i="8"/>
  <c r="F383" i="8" s="1"/>
  <c r="G385" i="8"/>
  <c r="F385" i="8" s="1"/>
  <c r="G386" i="8"/>
  <c r="F386" i="8" s="1"/>
  <c r="I386" i="8" s="1"/>
  <c r="G387" i="8"/>
  <c r="F387" i="8" s="1"/>
  <c r="G389" i="8"/>
  <c r="F389" i="8" s="1"/>
  <c r="G390" i="8"/>
  <c r="F390" i="8" s="1"/>
  <c r="G391" i="8"/>
  <c r="F391" i="8" s="1"/>
  <c r="G392" i="8"/>
  <c r="F392" i="8" s="1"/>
  <c r="I392" i="8" s="1"/>
  <c r="K392" i="8" s="1"/>
  <c r="G393" i="8"/>
  <c r="F393" i="8" s="1"/>
  <c r="I393" i="8" s="1"/>
  <c r="K393" i="8" s="1"/>
  <c r="G394" i="8"/>
  <c r="F394" i="8" s="1"/>
  <c r="G395" i="8"/>
  <c r="F395" i="8" s="1"/>
  <c r="I395" i="8" s="1"/>
  <c r="K395" i="8" s="1"/>
  <c r="G397" i="8"/>
  <c r="F397" i="8" s="1"/>
  <c r="I397" i="8" s="1"/>
  <c r="G398" i="8"/>
  <c r="F398" i="8" s="1"/>
  <c r="G399" i="8"/>
  <c r="F399" i="8" s="1"/>
  <c r="G401" i="8"/>
  <c r="F401" i="8" s="1"/>
  <c r="I401" i="8" s="1"/>
  <c r="K401" i="8" s="1"/>
  <c r="G402" i="8"/>
  <c r="F402" i="8" s="1"/>
  <c r="I402" i="8" s="1"/>
  <c r="K402" i="8" s="1"/>
  <c r="G403" i="8"/>
  <c r="F403" i="8" s="1"/>
  <c r="G404" i="8"/>
  <c r="F404" i="8" s="1"/>
  <c r="G405" i="8"/>
  <c r="F405" i="8" s="1"/>
  <c r="I405" i="8" s="1"/>
  <c r="K405" i="8" s="1"/>
  <c r="G406" i="8"/>
  <c r="F406" i="8" s="1"/>
  <c r="I406" i="8" s="1"/>
  <c r="K406" i="8" s="1"/>
  <c r="G407" i="8"/>
  <c r="F407" i="8" s="1"/>
  <c r="G408" i="8"/>
  <c r="F408" i="8" s="1"/>
  <c r="I408" i="8" s="1"/>
  <c r="K408" i="8" s="1"/>
  <c r="G409" i="8"/>
  <c r="F409" i="8" s="1"/>
  <c r="G410" i="8"/>
  <c r="F410" i="8" s="1"/>
  <c r="I410" i="8" s="1"/>
  <c r="G411" i="8"/>
  <c r="F411" i="8" s="1"/>
  <c r="I411" i="8" s="1"/>
  <c r="K411" i="8" s="1"/>
  <c r="G413" i="8"/>
  <c r="F413" i="8" s="1"/>
  <c r="G414" i="8"/>
  <c r="F414" i="8" s="1"/>
  <c r="G415" i="8"/>
  <c r="F415" i="8" s="1"/>
  <c r="G416" i="8"/>
  <c r="F416" i="8" s="1"/>
  <c r="G417" i="8"/>
  <c r="F417" i="8" s="1"/>
  <c r="I417" i="8" s="1"/>
  <c r="K417" i="8" s="1"/>
  <c r="G418" i="8"/>
  <c r="F418" i="8" s="1"/>
  <c r="I418" i="8" s="1"/>
  <c r="K418" i="8" s="1"/>
  <c r="G419" i="8"/>
  <c r="F419" i="8" s="1"/>
  <c r="I419" i="8" s="1"/>
  <c r="K419" i="8" s="1"/>
  <c r="G421" i="8"/>
  <c r="F421" i="8" s="1"/>
  <c r="I421" i="8" s="1"/>
  <c r="K421" i="8" s="1"/>
  <c r="G422" i="8"/>
  <c r="F422" i="8" s="1"/>
  <c r="G425" i="8"/>
  <c r="F425" i="8" s="1"/>
  <c r="G426" i="8"/>
  <c r="F426" i="8" s="1"/>
  <c r="I426" i="8" s="1"/>
  <c r="G427" i="8"/>
  <c r="F427" i="8" s="1"/>
  <c r="G428" i="8"/>
  <c r="F428" i="8" s="1"/>
  <c r="G429" i="8"/>
  <c r="F429" i="8" s="1"/>
  <c r="G430" i="8"/>
  <c r="F430" i="8" s="1"/>
  <c r="G431" i="8"/>
  <c r="F431" i="8" s="1"/>
  <c r="I431" i="8" s="1"/>
  <c r="K431" i="8" s="1"/>
  <c r="G433" i="8"/>
  <c r="F433" i="8" s="1"/>
  <c r="G434" i="8"/>
  <c r="F434" i="8" s="1"/>
  <c r="I434" i="8" s="1"/>
  <c r="K434" i="8" s="1"/>
  <c r="G435" i="8"/>
  <c r="F435" i="8" s="1"/>
  <c r="G437" i="8"/>
  <c r="F437" i="8" s="1"/>
  <c r="I437" i="8" s="1"/>
  <c r="G438" i="8"/>
  <c r="F438" i="8" s="1"/>
  <c r="G439" i="8"/>
  <c r="F439" i="8" s="1"/>
  <c r="G440" i="8"/>
  <c r="F440" i="8" s="1"/>
  <c r="G441" i="8"/>
  <c r="F441" i="8" s="1"/>
  <c r="G442" i="8"/>
  <c r="F442" i="8" s="1"/>
  <c r="G443" i="8"/>
  <c r="F443" i="8" s="1"/>
  <c r="I443" i="8" s="1"/>
  <c r="G445" i="8"/>
  <c r="F445" i="8" s="1"/>
  <c r="I445" i="8" s="1"/>
  <c r="K445" i="8" s="1"/>
  <c r="G446" i="8"/>
  <c r="F446" i="8" s="1"/>
  <c r="G447" i="8"/>
  <c r="F447" i="8" s="1"/>
  <c r="I447" i="8" s="1"/>
  <c r="K447" i="8" s="1"/>
  <c r="G449" i="8"/>
  <c r="F449" i="8" s="1"/>
  <c r="I449" i="8" s="1"/>
  <c r="K449" i="8" s="1"/>
  <c r="G450" i="8"/>
  <c r="F450" i="8" s="1"/>
  <c r="I450" i="8" s="1"/>
  <c r="G451" i="8"/>
  <c r="F451" i="8" s="1"/>
  <c r="G452" i="8"/>
  <c r="F452" i="8" s="1"/>
  <c r="G453" i="8"/>
  <c r="F453" i="8" s="1"/>
  <c r="G454" i="8"/>
  <c r="F454" i="8" s="1"/>
  <c r="G455" i="8"/>
  <c r="F455" i="8" s="1"/>
  <c r="G457" i="8"/>
  <c r="F457" i="8" s="1"/>
  <c r="I457" i="8" s="1"/>
  <c r="K457" i="8" s="1"/>
  <c r="G458" i="8"/>
  <c r="F458" i="8" s="1"/>
  <c r="I458" i="8" s="1"/>
  <c r="K458" i="8" s="1"/>
  <c r="G459" i="8"/>
  <c r="F459" i="8" s="1"/>
  <c r="I459" i="8" s="1"/>
  <c r="G461" i="8"/>
  <c r="F461" i="8" s="1"/>
  <c r="I461" i="8" s="1"/>
  <c r="K461" i="8" s="1"/>
  <c r="G463" i="8"/>
  <c r="F463" i="8" s="1"/>
  <c r="I463" i="8" s="1"/>
  <c r="G464" i="8"/>
  <c r="F464" i="8" s="1"/>
  <c r="G465" i="8"/>
  <c r="F465" i="8" s="1"/>
  <c r="G466" i="8"/>
  <c r="F466" i="8" s="1"/>
  <c r="I466" i="8" s="1"/>
  <c r="K466" i="8" s="1"/>
  <c r="G467" i="8"/>
  <c r="F467" i="8" s="1"/>
  <c r="I467" i="8" s="1"/>
  <c r="K467" i="8" s="1"/>
  <c r="G469" i="8"/>
  <c r="F469" i="8" s="1"/>
  <c r="G470" i="8"/>
  <c r="F470" i="8" s="1"/>
  <c r="I470" i="8" s="1"/>
  <c r="K470" i="8" s="1"/>
  <c r="G471" i="8"/>
  <c r="F471" i="8" s="1"/>
  <c r="I471" i="8" s="1"/>
  <c r="K471" i="8" s="1"/>
  <c r="G473" i="8"/>
  <c r="F473" i="8" s="1"/>
  <c r="G474" i="8"/>
  <c r="F474" i="8" s="1"/>
  <c r="I474" i="8" s="1"/>
  <c r="K474" i="8" s="1"/>
  <c r="G475" i="8"/>
  <c r="F475" i="8" s="1"/>
  <c r="G476" i="8"/>
  <c r="F476" i="8" s="1"/>
  <c r="G477" i="8"/>
  <c r="F477" i="8" s="1"/>
  <c r="G478" i="8"/>
  <c r="F478" i="8" s="1"/>
  <c r="G479" i="8"/>
  <c r="F479" i="8" s="1"/>
  <c r="G481" i="8"/>
  <c r="F481" i="8" s="1"/>
  <c r="G482" i="8"/>
  <c r="F482" i="8" s="1"/>
  <c r="I482" i="8" s="1"/>
  <c r="G483" i="8"/>
  <c r="F483" i="8" s="1"/>
  <c r="I483" i="8" s="1"/>
  <c r="K483" i="8" s="1"/>
  <c r="G485" i="8"/>
  <c r="F485" i="8" s="1"/>
  <c r="I485" i="8" s="1"/>
  <c r="K485" i="8" s="1"/>
  <c r="G486" i="8"/>
  <c r="F486" i="8" s="1"/>
  <c r="G487" i="8"/>
  <c r="F487" i="8" s="1"/>
  <c r="I487" i="8" s="1"/>
  <c r="K487" i="8" s="1"/>
  <c r="G488" i="8"/>
  <c r="F488" i="8" s="1"/>
  <c r="G489" i="8"/>
  <c r="F489" i="8" s="1"/>
  <c r="G490" i="8"/>
  <c r="F490" i="8" s="1"/>
  <c r="G491" i="8"/>
  <c r="F491" i="8" s="1"/>
  <c r="I491" i="8" s="1"/>
  <c r="G493" i="8"/>
  <c r="F493" i="8" s="1"/>
  <c r="G494" i="8"/>
  <c r="F494" i="8" s="1"/>
  <c r="G495" i="8"/>
  <c r="F495" i="8" s="1"/>
  <c r="G497" i="8"/>
  <c r="F497" i="8" s="1"/>
  <c r="I497" i="8" s="1"/>
  <c r="G498" i="8"/>
  <c r="F498" i="8" s="1"/>
  <c r="I498" i="8" s="1"/>
  <c r="K498" i="8" s="1"/>
  <c r="G499" i="8"/>
  <c r="F499" i="8" s="1"/>
  <c r="G500" i="8"/>
  <c r="F500" i="8" s="1"/>
  <c r="G501" i="8"/>
  <c r="F501" i="8" s="1"/>
  <c r="G502" i="8"/>
  <c r="F502" i="8" s="1"/>
  <c r="I502" i="8" s="1"/>
  <c r="G503" i="8"/>
  <c r="F503" i="8" s="1"/>
  <c r="G505" i="8"/>
  <c r="F505" i="8" s="1"/>
  <c r="G506" i="8"/>
  <c r="F506" i="8" s="1"/>
  <c r="G507" i="8"/>
  <c r="F507" i="8" s="1"/>
  <c r="I507" i="8" s="1"/>
  <c r="K507" i="8" s="1"/>
  <c r="G509" i="8"/>
  <c r="F509" i="8" s="1"/>
  <c r="G510" i="8"/>
  <c r="F510" i="8" s="1"/>
  <c r="I510" i="8" s="1"/>
  <c r="K510" i="8" s="1"/>
  <c r="G511" i="8"/>
  <c r="F511" i="8" s="1"/>
  <c r="I511" i="8" s="1"/>
  <c r="K511" i="8" s="1"/>
  <c r="G512" i="8"/>
  <c r="F512" i="8" s="1"/>
  <c r="G513" i="8"/>
  <c r="F513" i="8" s="1"/>
  <c r="I513" i="8" s="1"/>
  <c r="K513" i="8" s="1"/>
  <c r="G514" i="8"/>
  <c r="F514" i="8" s="1"/>
  <c r="I514" i="8" s="1"/>
  <c r="K514" i="8" s="1"/>
  <c r="G515" i="8"/>
  <c r="F515" i="8" s="1"/>
  <c r="I515" i="8" s="1"/>
  <c r="G517" i="8"/>
  <c r="F517" i="8" s="1"/>
  <c r="G518" i="8"/>
  <c r="F518" i="8" s="1"/>
  <c r="G519" i="8"/>
  <c r="F519" i="8" s="1"/>
  <c r="G521" i="8"/>
  <c r="F521" i="8" s="1"/>
  <c r="G522" i="8"/>
  <c r="F522" i="8" s="1"/>
  <c r="I522" i="8" s="1"/>
  <c r="G523" i="8"/>
  <c r="F523" i="8" s="1"/>
  <c r="I523" i="8" s="1"/>
  <c r="K523" i="8" s="1"/>
  <c r="G524" i="8"/>
  <c r="F524" i="8" s="1"/>
  <c r="I524" i="8" s="1"/>
  <c r="K524" i="8" s="1"/>
  <c r="G525" i="8"/>
  <c r="F525" i="8" s="1"/>
  <c r="G526" i="8"/>
  <c r="F526" i="8" s="1"/>
  <c r="I526" i="8" s="1"/>
  <c r="K526" i="8" s="1"/>
  <c r="G527" i="8"/>
  <c r="F527" i="8" s="1"/>
  <c r="I527" i="8" s="1"/>
  <c r="K527" i="8" s="1"/>
  <c r="G529" i="8"/>
  <c r="F529" i="8" s="1"/>
  <c r="G530" i="8"/>
  <c r="F530" i="8" s="1"/>
  <c r="I530" i="8" s="1"/>
  <c r="G531" i="8"/>
  <c r="F531" i="8" s="1"/>
  <c r="G533" i="8"/>
  <c r="F533" i="8" s="1"/>
  <c r="G534" i="8"/>
  <c r="F534" i="8" s="1"/>
  <c r="G535" i="8"/>
  <c r="F535" i="8" s="1"/>
  <c r="G536" i="8"/>
  <c r="F536" i="8" s="1"/>
  <c r="I536" i="8" s="1"/>
  <c r="K536" i="8" s="1"/>
  <c r="G537" i="8"/>
  <c r="F537" i="8" s="1"/>
  <c r="I537" i="8" s="1"/>
  <c r="K537" i="8" s="1"/>
  <c r="G538" i="8"/>
  <c r="F538" i="8" s="1"/>
  <c r="G539" i="8"/>
  <c r="F539" i="8" s="1"/>
  <c r="I539" i="8" s="1"/>
  <c r="K539" i="8" s="1"/>
  <c r="G541" i="8"/>
  <c r="F541" i="8" s="1"/>
  <c r="I541" i="8" s="1"/>
  <c r="G542" i="8"/>
  <c r="F542" i="8" s="1"/>
  <c r="G543" i="8"/>
  <c r="F543" i="8" s="1"/>
  <c r="G545" i="8"/>
  <c r="F545" i="8" s="1"/>
  <c r="I545" i="8" s="1"/>
  <c r="K545" i="8" s="1"/>
  <c r="G546" i="8"/>
  <c r="F546" i="8" s="1"/>
  <c r="I546" i="8" s="1"/>
  <c r="K546" i="8" s="1"/>
  <c r="G547" i="8"/>
  <c r="F547" i="8" s="1"/>
  <c r="G548" i="8"/>
  <c r="F548" i="8" s="1"/>
  <c r="G549" i="8"/>
  <c r="F549" i="8" s="1"/>
  <c r="I549" i="8" s="1"/>
  <c r="K549" i="8" s="1"/>
  <c r="G550" i="8"/>
  <c r="F550" i="8" s="1"/>
  <c r="I550" i="8" s="1"/>
  <c r="K550" i="8" s="1"/>
  <c r="G551" i="8"/>
  <c r="F551" i="8" s="1"/>
  <c r="G552" i="8"/>
  <c r="F552" i="8" s="1"/>
  <c r="I552" i="8" s="1"/>
  <c r="G553" i="8"/>
  <c r="F553" i="8" s="1"/>
  <c r="G554" i="8"/>
  <c r="F554" i="8" s="1"/>
  <c r="I554" i="8" s="1"/>
  <c r="G555" i="8"/>
  <c r="F555" i="8" s="1"/>
  <c r="G557" i="8"/>
  <c r="F557" i="8" s="1"/>
  <c r="G558" i="8"/>
  <c r="F558" i="8" s="1"/>
  <c r="I558" i="8" s="1"/>
  <c r="K558" i="8" s="1"/>
  <c r="G559" i="8"/>
  <c r="F559" i="8" s="1"/>
  <c r="G560" i="8"/>
  <c r="F560" i="8" s="1"/>
  <c r="G561" i="8"/>
  <c r="F561" i="8" s="1"/>
  <c r="I561" i="8" s="1"/>
  <c r="K561" i="8" s="1"/>
  <c r="G562" i="8"/>
  <c r="F562" i="8" s="1"/>
  <c r="I562" i="8" s="1"/>
  <c r="K562" i="8" s="1"/>
  <c r="G563" i="8"/>
  <c r="F563" i="8" s="1"/>
  <c r="I563" i="8" s="1"/>
  <c r="K563" i="8" s="1"/>
  <c r="G565" i="8"/>
  <c r="F565" i="8" s="1"/>
  <c r="I565" i="8" s="1"/>
  <c r="K565" i="8" s="1"/>
  <c r="G566" i="8"/>
  <c r="F566" i="8" s="1"/>
  <c r="G569" i="8"/>
  <c r="F569" i="8" s="1"/>
  <c r="G570" i="8"/>
  <c r="F570" i="8" s="1"/>
  <c r="I570" i="8" s="1"/>
  <c r="G571" i="8"/>
  <c r="F571" i="8" s="1"/>
  <c r="G572" i="8"/>
  <c r="F572" i="8" s="1"/>
  <c r="G573" i="8"/>
  <c r="F573" i="8" s="1"/>
  <c r="G574" i="8"/>
  <c r="F574" i="8" s="1"/>
  <c r="G575" i="8"/>
  <c r="F575" i="8" s="1"/>
  <c r="I575" i="8" s="1"/>
  <c r="K575" i="8" s="1"/>
  <c r="G577" i="8"/>
  <c r="F577" i="8" s="1"/>
  <c r="G578" i="8"/>
  <c r="F578" i="8" s="1"/>
  <c r="I578" i="8" s="1"/>
  <c r="K578" i="8" s="1"/>
  <c r="G579" i="8"/>
  <c r="F579" i="8" s="1"/>
  <c r="G581" i="8"/>
  <c r="F581" i="8" s="1"/>
  <c r="I581" i="8" s="1"/>
  <c r="G582" i="8"/>
  <c r="F582" i="8" s="1"/>
  <c r="I582" i="8" s="1"/>
  <c r="G583" i="8"/>
  <c r="F583" i="8" s="1"/>
  <c r="G584" i="8"/>
  <c r="F584" i="8" s="1"/>
  <c r="G585" i="8"/>
  <c r="F585" i="8" s="1"/>
  <c r="I585" i="8" s="1"/>
  <c r="K585" i="8" s="1"/>
  <c r="G586" i="8"/>
  <c r="F586" i="8" s="1"/>
  <c r="I586" i="8" s="1"/>
  <c r="G587" i="8"/>
  <c r="F587" i="8" s="1"/>
  <c r="I587" i="8" s="1"/>
  <c r="G589" i="8"/>
  <c r="F589" i="8" s="1"/>
  <c r="I589" i="8" s="1"/>
  <c r="K589" i="8" s="1"/>
  <c r="G590" i="8"/>
  <c r="F590" i="8" s="1"/>
  <c r="G591" i="8"/>
  <c r="F591" i="8" s="1"/>
  <c r="I591" i="8" s="1"/>
  <c r="K591" i="8" s="1"/>
  <c r="G594" i="8"/>
  <c r="F594" i="8" s="1"/>
  <c r="I594" i="8" s="1"/>
  <c r="G595" i="8"/>
  <c r="F595" i="8" s="1"/>
  <c r="G596" i="8"/>
  <c r="F596" i="8" s="1"/>
  <c r="G597" i="8"/>
  <c r="F597" i="8" s="1"/>
  <c r="G598" i="8"/>
  <c r="F598" i="8" s="1"/>
  <c r="G599" i="8"/>
  <c r="F599" i="8" s="1"/>
  <c r="I599" i="8" s="1"/>
  <c r="G601" i="8"/>
  <c r="F601" i="8" s="1"/>
  <c r="I601" i="8" s="1"/>
  <c r="K601" i="8" s="1"/>
  <c r="G602" i="8"/>
  <c r="F602" i="8" s="1"/>
  <c r="I602" i="8" s="1"/>
  <c r="K602" i="8" s="1"/>
  <c r="G603" i="8"/>
  <c r="F603" i="8" s="1"/>
  <c r="G605" i="8"/>
  <c r="F605" i="8" s="1"/>
  <c r="I605" i="8" s="1"/>
  <c r="K605" i="8" s="1"/>
  <c r="G607" i="8"/>
  <c r="F607" i="8" s="1"/>
  <c r="I607" i="8" s="1"/>
  <c r="G608" i="8"/>
  <c r="F608" i="8" s="1"/>
  <c r="G609" i="8"/>
  <c r="F609" i="8" s="1"/>
  <c r="I609" i="8" s="1"/>
  <c r="G610" i="8"/>
  <c r="F610" i="8" s="1"/>
  <c r="I610" i="8" s="1"/>
  <c r="K610" i="8" s="1"/>
  <c r="G611" i="8"/>
  <c r="F611" i="8" s="1"/>
  <c r="I611" i="8" s="1"/>
  <c r="G613" i="8"/>
  <c r="F613" i="8" s="1"/>
  <c r="G614" i="8"/>
  <c r="F614" i="8" s="1"/>
  <c r="I614" i="8" s="1"/>
  <c r="K614" i="8" s="1"/>
  <c r="G615" i="8"/>
  <c r="F615" i="8" s="1"/>
  <c r="I615" i="8" s="1"/>
  <c r="K615" i="8" s="1"/>
  <c r="G617" i="8"/>
  <c r="F617" i="8" s="1"/>
  <c r="I617" i="8" s="1"/>
  <c r="G618" i="8"/>
  <c r="F618" i="8" s="1"/>
  <c r="I618" i="8" s="1"/>
  <c r="K618" i="8" s="1"/>
  <c r="G619" i="8"/>
  <c r="F619" i="8" s="1"/>
  <c r="G620" i="8"/>
  <c r="F620" i="8" s="1"/>
  <c r="G621" i="8"/>
  <c r="F621" i="8" s="1"/>
  <c r="G622" i="8"/>
  <c r="F622" i="8" s="1"/>
  <c r="G623" i="8"/>
  <c r="F623" i="8" s="1"/>
  <c r="I623" i="8" s="1"/>
  <c r="K623" i="8" s="1"/>
  <c r="G625" i="8"/>
  <c r="F625" i="8" s="1"/>
  <c r="G626" i="8"/>
  <c r="F626" i="8" s="1"/>
  <c r="I626" i="8" s="1"/>
  <c r="G627" i="8"/>
  <c r="F627" i="8" s="1"/>
  <c r="I627" i="8" s="1"/>
  <c r="K627" i="8" s="1"/>
  <c r="G629" i="8"/>
  <c r="F629" i="8" s="1"/>
  <c r="G630" i="8"/>
  <c r="F630" i="8" s="1"/>
  <c r="I630" i="8" s="1"/>
  <c r="G631" i="8"/>
  <c r="F631" i="8" s="1"/>
  <c r="I631" i="8" s="1"/>
  <c r="K631" i="8" s="1"/>
  <c r="G632" i="8"/>
  <c r="F632" i="8" s="1"/>
  <c r="G633" i="8"/>
  <c r="F633" i="8" s="1"/>
  <c r="G634" i="8"/>
  <c r="F634" i="8" s="1"/>
  <c r="I634" i="8" s="1"/>
  <c r="G635" i="8"/>
  <c r="F635" i="8" s="1"/>
  <c r="I635" i="8" s="1"/>
  <c r="G637" i="8"/>
  <c r="F637" i="8" s="1"/>
  <c r="G638" i="8"/>
  <c r="F638" i="8" s="1"/>
  <c r="G639" i="8"/>
  <c r="F639" i="8" s="1"/>
  <c r="G641" i="8"/>
  <c r="F641" i="8" s="1"/>
  <c r="I641" i="8" s="1"/>
  <c r="K641" i="8" s="1"/>
  <c r="G642" i="8"/>
  <c r="F642" i="8" s="1"/>
  <c r="I642" i="8" s="1"/>
  <c r="K642" i="8" s="1"/>
  <c r="G643" i="8"/>
  <c r="F643" i="8" s="1"/>
  <c r="G644" i="8"/>
  <c r="F644" i="8" s="1"/>
  <c r="I644" i="8" s="1"/>
  <c r="K644" i="8" s="1"/>
  <c r="G645" i="8"/>
  <c r="F645" i="8" s="1"/>
  <c r="G646" i="8"/>
  <c r="F646" i="8" s="1"/>
  <c r="I646" i="8" s="1"/>
  <c r="G647" i="8"/>
  <c r="F647" i="8" s="1"/>
  <c r="I647" i="8" s="1"/>
  <c r="G649" i="8"/>
  <c r="F649" i="8" s="1"/>
  <c r="G650" i="8"/>
  <c r="F650" i="8" s="1"/>
  <c r="I650" i="8" s="1"/>
  <c r="K650" i="8" s="1"/>
  <c r="G651" i="8"/>
  <c r="F651" i="8" s="1"/>
  <c r="I651" i="8" s="1"/>
  <c r="K651" i="8" s="1"/>
  <c r="G653" i="8"/>
  <c r="F653" i="8" s="1"/>
  <c r="G654" i="8"/>
  <c r="F654" i="8" s="1"/>
  <c r="I654" i="8" s="1"/>
  <c r="K654" i="8" s="1"/>
  <c r="G655" i="8"/>
  <c r="F655" i="8" s="1"/>
  <c r="I655" i="8" s="1"/>
  <c r="K655" i="8" s="1"/>
  <c r="G656" i="8"/>
  <c r="F656" i="8" s="1"/>
  <c r="G657" i="8"/>
  <c r="F657" i="8" s="1"/>
  <c r="I657" i="8" s="1"/>
  <c r="K657" i="8" s="1"/>
  <c r="G658" i="8"/>
  <c r="F658" i="8" s="1"/>
  <c r="I658" i="8" s="1"/>
  <c r="K658" i="8" s="1"/>
  <c r="G659" i="8"/>
  <c r="F659" i="8" s="1"/>
  <c r="I659" i="8" s="1"/>
  <c r="K659" i="8" s="1"/>
  <c r="G661" i="8"/>
  <c r="F661" i="8" s="1"/>
  <c r="G662" i="8"/>
  <c r="F662" i="8" s="1"/>
  <c r="G663" i="8"/>
  <c r="F663" i="8" s="1"/>
  <c r="G665" i="8"/>
  <c r="F665" i="8" s="1"/>
  <c r="I665" i="8" s="1"/>
  <c r="G666" i="8"/>
  <c r="F666" i="8" s="1"/>
  <c r="I666" i="8" s="1"/>
  <c r="G667" i="8"/>
  <c r="F667" i="8" s="1"/>
  <c r="I667" i="8" s="1"/>
  <c r="K667" i="8" s="1"/>
  <c r="G668" i="8"/>
  <c r="F668" i="8" s="1"/>
  <c r="I668" i="8" s="1"/>
  <c r="K668" i="8" s="1"/>
  <c r="G669" i="8"/>
  <c r="F669" i="8" s="1"/>
  <c r="G670" i="8"/>
  <c r="F670" i="8" s="1"/>
  <c r="I670" i="8" s="1"/>
  <c r="K670" i="8" s="1"/>
  <c r="G671" i="8"/>
  <c r="F671" i="8" s="1"/>
  <c r="I671" i="8" s="1"/>
  <c r="K671" i="8" s="1"/>
  <c r="G673" i="8"/>
  <c r="F673" i="8" s="1"/>
  <c r="G674" i="8"/>
  <c r="F674" i="8" s="1"/>
  <c r="I674" i="8" s="1"/>
  <c r="G675" i="8"/>
  <c r="F675" i="8" s="1"/>
  <c r="G677" i="8"/>
  <c r="F677" i="8" s="1"/>
  <c r="G678" i="8"/>
  <c r="F678" i="8" s="1"/>
  <c r="I678" i="8" s="1"/>
  <c r="G679" i="8"/>
  <c r="F679" i="8" s="1"/>
  <c r="G680" i="8"/>
  <c r="F680" i="8" s="1"/>
  <c r="I680" i="8" s="1"/>
  <c r="K680" i="8" s="1"/>
  <c r="G681" i="8"/>
  <c r="F681" i="8" s="1"/>
  <c r="I681" i="8" s="1"/>
  <c r="K681" i="8" s="1"/>
  <c r="G682" i="8"/>
  <c r="F682" i="8" s="1"/>
  <c r="I682" i="8" s="1"/>
  <c r="G683" i="8"/>
  <c r="F683" i="8" s="1"/>
  <c r="I683" i="8" s="1"/>
  <c r="K683" i="8" s="1"/>
  <c r="G685" i="8"/>
  <c r="F685" i="8" s="1"/>
  <c r="I685" i="8" s="1"/>
  <c r="G686" i="8"/>
  <c r="F686" i="8" s="1"/>
  <c r="G687" i="8"/>
  <c r="F687" i="8" s="1"/>
  <c r="G689" i="8"/>
  <c r="F689" i="8" s="1"/>
  <c r="I689" i="8" s="1"/>
  <c r="K689" i="8" s="1"/>
  <c r="G690" i="8"/>
  <c r="F690" i="8" s="1"/>
  <c r="I690" i="8" s="1"/>
  <c r="K690" i="8" s="1"/>
  <c r="G691" i="8"/>
  <c r="F691" i="8" s="1"/>
  <c r="G692" i="8"/>
  <c r="F692" i="8" s="1"/>
  <c r="G693" i="8"/>
  <c r="F693" i="8" s="1"/>
  <c r="I693" i="8" s="1"/>
  <c r="K693" i="8" s="1"/>
  <c r="G694" i="8"/>
  <c r="F694" i="8" s="1"/>
  <c r="I694" i="8" s="1"/>
  <c r="K694" i="8" s="1"/>
  <c r="G695" i="8"/>
  <c r="F695" i="8" s="1"/>
  <c r="I695" i="8" s="1"/>
  <c r="G696" i="8"/>
  <c r="F696" i="8" s="1"/>
  <c r="I696" i="8" s="1"/>
  <c r="K696" i="8" s="1"/>
  <c r="G697" i="8"/>
  <c r="F697" i="8" s="1"/>
  <c r="G698" i="8"/>
  <c r="F698" i="8" s="1"/>
  <c r="I698" i="8" s="1"/>
  <c r="G699" i="8"/>
  <c r="F699" i="8" s="1"/>
  <c r="G701" i="8"/>
  <c r="F701" i="8" s="1"/>
  <c r="G702" i="8"/>
  <c r="F702" i="8" s="1"/>
  <c r="I702" i="8" s="1"/>
  <c r="K702" i="8" s="1"/>
  <c r="G703" i="8"/>
  <c r="F703" i="8" s="1"/>
  <c r="G704" i="8"/>
  <c r="F704" i="8" s="1"/>
  <c r="G705" i="8"/>
  <c r="F705" i="8" s="1"/>
  <c r="G706" i="8"/>
  <c r="F706" i="8" s="1"/>
  <c r="I706" i="8" s="1"/>
  <c r="K706" i="8" s="1"/>
  <c r="G707" i="8"/>
  <c r="F707" i="8" s="1"/>
  <c r="I707" i="8" s="1"/>
  <c r="K707" i="8" s="1"/>
  <c r="G709" i="8"/>
  <c r="F709" i="8" s="1"/>
  <c r="I709" i="8" s="1"/>
  <c r="K709" i="8" s="1"/>
  <c r="G710" i="8"/>
  <c r="F710" i="8" s="1"/>
  <c r="G713" i="8"/>
  <c r="F713" i="8" s="1"/>
  <c r="I713" i="8" s="1"/>
  <c r="G714" i="8"/>
  <c r="F714" i="8" s="1"/>
  <c r="I714" i="8" s="1"/>
  <c r="G715" i="8"/>
  <c r="F715" i="8" s="1"/>
  <c r="G716" i="8"/>
  <c r="F716" i="8" s="1"/>
  <c r="G717" i="8"/>
  <c r="F717" i="8" s="1"/>
  <c r="G718" i="8"/>
  <c r="F718" i="8" s="1"/>
  <c r="G719" i="8"/>
  <c r="F719" i="8" s="1"/>
  <c r="I719" i="8" s="1"/>
  <c r="K719" i="8" s="1"/>
  <c r="G721" i="8"/>
  <c r="F721" i="8" s="1"/>
  <c r="G722" i="8"/>
  <c r="F722" i="8" s="1"/>
  <c r="I722" i="8" s="1"/>
  <c r="K722" i="8" s="1"/>
  <c r="G723" i="8"/>
  <c r="F723" i="8" s="1"/>
  <c r="G725" i="8"/>
  <c r="F725" i="8" s="1"/>
  <c r="I725" i="8" s="1"/>
  <c r="G726" i="8"/>
  <c r="F726" i="8" s="1"/>
  <c r="I726" i="8" s="1"/>
  <c r="G727" i="8"/>
  <c r="F727" i="8" s="1"/>
  <c r="G728" i="8"/>
  <c r="F728" i="8" s="1"/>
  <c r="G729" i="8"/>
  <c r="F729" i="8" s="1"/>
  <c r="G730" i="8"/>
  <c r="F730" i="8" s="1"/>
  <c r="I730" i="8" s="1"/>
  <c r="G731" i="8"/>
  <c r="G733" i="8"/>
  <c r="F733" i="8" s="1"/>
  <c r="I733" i="8" s="1"/>
  <c r="K733" i="8" s="1"/>
  <c r="G734" i="8"/>
  <c r="F734" i="8" s="1"/>
  <c r="G735" i="8"/>
  <c r="F735" i="8" s="1"/>
  <c r="I735" i="8" s="1"/>
  <c r="K735" i="8" s="1"/>
  <c r="G738" i="8"/>
  <c r="F738" i="8" s="1"/>
  <c r="I738" i="8" s="1"/>
  <c r="G739" i="8"/>
  <c r="F739" i="8" s="1"/>
  <c r="G740" i="8"/>
  <c r="F740" i="8" s="1"/>
  <c r="G741" i="8"/>
  <c r="F741" i="8" s="1"/>
  <c r="G742" i="8"/>
  <c r="F742" i="8" s="1"/>
  <c r="G743" i="8"/>
  <c r="F743" i="8" s="1"/>
  <c r="I743" i="8" s="1"/>
  <c r="G745" i="8"/>
  <c r="F745" i="8" s="1"/>
  <c r="G746" i="8"/>
  <c r="F746" i="8" s="1"/>
  <c r="I746" i="8" s="1"/>
  <c r="K746" i="8" s="1"/>
  <c r="G747" i="8"/>
  <c r="F747" i="8" s="1"/>
  <c r="G749" i="8"/>
  <c r="F749" i="8" s="1"/>
  <c r="I749" i="8" s="1"/>
  <c r="K749" i="8" s="1"/>
  <c r="G751" i="8"/>
  <c r="F751" i="8" s="1"/>
  <c r="I751" i="8" s="1"/>
  <c r="G752" i="8"/>
  <c r="F752" i="8" s="1"/>
  <c r="G753" i="8"/>
  <c r="F753" i="8" s="1"/>
  <c r="G754" i="8"/>
  <c r="F754" i="8" s="1"/>
  <c r="I754" i="8" s="1"/>
  <c r="K754" i="8" s="1"/>
  <c r="G755" i="8"/>
  <c r="F755" i="8" s="1"/>
  <c r="I755" i="8" s="1"/>
  <c r="G757" i="8"/>
  <c r="F757" i="8" s="1"/>
  <c r="G758" i="8"/>
  <c r="F758" i="8" s="1"/>
  <c r="I758" i="8" s="1"/>
  <c r="K758" i="8" s="1"/>
  <c r="G759" i="8"/>
  <c r="F759" i="8" s="1"/>
  <c r="I759" i="8" s="1"/>
  <c r="K759" i="8" s="1"/>
  <c r="G761" i="8"/>
  <c r="F761" i="8" s="1"/>
  <c r="I761" i="8" s="1"/>
  <c r="G762" i="8"/>
  <c r="F762" i="8" s="1"/>
  <c r="I762" i="8" s="1"/>
  <c r="K762" i="8" s="1"/>
  <c r="G763" i="8"/>
  <c r="F763" i="8" s="1"/>
  <c r="G764" i="8"/>
  <c r="F764" i="8" s="1"/>
  <c r="G765" i="8"/>
  <c r="F765" i="8" s="1"/>
  <c r="G766" i="8"/>
  <c r="F766" i="8" s="1"/>
  <c r="G767" i="8"/>
  <c r="F767" i="8" s="1"/>
  <c r="I767" i="8" s="1"/>
  <c r="K767" i="8" s="1"/>
  <c r="G769" i="8"/>
  <c r="F769" i="8" s="1"/>
  <c r="G770" i="8"/>
  <c r="F770" i="8" s="1"/>
  <c r="I770" i="8" s="1"/>
  <c r="G771" i="8"/>
  <c r="F771" i="8" s="1"/>
  <c r="I771" i="8" s="1"/>
  <c r="K771" i="8" s="1"/>
  <c r="G773" i="8"/>
  <c r="F773" i="8" s="1"/>
  <c r="G774" i="8"/>
  <c r="F774" i="8" s="1"/>
  <c r="I774" i="8" s="1"/>
  <c r="G775" i="8"/>
  <c r="F775" i="8" s="1"/>
  <c r="I775" i="8" s="1"/>
  <c r="K775" i="8" s="1"/>
  <c r="G777" i="8"/>
  <c r="F777" i="8" s="1"/>
  <c r="G778" i="8"/>
  <c r="F778" i="8" s="1"/>
  <c r="I778" i="8" s="1"/>
  <c r="G779" i="8"/>
  <c r="F779" i="8" s="1"/>
  <c r="I779" i="8" s="1"/>
  <c r="G781" i="8"/>
  <c r="F781" i="8" s="1"/>
  <c r="G782" i="8"/>
  <c r="F782" i="8" s="1"/>
  <c r="G783" i="8"/>
  <c r="F783" i="8" s="1"/>
  <c r="G785" i="8"/>
  <c r="F785" i="8" s="1"/>
  <c r="I785" i="8" s="1"/>
  <c r="K785" i="8" s="1"/>
  <c r="G786" i="8"/>
  <c r="F786" i="8" s="1"/>
  <c r="I786" i="8" s="1"/>
  <c r="K786" i="8" s="1"/>
  <c r="G787" i="8"/>
  <c r="F787" i="8" s="1"/>
  <c r="G788" i="8"/>
  <c r="F788" i="8" s="1"/>
  <c r="I788" i="8" s="1"/>
  <c r="K788" i="8" s="1"/>
  <c r="G789" i="8"/>
  <c r="F789" i="8" s="1"/>
  <c r="G790" i="8"/>
  <c r="F790" i="8" s="1"/>
  <c r="I790" i="8" s="1"/>
  <c r="G791" i="8"/>
  <c r="F791" i="8" s="1"/>
  <c r="I791" i="8" s="1"/>
  <c r="G793" i="8"/>
  <c r="F793" i="8" s="1"/>
  <c r="G794" i="8"/>
  <c r="F794" i="8" s="1"/>
  <c r="I794" i="8" s="1"/>
  <c r="K794" i="8" s="1"/>
  <c r="G795" i="8"/>
  <c r="F795" i="8" s="1"/>
  <c r="G797" i="8"/>
  <c r="F797" i="8" s="1"/>
  <c r="G798" i="8"/>
  <c r="F798" i="8" s="1"/>
  <c r="I798" i="8" s="1"/>
  <c r="K798" i="8" s="1"/>
  <c r="G799" i="8"/>
  <c r="F799" i="8" s="1"/>
  <c r="I799" i="8" s="1"/>
  <c r="K799" i="8" s="1"/>
  <c r="G800" i="8"/>
  <c r="F800" i="8" s="1"/>
  <c r="G801" i="8"/>
  <c r="F801" i="8" s="1"/>
  <c r="I801" i="8" s="1"/>
  <c r="K801" i="8" s="1"/>
  <c r="G802" i="8"/>
  <c r="F802" i="8" s="1"/>
  <c r="I802" i="8" s="1"/>
  <c r="K802" i="8" s="1"/>
  <c r="G803" i="8"/>
  <c r="F803" i="8" s="1"/>
  <c r="I803" i="8" s="1"/>
  <c r="K803" i="8" s="1"/>
  <c r="G805" i="8"/>
  <c r="F805" i="8" s="1"/>
  <c r="G806" i="8"/>
  <c r="F806" i="8" s="1"/>
  <c r="G807" i="8"/>
  <c r="F807" i="8" s="1"/>
  <c r="I807" i="8" s="1"/>
  <c r="K807" i="8" s="1"/>
  <c r="G809" i="8"/>
  <c r="F809" i="8" s="1"/>
  <c r="I809" i="8" s="1"/>
  <c r="G810" i="8"/>
  <c r="F810" i="8" s="1"/>
  <c r="I810" i="8" s="1"/>
  <c r="G811" i="8"/>
  <c r="F811" i="8" s="1"/>
  <c r="I811" i="8" s="1"/>
  <c r="K811" i="8" s="1"/>
  <c r="G812" i="8"/>
  <c r="F812" i="8" s="1"/>
  <c r="I812" i="8" s="1"/>
  <c r="K812" i="8" s="1"/>
  <c r="G813" i="8"/>
  <c r="F813" i="8" s="1"/>
  <c r="G814" i="8"/>
  <c r="F814" i="8" s="1"/>
  <c r="I814" i="8" s="1"/>
  <c r="K814" i="8" s="1"/>
  <c r="G815" i="8"/>
  <c r="F815" i="8" s="1"/>
  <c r="I815" i="8" s="1"/>
  <c r="K815" i="8" s="1"/>
  <c r="G817" i="8"/>
  <c r="F817" i="8" s="1"/>
  <c r="G818" i="8"/>
  <c r="F818" i="8" s="1"/>
  <c r="I818" i="8" s="1"/>
  <c r="G819" i="8"/>
  <c r="F819" i="8" s="1"/>
  <c r="I819" i="8" s="1"/>
  <c r="K819" i="8" s="1"/>
  <c r="G821" i="8"/>
  <c r="F821" i="8" s="1"/>
  <c r="G822" i="8"/>
  <c r="F822" i="8" s="1"/>
  <c r="I822" i="8" s="1"/>
  <c r="G823" i="8"/>
  <c r="F823" i="8" s="1"/>
  <c r="G824" i="8"/>
  <c r="F824" i="8" s="1"/>
  <c r="I824" i="8" s="1"/>
  <c r="K824" i="8" s="1"/>
  <c r="G825" i="8"/>
  <c r="F825" i="8" s="1"/>
  <c r="I825" i="8" s="1"/>
  <c r="K825" i="8" s="1"/>
  <c r="G826" i="8"/>
  <c r="F826" i="8" s="1"/>
  <c r="I826" i="8" s="1"/>
  <c r="G827" i="8"/>
  <c r="F827" i="8" s="1"/>
  <c r="I827" i="8" s="1"/>
  <c r="K827" i="8" s="1"/>
  <c r="G830" i="8"/>
  <c r="F830" i="8" s="1"/>
  <c r="G831" i="8"/>
  <c r="F831" i="8" s="1"/>
  <c r="I831" i="8" s="1"/>
  <c r="G833" i="8"/>
  <c r="F833" i="8" s="1"/>
  <c r="I833" i="8" s="1"/>
  <c r="K833" i="8" s="1"/>
  <c r="G834" i="8"/>
  <c r="F834" i="8" s="1"/>
  <c r="I834" i="8" s="1"/>
  <c r="K834" i="8" s="1"/>
  <c r="G835" i="8"/>
  <c r="F835" i="8" s="1"/>
  <c r="G836" i="8"/>
  <c r="F836" i="8" s="1"/>
  <c r="G837" i="8"/>
  <c r="F837" i="8" s="1"/>
  <c r="I837" i="8" s="1"/>
  <c r="K837" i="8" s="1"/>
  <c r="G838" i="8"/>
  <c r="F838" i="8" s="1"/>
  <c r="I838" i="8" s="1"/>
  <c r="K838" i="8" s="1"/>
  <c r="G839" i="8"/>
  <c r="F839" i="8" s="1"/>
  <c r="I839" i="8" s="1"/>
  <c r="G840" i="8"/>
  <c r="F840" i="8" s="1"/>
  <c r="I840" i="8" s="1"/>
  <c r="G841" i="8"/>
  <c r="F841" i="8" s="1"/>
  <c r="G842" i="8"/>
  <c r="F842" i="8" s="1"/>
  <c r="I842" i="8" s="1"/>
  <c r="G843" i="8"/>
  <c r="F843" i="8" s="1"/>
  <c r="I843" i="8" s="1"/>
  <c r="G845" i="8"/>
  <c r="F845" i="8" s="1"/>
  <c r="G846" i="8"/>
  <c r="F846" i="8" s="1"/>
  <c r="I846" i="8" s="1"/>
  <c r="K846" i="8" s="1"/>
  <c r="G847" i="8"/>
  <c r="F847" i="8" s="1"/>
  <c r="G848" i="8"/>
  <c r="F848" i="8" s="1"/>
  <c r="G849" i="8"/>
  <c r="F849" i="8" s="1"/>
  <c r="I849" i="8" s="1"/>
  <c r="K849" i="8" s="1"/>
  <c r="G850" i="8"/>
  <c r="F850" i="8" s="1"/>
  <c r="I850" i="8" s="1"/>
  <c r="K850" i="8" s="1"/>
  <c r="G851" i="8"/>
  <c r="F851" i="8" s="1"/>
  <c r="I851" i="8" s="1"/>
  <c r="K851" i="8" s="1"/>
  <c r="G853" i="8"/>
  <c r="F853" i="8" s="1"/>
  <c r="I853" i="8" s="1"/>
  <c r="K853" i="8" s="1"/>
  <c r="G854" i="8"/>
  <c r="F854" i="8" s="1"/>
  <c r="G857" i="8"/>
  <c r="F857" i="8" s="1"/>
  <c r="I857" i="8" s="1"/>
  <c r="G858" i="8"/>
  <c r="F858" i="8" s="1"/>
  <c r="I858" i="8" s="1"/>
  <c r="G859" i="8"/>
  <c r="F859" i="8" s="1"/>
  <c r="G860" i="8"/>
  <c r="F860" i="8" s="1"/>
  <c r="G861" i="8"/>
  <c r="F861" i="8" s="1"/>
  <c r="G862" i="8"/>
  <c r="F862" i="8" s="1"/>
  <c r="G863" i="8"/>
  <c r="F863" i="8" s="1"/>
  <c r="I863" i="8" s="1"/>
  <c r="K863" i="8" s="1"/>
  <c r="G865" i="8"/>
  <c r="F865" i="8" s="1"/>
  <c r="G866" i="8"/>
  <c r="F866" i="8" s="1"/>
  <c r="I866" i="8" s="1"/>
  <c r="K866" i="8" s="1"/>
  <c r="G867" i="8"/>
  <c r="F867" i="8" s="1"/>
  <c r="I867" i="8" s="1"/>
  <c r="K867" i="8" s="1"/>
  <c r="G869" i="8"/>
  <c r="F869" i="8" s="1"/>
  <c r="I869" i="8" s="1"/>
  <c r="G870" i="8"/>
  <c r="F870" i="8" s="1"/>
  <c r="I870" i="8" s="1"/>
  <c r="G871" i="8"/>
  <c r="F871" i="8" s="1"/>
  <c r="G872" i="8"/>
  <c r="F872" i="8" s="1"/>
  <c r="G873" i="8"/>
  <c r="F873" i="8" s="1"/>
  <c r="G874" i="8"/>
  <c r="F874" i="8" s="1"/>
  <c r="I874" i="8" s="1"/>
  <c r="G875" i="8"/>
  <c r="F875" i="8" s="1"/>
  <c r="I875" i="8" s="1"/>
  <c r="G877" i="8"/>
  <c r="F877" i="8" s="1"/>
  <c r="G878" i="8"/>
  <c r="F878" i="8" s="1"/>
  <c r="G879" i="8"/>
  <c r="F879" i="8" s="1"/>
  <c r="I879" i="8" s="1"/>
  <c r="K879" i="8" s="1"/>
  <c r="G882" i="8"/>
  <c r="F882" i="8" s="1"/>
  <c r="I882" i="8" s="1"/>
  <c r="G883" i="8"/>
  <c r="F883" i="8" s="1"/>
  <c r="G884" i="8"/>
  <c r="F884" i="8" s="1"/>
  <c r="G885" i="8"/>
  <c r="F885" i="8" s="1"/>
  <c r="G886" i="8"/>
  <c r="F886" i="8" s="1"/>
  <c r="G887" i="8"/>
  <c r="F887" i="8" s="1"/>
  <c r="I887" i="8" s="1"/>
  <c r="G889" i="8"/>
  <c r="F889" i="8" s="1"/>
  <c r="I889" i="8" s="1"/>
  <c r="K889" i="8" s="1"/>
  <c r="G890" i="8"/>
  <c r="F890" i="8" s="1"/>
  <c r="I890" i="8" s="1"/>
  <c r="K890" i="8" s="1"/>
  <c r="G891" i="8"/>
  <c r="F891" i="8" s="1"/>
  <c r="I891" i="8" s="1"/>
  <c r="G893" i="8"/>
  <c r="F893" i="8" s="1"/>
  <c r="I893" i="8" s="1"/>
  <c r="K893" i="8" s="1"/>
  <c r="G895" i="8"/>
  <c r="F895" i="8" s="1"/>
  <c r="I895" i="8" s="1"/>
  <c r="G896" i="8"/>
  <c r="F896" i="8" s="1"/>
  <c r="G897" i="8"/>
  <c r="F897" i="8" s="1"/>
  <c r="G898" i="8"/>
  <c r="F898" i="8" s="1"/>
  <c r="I898" i="8" s="1"/>
  <c r="K898" i="8" s="1"/>
  <c r="G899" i="8"/>
  <c r="F899" i="8" s="1"/>
  <c r="I899" i="8" s="1"/>
  <c r="G901" i="8"/>
  <c r="F901" i="8" s="1"/>
  <c r="G902" i="8"/>
  <c r="F902" i="8" s="1"/>
  <c r="I902" i="8" s="1"/>
  <c r="K902" i="8" s="1"/>
  <c r="G903" i="8"/>
  <c r="F903" i="8" s="1"/>
  <c r="I903" i="8" s="1"/>
  <c r="K903" i="8" s="1"/>
  <c r="G905" i="8"/>
  <c r="F905" i="8" s="1"/>
  <c r="I905" i="8" s="1"/>
  <c r="G906" i="8"/>
  <c r="F906" i="8" s="1"/>
  <c r="I906" i="8" s="1"/>
  <c r="K906" i="8" s="1"/>
  <c r="G907" i="8"/>
  <c r="F907" i="8" s="1"/>
  <c r="G908" i="8"/>
  <c r="F908" i="8" s="1"/>
  <c r="G909" i="8"/>
  <c r="F909" i="8" s="1"/>
  <c r="G910" i="8"/>
  <c r="F910" i="8" s="1"/>
  <c r="G911" i="8"/>
  <c r="F911" i="8" s="1"/>
  <c r="I911" i="8" s="1"/>
  <c r="K911" i="8" s="1"/>
  <c r="G913" i="8"/>
  <c r="F913" i="8" s="1"/>
  <c r="G914" i="8"/>
  <c r="F914" i="8" s="1"/>
  <c r="I914" i="8" s="1"/>
  <c r="G915" i="8"/>
  <c r="F915" i="8" s="1"/>
  <c r="I915" i="8" s="1"/>
  <c r="K915" i="8" s="1"/>
  <c r="G917" i="8"/>
  <c r="F917" i="8" s="1"/>
  <c r="I917" i="8" s="1"/>
  <c r="K917" i="8" s="1"/>
  <c r="G918" i="8"/>
  <c r="F918" i="8" s="1"/>
  <c r="I918" i="8" s="1"/>
  <c r="G919" i="8"/>
  <c r="F919" i="8" s="1"/>
  <c r="I919" i="8" s="1"/>
  <c r="K919" i="8" s="1"/>
  <c r="G921" i="8"/>
  <c r="F921" i="8" s="1"/>
  <c r="G922" i="8"/>
  <c r="F922" i="8" s="1"/>
  <c r="I922" i="8" s="1"/>
  <c r="G923" i="8"/>
  <c r="F923" i="8" s="1"/>
  <c r="I923" i="8" s="1"/>
  <c r="G925" i="8"/>
  <c r="F925" i="8" s="1"/>
  <c r="G926" i="8"/>
  <c r="F926" i="8" s="1"/>
  <c r="G927" i="8"/>
  <c r="F927" i="8" s="1"/>
  <c r="I927" i="8" s="1"/>
  <c r="G929" i="8"/>
  <c r="F929" i="8" s="1"/>
  <c r="I929" i="8" s="1"/>
  <c r="K929" i="8" s="1"/>
  <c r="G930" i="8"/>
  <c r="F930" i="8" s="1"/>
  <c r="I930" i="8" s="1"/>
  <c r="G931" i="8"/>
  <c r="F931" i="8" s="1"/>
  <c r="G932" i="8"/>
  <c r="F932" i="8" s="1"/>
  <c r="G933" i="8"/>
  <c r="F933" i="8" s="1"/>
  <c r="G934" i="8"/>
  <c r="F934" i="8" s="1"/>
  <c r="I934" i="8" s="1"/>
  <c r="G935" i="8"/>
  <c r="F935" i="8" s="1"/>
  <c r="I935" i="8" s="1"/>
  <c r="G937" i="8"/>
  <c r="F937" i="8" s="1"/>
  <c r="G938" i="8"/>
  <c r="F938" i="8" s="1"/>
  <c r="I938" i="8" s="1"/>
  <c r="K938" i="8" s="1"/>
  <c r="G939" i="8"/>
  <c r="F939" i="8" s="1"/>
  <c r="G941" i="8"/>
  <c r="F941" i="8" s="1"/>
  <c r="I941" i="8" s="1"/>
  <c r="G942" i="8"/>
  <c r="F942" i="8" s="1"/>
  <c r="I942" i="8" s="1"/>
  <c r="K942" i="8" s="1"/>
  <c r="G943" i="8"/>
  <c r="F943" i="8" s="1"/>
  <c r="I943" i="8" s="1"/>
  <c r="K943" i="8" s="1"/>
  <c r="G944" i="8"/>
  <c r="F944" i="8" s="1"/>
  <c r="G945" i="8"/>
  <c r="F945" i="8" s="1"/>
  <c r="I945" i="8" s="1"/>
  <c r="K945" i="8" s="1"/>
  <c r="G946" i="8"/>
  <c r="F946" i="8" s="1"/>
  <c r="G947" i="8"/>
  <c r="F947" i="8" s="1"/>
  <c r="I947" i="8" s="1"/>
  <c r="G949" i="8"/>
  <c r="F949" i="8" s="1"/>
  <c r="G950" i="8"/>
  <c r="F950" i="8" s="1"/>
  <c r="I950" i="8" s="1"/>
  <c r="K950" i="8" s="1"/>
  <c r="G951" i="8"/>
  <c r="F951" i="8" s="1"/>
  <c r="I951" i="8" s="1"/>
  <c r="K951" i="8" s="1"/>
  <c r="G953" i="8"/>
  <c r="F953" i="8" s="1"/>
  <c r="G954" i="8"/>
  <c r="F954" i="8" s="1"/>
  <c r="G955" i="8"/>
  <c r="F955" i="8" s="1"/>
  <c r="I955" i="8" s="1"/>
  <c r="K955" i="8" s="1"/>
  <c r="G956" i="8"/>
  <c r="F956" i="8" s="1"/>
  <c r="I956" i="8" s="1"/>
  <c r="K956" i="8" s="1"/>
  <c r="G957" i="8"/>
  <c r="F957" i="8" s="1"/>
  <c r="I957" i="8" s="1"/>
  <c r="K957" i="8" s="1"/>
  <c r="G958" i="8"/>
  <c r="F958" i="8" s="1"/>
  <c r="I958" i="8" s="1"/>
  <c r="K958" i="8" s="1"/>
  <c r="G959" i="8"/>
  <c r="F959" i="8" s="1"/>
  <c r="I959" i="8" s="1"/>
  <c r="K959" i="8" s="1"/>
  <c r="G961" i="8"/>
  <c r="F961" i="8" s="1"/>
  <c r="G962" i="8"/>
  <c r="F962" i="8" s="1"/>
  <c r="G963" i="8"/>
  <c r="F963" i="8" s="1"/>
  <c r="I963" i="8" s="1"/>
  <c r="K963" i="8" s="1"/>
  <c r="G965" i="8"/>
  <c r="F965" i="8" s="1"/>
  <c r="I965" i="8" s="1"/>
  <c r="K965" i="8" s="1"/>
  <c r="G966" i="8"/>
  <c r="F966" i="8" s="1"/>
  <c r="I966" i="8" s="1"/>
  <c r="G967" i="8"/>
  <c r="F967" i="8" s="1"/>
  <c r="G968" i="8"/>
  <c r="F968" i="8" s="1"/>
  <c r="I968" i="8" s="1"/>
  <c r="K968" i="8" s="1"/>
  <c r="G969" i="8"/>
  <c r="F969" i="8" s="1"/>
  <c r="I969" i="8" s="1"/>
  <c r="K969" i="8" s="1"/>
  <c r="G970" i="8"/>
  <c r="F970" i="8" s="1"/>
  <c r="I970" i="8" s="1"/>
  <c r="G971" i="8"/>
  <c r="F971" i="8" s="1"/>
  <c r="I971" i="8" s="1"/>
  <c r="K971" i="8" s="1"/>
  <c r="G974" i="8"/>
  <c r="F974" i="8" s="1"/>
  <c r="I974" i="8" s="1"/>
  <c r="G975" i="8"/>
  <c r="F975" i="8" s="1"/>
  <c r="G977" i="8"/>
  <c r="F977" i="8" s="1"/>
  <c r="I977" i="8" s="1"/>
  <c r="K977" i="8" s="1"/>
  <c r="G978" i="8"/>
  <c r="F978" i="8" s="1"/>
  <c r="I978" i="8" s="1"/>
  <c r="K978" i="8" s="1"/>
  <c r="G979" i="8"/>
  <c r="F979" i="8" s="1"/>
  <c r="I979" i="8" s="1"/>
  <c r="G980" i="8"/>
  <c r="F980" i="8" s="1"/>
  <c r="G981" i="8"/>
  <c r="F981" i="8" s="1"/>
  <c r="I981" i="8" s="1"/>
  <c r="K981" i="8" s="1"/>
  <c r="G982" i="8"/>
  <c r="F982" i="8" s="1"/>
  <c r="I982" i="8" s="1"/>
  <c r="K982" i="8" s="1"/>
  <c r="G983" i="8"/>
  <c r="F983" i="8" s="1"/>
  <c r="I983" i="8" s="1"/>
  <c r="G984" i="8"/>
  <c r="F984" i="8" s="1"/>
  <c r="I984" i="8" s="1"/>
  <c r="K984" i="8" s="1"/>
  <c r="G985" i="8"/>
  <c r="F985" i="8" s="1"/>
  <c r="I985" i="8" s="1"/>
  <c r="G986" i="8"/>
  <c r="F986" i="8" s="1"/>
  <c r="I986" i="8" s="1"/>
  <c r="G987" i="8"/>
  <c r="F987" i="8" s="1"/>
  <c r="G989" i="8"/>
  <c r="F989" i="8" s="1"/>
  <c r="I989" i="8" s="1"/>
  <c r="G990" i="8"/>
  <c r="F990" i="8" s="1"/>
  <c r="I990" i="8" s="1"/>
  <c r="K990" i="8" s="1"/>
  <c r="G991" i="8"/>
  <c r="F991" i="8" s="1"/>
  <c r="I991" i="8" s="1"/>
  <c r="K991" i="8" s="1"/>
  <c r="G992" i="8"/>
  <c r="F992" i="8" s="1"/>
  <c r="G993" i="8"/>
  <c r="F993" i="8" s="1"/>
  <c r="G994" i="8"/>
  <c r="F994" i="8" s="1"/>
  <c r="I994" i="8" s="1"/>
  <c r="K994" i="8" s="1"/>
  <c r="G995" i="8"/>
  <c r="F995" i="8" s="1"/>
  <c r="I995" i="8" s="1"/>
  <c r="K995" i="8" s="1"/>
  <c r="G997" i="8"/>
  <c r="F997" i="8" s="1"/>
  <c r="I997" i="8" s="1"/>
  <c r="K997" i="8" s="1"/>
  <c r="G998" i="8"/>
  <c r="F998" i="8" s="1"/>
  <c r="I998" i="8" s="1"/>
  <c r="K998" i="8" s="1"/>
  <c r="G1001" i="8"/>
  <c r="F1001" i="8" s="1"/>
  <c r="I1001" i="8" s="1"/>
  <c r="H31" i="8"/>
  <c r="H32" i="8"/>
  <c r="H33" i="8"/>
  <c r="H34" i="8"/>
  <c r="H35" i="8"/>
  <c r="J35" i="8" s="1"/>
  <c r="H37" i="8"/>
  <c r="H38" i="8"/>
  <c r="J38" i="8" s="1"/>
  <c r="H39" i="8"/>
  <c r="H42" i="8"/>
  <c r="H43" i="8"/>
  <c r="H44" i="8"/>
  <c r="H45" i="8"/>
  <c r="H46" i="8"/>
  <c r="H47" i="8"/>
  <c r="H49" i="8"/>
  <c r="J49" i="8" s="1"/>
  <c r="H50" i="8"/>
  <c r="J50" i="8" s="1"/>
  <c r="H53" i="8"/>
  <c r="H55" i="8"/>
  <c r="J55" i="8" s="1"/>
  <c r="H57" i="8"/>
  <c r="H58" i="8"/>
  <c r="H59" i="8"/>
  <c r="H61" i="8"/>
  <c r="J61" i="8" s="1"/>
  <c r="H62" i="8"/>
  <c r="H65" i="8"/>
  <c r="J65" i="8" s="1"/>
  <c r="H66" i="8"/>
  <c r="H68" i="8"/>
  <c r="H69" i="8"/>
  <c r="H70" i="8"/>
  <c r="J70" i="8" s="1"/>
  <c r="H71" i="8"/>
  <c r="H73" i="8"/>
  <c r="H74" i="8"/>
  <c r="H77" i="8"/>
  <c r="H78" i="8"/>
  <c r="J78" i="8" s="1"/>
  <c r="H79" i="8"/>
  <c r="J79" i="8" s="1"/>
  <c r="H81" i="8"/>
  <c r="H82" i="8"/>
  <c r="H83" i="8"/>
  <c r="H85" i="8"/>
  <c r="J85" i="8" s="1"/>
  <c r="H86" i="8"/>
  <c r="H89" i="8"/>
  <c r="H90" i="8"/>
  <c r="H91" i="8"/>
  <c r="H92" i="8"/>
  <c r="J92" i="8" s="1"/>
  <c r="H94" i="8"/>
  <c r="J94" i="8" s="1"/>
  <c r="H95" i="8"/>
  <c r="H97" i="8"/>
  <c r="H98" i="8"/>
  <c r="H101" i="8"/>
  <c r="H102" i="8"/>
  <c r="J102" i="8" s="1"/>
  <c r="H104" i="8"/>
  <c r="H105" i="8"/>
  <c r="H107" i="8"/>
  <c r="J107" i="8" s="1"/>
  <c r="H109" i="8"/>
  <c r="H110" i="8"/>
  <c r="H113" i="8"/>
  <c r="H114" i="8"/>
  <c r="H115" i="8"/>
  <c r="H116" i="8"/>
  <c r="H117" i="8"/>
  <c r="J117" i="8" s="1"/>
  <c r="H118" i="8"/>
  <c r="H121" i="8"/>
  <c r="J121" i="8" s="1"/>
  <c r="H122" i="8"/>
  <c r="J122" i="8" s="1"/>
  <c r="H125" i="8"/>
  <c r="H126" i="8"/>
  <c r="H127" i="8"/>
  <c r="J127" i="8" s="1"/>
  <c r="H128" i="8"/>
  <c r="H129" i="8"/>
  <c r="H130" i="8"/>
  <c r="H131" i="8"/>
  <c r="H133" i="8"/>
  <c r="J133" i="8" s="1"/>
  <c r="H134" i="8"/>
  <c r="H137" i="8"/>
  <c r="J137" i="8" s="1"/>
  <c r="H138" i="8"/>
  <c r="H139" i="8"/>
  <c r="H140" i="8"/>
  <c r="J140" i="8" s="1"/>
  <c r="H141" i="8"/>
  <c r="H142" i="8"/>
  <c r="H143" i="8"/>
  <c r="H146" i="8"/>
  <c r="H147" i="8"/>
  <c r="H149" i="8"/>
  <c r="J149" i="8" s="1"/>
  <c r="H150" i="8"/>
  <c r="H151" i="8"/>
  <c r="H152" i="8"/>
  <c r="H153" i="8"/>
  <c r="H154" i="8"/>
  <c r="H155" i="8"/>
  <c r="H157" i="8"/>
  <c r="H161" i="8"/>
  <c r="H162" i="8"/>
  <c r="H163" i="8"/>
  <c r="H164" i="8"/>
  <c r="J164" i="8" s="1"/>
  <c r="H165" i="8"/>
  <c r="H166" i="8"/>
  <c r="H167" i="8"/>
  <c r="H169" i="8"/>
  <c r="H170" i="8"/>
  <c r="H173" i="8"/>
  <c r="H175" i="8"/>
  <c r="H176" i="8"/>
  <c r="H177" i="8"/>
  <c r="H178" i="8"/>
  <c r="J178" i="8" s="1"/>
  <c r="H179" i="8"/>
  <c r="H181" i="8"/>
  <c r="H182" i="8"/>
  <c r="H183" i="8"/>
  <c r="H186" i="8"/>
  <c r="H187" i="8"/>
  <c r="H188" i="8"/>
  <c r="H189" i="8"/>
  <c r="H190" i="8"/>
  <c r="H192" i="8"/>
  <c r="J192" i="8" s="1"/>
  <c r="H193" i="8"/>
  <c r="J193" i="8" s="1"/>
  <c r="H194" i="8"/>
  <c r="H197" i="8"/>
  <c r="H199" i="8"/>
  <c r="H200" i="8"/>
  <c r="H201" i="8"/>
  <c r="H202" i="8"/>
  <c r="H203" i="8"/>
  <c r="H205" i="8"/>
  <c r="H206" i="8"/>
  <c r="J206" i="8" s="1"/>
  <c r="H209" i="8"/>
  <c r="J209" i="8" s="1"/>
  <c r="H210" i="8"/>
  <c r="H212" i="8"/>
  <c r="H213" i="8"/>
  <c r="H214" i="8"/>
  <c r="H215" i="8"/>
  <c r="H217" i="8"/>
  <c r="H218" i="8"/>
  <c r="J218" i="8" s="1"/>
  <c r="H221" i="8"/>
  <c r="J221" i="8" s="1"/>
  <c r="H222" i="8"/>
  <c r="J222" i="8" s="1"/>
  <c r="H223" i="8"/>
  <c r="H225" i="8"/>
  <c r="J225" i="8" s="1"/>
  <c r="H226" i="8"/>
  <c r="H227" i="8"/>
  <c r="H229" i="8"/>
  <c r="H230" i="8"/>
  <c r="H233" i="8"/>
  <c r="H234" i="8"/>
  <c r="H235" i="8"/>
  <c r="J235" i="8" s="1"/>
  <c r="H236" i="8"/>
  <c r="J236" i="8" s="1"/>
  <c r="H238" i="8"/>
  <c r="H241" i="8"/>
  <c r="H242" i="8"/>
  <c r="H243" i="8"/>
  <c r="H245" i="8"/>
  <c r="H246" i="8"/>
  <c r="H247" i="8"/>
  <c r="H248" i="8"/>
  <c r="H249" i="8"/>
  <c r="J249" i="8" s="1"/>
  <c r="H251" i="8"/>
  <c r="J251" i="8" s="1"/>
  <c r="H253" i="8"/>
  <c r="H254" i="8"/>
  <c r="J254" i="8" s="1"/>
  <c r="H255" i="8"/>
  <c r="H257" i="8"/>
  <c r="H258" i="8"/>
  <c r="H259" i="8"/>
  <c r="H260" i="8"/>
  <c r="H261" i="8"/>
  <c r="H262" i="8"/>
  <c r="H266" i="8"/>
  <c r="H267" i="8"/>
  <c r="H269" i="8"/>
  <c r="J269" i="8" s="1"/>
  <c r="H270" i="8"/>
  <c r="H271" i="8"/>
  <c r="H272" i="8"/>
  <c r="H273" i="8"/>
  <c r="H274" i="8"/>
  <c r="H275" i="8"/>
  <c r="H277" i="8"/>
  <c r="H281" i="8"/>
  <c r="H282" i="8"/>
  <c r="H283" i="8"/>
  <c r="H284" i="8"/>
  <c r="J284" i="8" s="1"/>
  <c r="H285" i="8"/>
  <c r="H286" i="8"/>
  <c r="H287" i="8"/>
  <c r="H290" i="8"/>
  <c r="H291" i="8"/>
  <c r="H294" i="8"/>
  <c r="J294" i="8" s="1"/>
  <c r="H295" i="8"/>
  <c r="H296" i="8"/>
  <c r="H297" i="8"/>
  <c r="J297" i="8" s="1"/>
  <c r="H298" i="8"/>
  <c r="J298" i="8" s="1"/>
  <c r="H299" i="8"/>
  <c r="H301" i="8"/>
  <c r="H305" i="8"/>
  <c r="H306" i="8"/>
  <c r="H308" i="8"/>
  <c r="J308" i="8" s="1"/>
  <c r="H309" i="8"/>
  <c r="H310" i="8"/>
  <c r="H311" i="8"/>
  <c r="H313" i="8"/>
  <c r="J313" i="8" s="1"/>
  <c r="H314" i="8"/>
  <c r="H317" i="8"/>
  <c r="H319" i="8"/>
  <c r="H321" i="8"/>
  <c r="J321" i="8" s="1"/>
  <c r="H322" i="8"/>
  <c r="J322" i="8" s="1"/>
  <c r="H323" i="8"/>
  <c r="H325" i="8"/>
  <c r="H326" i="8"/>
  <c r="H327" i="8"/>
  <c r="J327" i="8" s="1"/>
  <c r="H330" i="8"/>
  <c r="H331" i="8"/>
  <c r="H332" i="8"/>
  <c r="H334" i="8"/>
  <c r="H335" i="8"/>
  <c r="J335" i="8" s="1"/>
  <c r="H337" i="8"/>
  <c r="H338" i="8"/>
  <c r="H339" i="8"/>
  <c r="H341" i="8"/>
  <c r="H343" i="8"/>
  <c r="J343" i="8" s="1"/>
  <c r="H344" i="8"/>
  <c r="H345" i="8"/>
  <c r="H347" i="8"/>
  <c r="H349" i="8"/>
  <c r="J349" i="8" s="1"/>
  <c r="H350" i="8"/>
  <c r="J350" i="8" s="1"/>
  <c r="H353" i="8"/>
  <c r="H354" i="8"/>
  <c r="H356" i="8"/>
  <c r="H357" i="8"/>
  <c r="H358" i="8"/>
  <c r="J358" i="8" s="1"/>
  <c r="H359" i="8"/>
  <c r="H361" i="8"/>
  <c r="H362" i="8"/>
  <c r="H363" i="8"/>
  <c r="J363" i="8" s="1"/>
  <c r="H365" i="8"/>
  <c r="J365" i="8" s="1"/>
  <c r="H366" i="8"/>
  <c r="H367" i="8"/>
  <c r="H369" i="8"/>
  <c r="H370" i="8"/>
  <c r="H371" i="8"/>
  <c r="H374" i="8"/>
  <c r="H375" i="8"/>
  <c r="H377" i="8"/>
  <c r="H378" i="8"/>
  <c r="J378" i="8" s="1"/>
  <c r="H379" i="8"/>
  <c r="J379" i="8" s="1"/>
  <c r="H380" i="8"/>
  <c r="J380" i="8" s="1"/>
  <c r="H382" i="8"/>
  <c r="H383" i="8"/>
  <c r="H385" i="8"/>
  <c r="H386" i="8"/>
  <c r="J386" i="8" s="1"/>
  <c r="H387" i="8"/>
  <c r="H389" i="8"/>
  <c r="H390" i="8"/>
  <c r="H391" i="8"/>
  <c r="H392" i="8"/>
  <c r="J392" i="8" s="1"/>
  <c r="H393" i="8"/>
  <c r="J393" i="8" s="1"/>
  <c r="H395" i="8"/>
  <c r="H397" i="8"/>
  <c r="H398" i="8"/>
  <c r="H401" i="8"/>
  <c r="H402" i="8"/>
  <c r="H403" i="8"/>
  <c r="H404" i="8"/>
  <c r="H405" i="8"/>
  <c r="H406" i="8"/>
  <c r="J406" i="8" s="1"/>
  <c r="H409" i="8"/>
  <c r="H410" i="8"/>
  <c r="H411" i="8"/>
  <c r="H414" i="8"/>
  <c r="H415" i="8"/>
  <c r="J415" i="8" s="1"/>
  <c r="H416" i="8"/>
  <c r="H417" i="8"/>
  <c r="H418" i="8"/>
  <c r="H419" i="8"/>
  <c r="H421" i="8"/>
  <c r="J421" i="8" s="1"/>
  <c r="H422" i="8"/>
  <c r="J422" i="8" s="1"/>
  <c r="H425" i="8"/>
  <c r="H427" i="8"/>
  <c r="H428" i="8"/>
  <c r="H429" i="8"/>
  <c r="J429" i="8" s="1"/>
  <c r="H430" i="8"/>
  <c r="H431" i="8"/>
  <c r="H434" i="8"/>
  <c r="H435" i="8"/>
  <c r="J435" i="8" s="1"/>
  <c r="H437" i="8"/>
  <c r="J437" i="8" s="1"/>
  <c r="H438" i="8"/>
  <c r="H440" i="8"/>
  <c r="H441" i="8"/>
  <c r="H442" i="8"/>
  <c r="H443" i="8"/>
  <c r="J443" i="8" s="1"/>
  <c r="H445" i="8"/>
  <c r="H447" i="8"/>
  <c r="H449" i="8"/>
  <c r="H450" i="8"/>
  <c r="J450" i="8" s="1"/>
  <c r="H451" i="8"/>
  <c r="J451" i="8" s="1"/>
  <c r="H453" i="8"/>
  <c r="H454" i="8"/>
  <c r="H455" i="8"/>
  <c r="H457" i="8"/>
  <c r="J457" i="8" s="1"/>
  <c r="H458" i="8"/>
  <c r="H461" i="8"/>
  <c r="H463" i="8"/>
  <c r="H464" i="8"/>
  <c r="J464" i="8" s="1"/>
  <c r="H466" i="8"/>
  <c r="H467" i="8"/>
  <c r="H469" i="8"/>
  <c r="H470" i="8"/>
  <c r="H471" i="8"/>
  <c r="J471" i="8" s="1"/>
  <c r="H474" i="8"/>
  <c r="H475" i="8"/>
  <c r="H476" i="8"/>
  <c r="J476" i="8" s="1"/>
  <c r="H477" i="8"/>
  <c r="H479" i="8"/>
  <c r="J479" i="8" s="1"/>
  <c r="H481" i="8"/>
  <c r="H482" i="8"/>
  <c r="H483" i="8"/>
  <c r="H485" i="8"/>
  <c r="H487" i="8"/>
  <c r="J487" i="8" s="1"/>
  <c r="H488" i="8"/>
  <c r="H489" i="8"/>
  <c r="H490" i="8"/>
  <c r="H493" i="8"/>
  <c r="J493" i="8" s="1"/>
  <c r="H494" i="8"/>
  <c r="H495" i="8"/>
  <c r="H497" i="8"/>
  <c r="H498" i="8"/>
  <c r="H500" i="8"/>
  <c r="H501" i="8"/>
  <c r="J501" i="8" s="1"/>
  <c r="H502" i="8"/>
  <c r="H503" i="8"/>
  <c r="H505" i="8"/>
  <c r="H506" i="8"/>
  <c r="J506" i="8" s="1"/>
  <c r="H507" i="8"/>
  <c r="J507" i="8" s="1"/>
  <c r="H509" i="8"/>
  <c r="H510" i="8"/>
  <c r="H511" i="8"/>
  <c r="H513" i="8"/>
  <c r="H514" i="8"/>
  <c r="H515" i="8"/>
  <c r="J515" i="8" s="1"/>
  <c r="H518" i="8"/>
  <c r="H519" i="8"/>
  <c r="H521" i="8"/>
  <c r="J521" i="8" s="1"/>
  <c r="H522" i="8"/>
  <c r="J522" i="8" s="1"/>
  <c r="H523" i="8"/>
  <c r="H524" i="8"/>
  <c r="J524" i="8" s="1"/>
  <c r="H526" i="8"/>
  <c r="H527" i="8"/>
  <c r="H529" i="8"/>
  <c r="J529" i="8" s="1"/>
  <c r="H531" i="8"/>
  <c r="H533" i="8"/>
  <c r="H534" i="8"/>
  <c r="H535" i="8"/>
  <c r="J535" i="8" s="1"/>
  <c r="H536" i="8"/>
  <c r="J536" i="8" s="1"/>
  <c r="H537" i="8"/>
  <c r="H539" i="8"/>
  <c r="H541" i="8"/>
  <c r="H542" i="8"/>
  <c r="H543" i="8"/>
  <c r="J543" i="8" s="1"/>
  <c r="H545" i="8"/>
  <c r="H546" i="8"/>
  <c r="H547" i="8"/>
  <c r="H548" i="8"/>
  <c r="H549" i="8"/>
  <c r="J549" i="8" s="1"/>
  <c r="H550" i="8"/>
  <c r="J550" i="8" s="1"/>
  <c r="H553" i="8"/>
  <c r="H554" i="8"/>
  <c r="H555" i="8"/>
  <c r="H558" i="8"/>
  <c r="H559" i="8"/>
  <c r="H560" i="8"/>
  <c r="H561" i="8"/>
  <c r="H562" i="8"/>
  <c r="H563" i="8"/>
  <c r="J563" i="8" s="1"/>
  <c r="H565" i="8"/>
  <c r="J565" i="8" s="1"/>
  <c r="H566" i="8"/>
  <c r="H569" i="8"/>
  <c r="H571" i="8"/>
  <c r="H572" i="8"/>
  <c r="J572" i="8" s="1"/>
  <c r="H573" i="8"/>
  <c r="H574" i="8"/>
  <c r="H575" i="8"/>
  <c r="H578" i="8"/>
  <c r="J578" i="8" s="1"/>
  <c r="H579" i="8"/>
  <c r="J579" i="8" s="1"/>
  <c r="H581" i="8"/>
  <c r="H582" i="8"/>
  <c r="H584" i="8"/>
  <c r="H585" i="8"/>
  <c r="H586" i="8"/>
  <c r="J586" i="8" s="1"/>
  <c r="H587" i="8"/>
  <c r="H589" i="8"/>
  <c r="H591" i="8"/>
  <c r="H594" i="8"/>
  <c r="J594" i="8" s="1"/>
  <c r="H595" i="8"/>
  <c r="H597" i="8"/>
  <c r="H598" i="8"/>
  <c r="H599" i="8"/>
  <c r="H601" i="8"/>
  <c r="H602" i="8"/>
  <c r="H605" i="8"/>
  <c r="H607" i="8"/>
  <c r="J607" i="8" s="1"/>
  <c r="H608" i="8"/>
  <c r="J608" i="8" s="1"/>
  <c r="H610" i="8"/>
  <c r="H611" i="8"/>
  <c r="H613" i="8"/>
  <c r="H614" i="8"/>
  <c r="J614" i="8" s="1"/>
  <c r="H615" i="8"/>
  <c r="H618" i="8"/>
  <c r="H619" i="8"/>
  <c r="H620" i="8"/>
  <c r="J620" i="8" s="1"/>
  <c r="H621" i="8"/>
  <c r="H623" i="8"/>
  <c r="H625" i="8"/>
  <c r="H626" i="8"/>
  <c r="H627" i="8"/>
  <c r="H629" i="8"/>
  <c r="J629" i="8" s="1"/>
  <c r="H631" i="8"/>
  <c r="H632" i="8"/>
  <c r="H633" i="8"/>
  <c r="H634" i="8"/>
  <c r="H637" i="8"/>
  <c r="H638" i="8"/>
  <c r="H639" i="8"/>
  <c r="H641" i="8"/>
  <c r="H642" i="8"/>
  <c r="H644" i="8"/>
  <c r="J644" i="8" s="1"/>
  <c r="H645" i="8"/>
  <c r="H646" i="8"/>
  <c r="H647" i="8"/>
  <c r="H649" i="8"/>
  <c r="H650" i="8"/>
  <c r="H651" i="8"/>
  <c r="H653" i="8"/>
  <c r="H654" i="8"/>
  <c r="H655" i="8"/>
  <c r="H657" i="8"/>
  <c r="H658" i="8"/>
  <c r="J658" i="8" s="1"/>
  <c r="H659" i="8"/>
  <c r="H662" i="8"/>
  <c r="H663" i="8"/>
  <c r="J663" i="8" s="1"/>
  <c r="H665" i="8"/>
  <c r="J665" i="8" s="1"/>
  <c r="H666" i="8"/>
  <c r="H667" i="8"/>
  <c r="H668" i="8"/>
  <c r="J668" i="8" s="1"/>
  <c r="H670" i="8"/>
  <c r="H671" i="8"/>
  <c r="H673" i="8"/>
  <c r="H675" i="8"/>
  <c r="H677" i="8"/>
  <c r="H678" i="8"/>
  <c r="J678" i="8" s="1"/>
  <c r="H679" i="8"/>
  <c r="J679" i="8" s="1"/>
  <c r="H680" i="8"/>
  <c r="H681" i="8"/>
  <c r="H683" i="8"/>
  <c r="H685" i="8"/>
  <c r="H686" i="8"/>
  <c r="J686" i="8" s="1"/>
  <c r="H689" i="8"/>
  <c r="H690" i="8"/>
  <c r="H691" i="8"/>
  <c r="H692" i="8"/>
  <c r="H693" i="8"/>
  <c r="H694" i="8"/>
  <c r="H697" i="8"/>
  <c r="H698" i="8"/>
  <c r="H699" i="8"/>
  <c r="H701" i="8"/>
  <c r="J701" i="8" s="1"/>
  <c r="H702" i="8"/>
  <c r="H703" i="8"/>
  <c r="H704" i="8"/>
  <c r="H705" i="8"/>
  <c r="H706" i="8"/>
  <c r="H707" i="8"/>
  <c r="J707" i="8" s="1"/>
  <c r="H709" i="8"/>
  <c r="H710" i="8"/>
  <c r="H713" i="8"/>
  <c r="H715" i="8"/>
  <c r="J715" i="8" s="1"/>
  <c r="H716" i="8"/>
  <c r="H717" i="8"/>
  <c r="H718" i="8"/>
  <c r="H719" i="8"/>
  <c r="H722" i="8"/>
  <c r="J722" i="8" s="1"/>
  <c r="H723" i="8"/>
  <c r="H725" i="8"/>
  <c r="H726" i="8"/>
  <c r="H728" i="8"/>
  <c r="H729" i="8"/>
  <c r="J729" i="8" s="1"/>
  <c r="H730" i="8"/>
  <c r="H731" i="8"/>
  <c r="H733" i="8"/>
  <c r="H735" i="8"/>
  <c r="J735" i="8" s="1"/>
  <c r="H738" i="8"/>
  <c r="H739" i="8"/>
  <c r="H741" i="8"/>
  <c r="H742" i="8"/>
  <c r="H743" i="8"/>
  <c r="J743" i="8" s="1"/>
  <c r="H745" i="8"/>
  <c r="H746" i="8"/>
  <c r="H749" i="8"/>
  <c r="H751" i="8"/>
  <c r="J751" i="8" s="1"/>
  <c r="H752" i="8"/>
  <c r="J752" i="8" s="1"/>
  <c r="H754" i="8"/>
  <c r="H755" i="8"/>
  <c r="H757" i="8"/>
  <c r="J757" i="8" s="1"/>
  <c r="H758" i="8"/>
  <c r="H759" i="8"/>
  <c r="H762" i="8"/>
  <c r="H763" i="8"/>
  <c r="H764" i="8"/>
  <c r="J764" i="8" s="1"/>
  <c r="H765" i="8"/>
  <c r="J765" i="8" s="1"/>
  <c r="H767" i="8"/>
  <c r="H769" i="8"/>
  <c r="H770" i="8"/>
  <c r="H771" i="8"/>
  <c r="H773" i="8"/>
  <c r="H775" i="8"/>
  <c r="H777" i="8"/>
  <c r="H778" i="8"/>
  <c r="J778" i="8" s="1"/>
  <c r="H781" i="8"/>
  <c r="H782" i="8"/>
  <c r="H783" i="8"/>
  <c r="H785" i="8"/>
  <c r="H786" i="8"/>
  <c r="J786" i="8" s="1"/>
  <c r="H788" i="8"/>
  <c r="H789" i="8"/>
  <c r="H790" i="8"/>
  <c r="H791" i="8"/>
  <c r="H793" i="8"/>
  <c r="J793" i="8" s="1"/>
  <c r="H794" i="8"/>
  <c r="H795" i="8"/>
  <c r="H797" i="8"/>
  <c r="H798" i="8"/>
  <c r="H799" i="8"/>
  <c r="H801" i="8"/>
  <c r="J801" i="8" s="1"/>
  <c r="H802" i="8"/>
  <c r="H803" i="8"/>
  <c r="H806" i="8"/>
  <c r="J806" i="8" s="1"/>
  <c r="H807" i="8"/>
  <c r="J807" i="8" s="1"/>
  <c r="H809" i="8"/>
  <c r="H810" i="8"/>
  <c r="H811" i="8"/>
  <c r="H812" i="8"/>
  <c r="J812" i="8" s="1"/>
  <c r="H814" i="8"/>
  <c r="H815" i="8"/>
  <c r="J815" i="8" s="1"/>
  <c r="H817" i="8"/>
  <c r="H819" i="8"/>
  <c r="H821" i="8"/>
  <c r="J821" i="8" s="1"/>
  <c r="H822" i="8"/>
  <c r="H823" i="8"/>
  <c r="H824" i="8"/>
  <c r="H825" i="8"/>
  <c r="H827" i="8"/>
  <c r="H830" i="8"/>
  <c r="H833" i="8"/>
  <c r="H834" i="8"/>
  <c r="H835" i="8"/>
  <c r="H836" i="8"/>
  <c r="H837" i="8"/>
  <c r="H838" i="8"/>
  <c r="H841" i="8"/>
  <c r="H842" i="8"/>
  <c r="H843" i="8"/>
  <c r="J843" i="8" s="1"/>
  <c r="H846" i="8"/>
  <c r="H847" i="8"/>
  <c r="H848" i="8"/>
  <c r="H849" i="8"/>
  <c r="H850" i="8"/>
  <c r="H851" i="8"/>
  <c r="H853" i="8"/>
  <c r="H854" i="8"/>
  <c r="H857" i="8"/>
  <c r="H858" i="8"/>
  <c r="J858" i="8" s="1"/>
  <c r="H859" i="8"/>
  <c r="H860" i="8"/>
  <c r="H861" i="8"/>
  <c r="H862" i="8"/>
  <c r="H863" i="8"/>
  <c r="H866" i="8"/>
  <c r="H867" i="8"/>
  <c r="H869" i="8"/>
  <c r="H870" i="8"/>
  <c r="H872" i="8"/>
  <c r="J872" i="8" s="1"/>
  <c r="H873" i="8"/>
  <c r="H874" i="8"/>
  <c r="H875" i="8"/>
  <c r="H877" i="8"/>
  <c r="H882" i="8"/>
  <c r="H883" i="8"/>
  <c r="H884" i="8"/>
  <c r="H886" i="8"/>
  <c r="H887" i="8"/>
  <c r="J887" i="8" s="1"/>
  <c r="H889" i="8"/>
  <c r="H890" i="8"/>
  <c r="H893" i="8"/>
  <c r="H895" i="8"/>
  <c r="H896" i="8"/>
  <c r="J896" i="8" s="1"/>
  <c r="H897" i="8"/>
  <c r="H899" i="8"/>
  <c r="H901" i="8"/>
  <c r="J901" i="8" s="1"/>
  <c r="H902" i="8"/>
  <c r="H903" i="8"/>
  <c r="H906" i="8"/>
  <c r="H907" i="8"/>
  <c r="J907" i="8" s="1"/>
  <c r="H908" i="8"/>
  <c r="J908" i="8" s="1"/>
  <c r="H909" i="8"/>
  <c r="H910" i="8"/>
  <c r="H913" i="8"/>
  <c r="H914" i="8"/>
  <c r="H915" i="8"/>
  <c r="J915" i="8" s="1"/>
  <c r="H917" i="8"/>
  <c r="H919" i="8"/>
  <c r="H921" i="8"/>
  <c r="J921" i="8" s="1"/>
  <c r="H922" i="8"/>
  <c r="J922" i="8" s="1"/>
  <c r="H923" i="8"/>
  <c r="H925" i="8"/>
  <c r="H926" i="8"/>
  <c r="H927" i="8"/>
  <c r="H929" i="8"/>
  <c r="H930" i="8"/>
  <c r="J930" i="8" s="1"/>
  <c r="H932" i="8"/>
  <c r="H933" i="8"/>
  <c r="H934" i="8"/>
  <c r="H935" i="8"/>
  <c r="J935" i="8" s="1"/>
  <c r="H938" i="8"/>
  <c r="H939" i="8"/>
  <c r="H941" i="8"/>
  <c r="H942" i="8"/>
  <c r="H943" i="8"/>
  <c r="H945" i="8"/>
  <c r="J945" i="8" s="1"/>
  <c r="H946" i="8"/>
  <c r="H947" i="8"/>
  <c r="H949" i="8"/>
  <c r="J949" i="8" s="1"/>
  <c r="H953" i="8"/>
  <c r="H954" i="8"/>
  <c r="H955" i="8"/>
  <c r="H956" i="8"/>
  <c r="J956" i="8" s="1"/>
  <c r="H958" i="8"/>
  <c r="H959" i="8"/>
  <c r="H961" i="8"/>
  <c r="H962" i="8"/>
  <c r="H963" i="8"/>
  <c r="J963" i="8" s="1"/>
  <c r="H966" i="8"/>
  <c r="H967" i="8"/>
  <c r="H968" i="8"/>
  <c r="H969" i="8"/>
  <c r="H971" i="8"/>
  <c r="H974" i="8"/>
  <c r="J974" i="8" s="1"/>
  <c r="H975" i="8"/>
  <c r="H977" i="8"/>
  <c r="H979" i="8"/>
  <c r="J979" i="8" s="1"/>
  <c r="H980" i="8"/>
  <c r="H981" i="8"/>
  <c r="H982" i="8"/>
  <c r="H985" i="8"/>
  <c r="H986" i="8"/>
  <c r="H987" i="8"/>
  <c r="H989" i="8"/>
  <c r="J989" i="8" s="1"/>
  <c r="H990" i="8"/>
  <c r="H992" i="8"/>
  <c r="J992" i="8" s="1"/>
  <c r="H993" i="8"/>
  <c r="J993" i="8" s="1"/>
  <c r="H994" i="8"/>
  <c r="H995" i="8"/>
  <c r="H997" i="8"/>
  <c r="H998" i="8"/>
  <c r="H1001" i="8"/>
  <c r="I32" i="8"/>
  <c r="I33" i="8"/>
  <c r="I34" i="8"/>
  <c r="I35" i="8"/>
  <c r="K35" i="8" s="1"/>
  <c r="I37" i="8"/>
  <c r="I41" i="8"/>
  <c r="I43" i="8"/>
  <c r="I44" i="8"/>
  <c r="I46" i="8"/>
  <c r="I47" i="8"/>
  <c r="I49" i="8"/>
  <c r="I50" i="8"/>
  <c r="K50" i="8" s="1"/>
  <c r="I53" i="8"/>
  <c r="K53" i="8" s="1"/>
  <c r="I54" i="8"/>
  <c r="I56" i="8"/>
  <c r="K56" i="8" s="1"/>
  <c r="I58" i="8"/>
  <c r="I59" i="8"/>
  <c r="I61" i="8"/>
  <c r="I62" i="8"/>
  <c r="I67" i="8"/>
  <c r="K67" i="8" s="1"/>
  <c r="I69" i="8"/>
  <c r="K69" i="8" s="1"/>
  <c r="I71" i="8"/>
  <c r="I73" i="8"/>
  <c r="I74" i="8"/>
  <c r="I77" i="8"/>
  <c r="I80" i="8"/>
  <c r="I82" i="8"/>
  <c r="I85" i="8"/>
  <c r="I86" i="8"/>
  <c r="I89" i="8"/>
  <c r="K89" i="8" s="1"/>
  <c r="I90" i="8"/>
  <c r="K90" i="8" s="1"/>
  <c r="I95" i="8"/>
  <c r="I97" i="8"/>
  <c r="I98" i="8"/>
  <c r="I102" i="8"/>
  <c r="I103" i="8"/>
  <c r="I106" i="8"/>
  <c r="I110" i="8"/>
  <c r="K110" i="8" s="1"/>
  <c r="I111" i="8"/>
  <c r="I113" i="8"/>
  <c r="I114" i="8"/>
  <c r="I115" i="8"/>
  <c r="I116" i="8"/>
  <c r="K116" i="8" s="1"/>
  <c r="I119" i="8"/>
  <c r="I121" i="8"/>
  <c r="I125" i="8"/>
  <c r="I126" i="8"/>
  <c r="I127" i="8"/>
  <c r="K127" i="8" s="1"/>
  <c r="I128" i="8"/>
  <c r="K128" i="8" s="1"/>
  <c r="I129" i="8"/>
  <c r="I134" i="8"/>
  <c r="I138" i="8"/>
  <c r="I139" i="8"/>
  <c r="I140" i="8"/>
  <c r="I141" i="8"/>
  <c r="K141" i="8" s="1"/>
  <c r="I142" i="8"/>
  <c r="I145" i="8"/>
  <c r="K145" i="8" s="1"/>
  <c r="I150" i="8"/>
  <c r="I151" i="8"/>
  <c r="I152" i="8"/>
  <c r="K152" i="8" s="1"/>
  <c r="I154" i="8"/>
  <c r="I158" i="8"/>
  <c r="K158" i="8" s="1"/>
  <c r="I161" i="8"/>
  <c r="I163" i="8"/>
  <c r="I164" i="8"/>
  <c r="I165" i="8"/>
  <c r="K165" i="8" s="1"/>
  <c r="I166" i="8"/>
  <c r="K166" i="8" s="1"/>
  <c r="I167" i="8"/>
  <c r="I176" i="8"/>
  <c r="K176" i="8" s="1"/>
  <c r="I178" i="8"/>
  <c r="I179" i="8"/>
  <c r="I181" i="8"/>
  <c r="I185" i="8"/>
  <c r="K185" i="8" s="1"/>
  <c r="I187" i="8"/>
  <c r="I188" i="8"/>
  <c r="I189" i="8"/>
  <c r="I190" i="8"/>
  <c r="I191" i="8"/>
  <c r="I193" i="8"/>
  <c r="K193" i="8" s="1"/>
  <c r="I194" i="8"/>
  <c r="I198" i="8"/>
  <c r="I200" i="8"/>
  <c r="K200" i="8" s="1"/>
  <c r="I201" i="8"/>
  <c r="I202" i="8"/>
  <c r="I205" i="8"/>
  <c r="I206" i="8"/>
  <c r="I207" i="8"/>
  <c r="I211" i="8"/>
  <c r="I212" i="8"/>
  <c r="K212" i="8" s="1"/>
  <c r="I213" i="8"/>
  <c r="I215" i="8"/>
  <c r="K215" i="8" s="1"/>
  <c r="I217" i="8"/>
  <c r="I218" i="8"/>
  <c r="I221" i="8"/>
  <c r="I224" i="8"/>
  <c r="K224" i="8" s="1"/>
  <c r="I226" i="8"/>
  <c r="K226" i="8" s="1"/>
  <c r="I229" i="8"/>
  <c r="I230" i="8"/>
  <c r="I231" i="8"/>
  <c r="K231" i="8" s="1"/>
  <c r="I233" i="8"/>
  <c r="K233" i="8" s="1"/>
  <c r="I236" i="8"/>
  <c r="K236" i="8" s="1"/>
  <c r="I237" i="8"/>
  <c r="I239" i="8"/>
  <c r="I241" i="8"/>
  <c r="I242" i="8"/>
  <c r="I245" i="8"/>
  <c r="I246" i="8"/>
  <c r="I247" i="8"/>
  <c r="I250" i="8"/>
  <c r="I254" i="8"/>
  <c r="K254" i="8" s="1"/>
  <c r="I257" i="8"/>
  <c r="I259" i="8"/>
  <c r="I260" i="8"/>
  <c r="K260" i="8" s="1"/>
  <c r="I263" i="8"/>
  <c r="K263" i="8" s="1"/>
  <c r="I265" i="8"/>
  <c r="I269" i="8"/>
  <c r="I270" i="8"/>
  <c r="I271" i="8"/>
  <c r="I272" i="8"/>
  <c r="K272" i="8" s="1"/>
  <c r="I278" i="8"/>
  <c r="I281" i="8"/>
  <c r="I283" i="8"/>
  <c r="I284" i="8"/>
  <c r="I285" i="8"/>
  <c r="I286" i="8"/>
  <c r="I289" i="8"/>
  <c r="I294" i="8"/>
  <c r="K294" i="8" s="1"/>
  <c r="I295" i="8"/>
  <c r="K295" i="8" s="1"/>
  <c r="I296" i="8"/>
  <c r="I298" i="8"/>
  <c r="I302" i="8"/>
  <c r="I305" i="8"/>
  <c r="I307" i="8"/>
  <c r="I308" i="8"/>
  <c r="I309" i="8"/>
  <c r="I310" i="8"/>
  <c r="K310" i="8" s="1"/>
  <c r="I311" i="8"/>
  <c r="K311" i="8" s="1"/>
  <c r="I315" i="8"/>
  <c r="K315" i="8" s="1"/>
  <c r="I320" i="8"/>
  <c r="K320" i="8" s="1"/>
  <c r="I321" i="8"/>
  <c r="I322" i="8"/>
  <c r="I325" i="8"/>
  <c r="I329" i="8"/>
  <c r="K329" i="8" s="1"/>
  <c r="I331" i="8"/>
  <c r="I332" i="8"/>
  <c r="I333" i="8"/>
  <c r="I334" i="8"/>
  <c r="K334" i="8" s="1"/>
  <c r="I335" i="8"/>
  <c r="I337" i="8"/>
  <c r="I338" i="8"/>
  <c r="I342" i="8"/>
  <c r="I344" i="8"/>
  <c r="K344" i="8" s="1"/>
  <c r="I345" i="8"/>
  <c r="I346" i="8"/>
  <c r="I349" i="8"/>
  <c r="I350" i="8"/>
  <c r="K350" i="8" s="1"/>
  <c r="I355" i="8"/>
  <c r="I357" i="8"/>
  <c r="K357" i="8" s="1"/>
  <c r="I359" i="8"/>
  <c r="I361" i="8"/>
  <c r="K361" i="8" s="1"/>
  <c r="I362" i="8"/>
  <c r="I363" i="8"/>
  <c r="I365" i="8"/>
  <c r="I368" i="8"/>
  <c r="I370" i="8"/>
  <c r="I373" i="8"/>
  <c r="K373" i="8" s="1"/>
  <c r="I374" i="8"/>
  <c r="I377" i="8"/>
  <c r="I381" i="8"/>
  <c r="K381" i="8" s="1"/>
  <c r="I383" i="8"/>
  <c r="I385" i="8"/>
  <c r="I387" i="8"/>
  <c r="I389" i="8"/>
  <c r="I390" i="8"/>
  <c r="I391" i="8"/>
  <c r="K391" i="8" s="1"/>
  <c r="I394" i="8"/>
  <c r="K394" i="8" s="1"/>
  <c r="I398" i="8"/>
  <c r="K398" i="8" s="1"/>
  <c r="I399" i="8"/>
  <c r="K399" i="8" s="1"/>
  <c r="I403" i="8"/>
  <c r="I404" i="8"/>
  <c r="I407" i="8"/>
  <c r="I409" i="8"/>
  <c r="I413" i="8"/>
  <c r="I414" i="8"/>
  <c r="I415" i="8"/>
  <c r="I416" i="8"/>
  <c r="K416" i="8" s="1"/>
  <c r="I422" i="8"/>
  <c r="I425" i="8"/>
  <c r="I427" i="8"/>
  <c r="I428" i="8"/>
  <c r="I429" i="8"/>
  <c r="I430" i="8"/>
  <c r="I433" i="8"/>
  <c r="I435" i="8"/>
  <c r="I438" i="8"/>
  <c r="K438" i="8" s="1"/>
  <c r="I439" i="8"/>
  <c r="K439" i="8" s="1"/>
  <c r="I440" i="8"/>
  <c r="I441" i="8"/>
  <c r="I442" i="8"/>
  <c r="I446" i="8"/>
  <c r="I451" i="8"/>
  <c r="I452" i="8"/>
  <c r="K452" i="8" s="1"/>
  <c r="I453" i="8"/>
  <c r="I454" i="8"/>
  <c r="I455" i="8"/>
  <c r="K455" i="8" s="1"/>
  <c r="I464" i="8"/>
  <c r="K464" i="8" s="1"/>
  <c r="I465" i="8"/>
  <c r="I469" i="8"/>
  <c r="I473" i="8"/>
  <c r="I475" i="8"/>
  <c r="I476" i="8"/>
  <c r="I477" i="8"/>
  <c r="K477" i="8" s="1"/>
  <c r="I478" i="8"/>
  <c r="K478" i="8" s="1"/>
  <c r="I479" i="8"/>
  <c r="K479" i="8" s="1"/>
  <c r="I481" i="8"/>
  <c r="K481" i="8" s="1"/>
  <c r="I486" i="8"/>
  <c r="I488" i="8"/>
  <c r="I489" i="8"/>
  <c r="I490" i="8"/>
  <c r="I493" i="8"/>
  <c r="I494" i="8"/>
  <c r="K494" i="8" s="1"/>
  <c r="I495" i="8"/>
  <c r="K495" i="8" s="1"/>
  <c r="I499" i="8"/>
  <c r="K499" i="8" s="1"/>
  <c r="I500" i="8"/>
  <c r="K500" i="8" s="1"/>
  <c r="I501" i="8"/>
  <c r="I503" i="8"/>
  <c r="I505" i="8"/>
  <c r="I506" i="8"/>
  <c r="I509" i="8"/>
  <c r="I512" i="8"/>
  <c r="I517" i="8"/>
  <c r="I518" i="8"/>
  <c r="I519" i="8"/>
  <c r="K519" i="8" s="1"/>
  <c r="I521" i="8"/>
  <c r="I525" i="8"/>
  <c r="I529" i="8"/>
  <c r="I531" i="8"/>
  <c r="I533" i="8"/>
  <c r="K533" i="8" s="1"/>
  <c r="I534" i="8"/>
  <c r="K534" i="8" s="1"/>
  <c r="I535" i="8"/>
  <c r="I538" i="8"/>
  <c r="I542" i="8"/>
  <c r="I543" i="8"/>
  <c r="K543" i="8" s="1"/>
  <c r="I547" i="8"/>
  <c r="I548" i="8"/>
  <c r="I551" i="8"/>
  <c r="I553" i="8"/>
  <c r="K553" i="8" s="1"/>
  <c r="I555" i="8"/>
  <c r="K555" i="8" s="1"/>
  <c r="I557" i="8"/>
  <c r="I559" i="8"/>
  <c r="I560" i="8"/>
  <c r="I566" i="8"/>
  <c r="I569" i="8"/>
  <c r="I571" i="8"/>
  <c r="I572" i="8"/>
  <c r="I573" i="8"/>
  <c r="K573" i="8" s="1"/>
  <c r="I574" i="8"/>
  <c r="K574" i="8" s="1"/>
  <c r="I577" i="8"/>
  <c r="I579" i="8"/>
  <c r="I583" i="8"/>
  <c r="I584" i="8"/>
  <c r="I590" i="8"/>
  <c r="I595" i="8"/>
  <c r="I596" i="8"/>
  <c r="K596" i="8" s="1"/>
  <c r="I597" i="8"/>
  <c r="I598" i="8"/>
  <c r="K598" i="8" s="1"/>
  <c r="I603" i="8"/>
  <c r="I608" i="8"/>
  <c r="I613" i="8"/>
  <c r="I619" i="8"/>
  <c r="I620" i="8"/>
  <c r="K620" i="8" s="1"/>
  <c r="I621" i="8"/>
  <c r="I622" i="8"/>
  <c r="K622" i="8" s="1"/>
  <c r="I625" i="8"/>
  <c r="K625" i="8" s="1"/>
  <c r="I629" i="8"/>
  <c r="K629" i="8" s="1"/>
  <c r="I632" i="8"/>
  <c r="K632" i="8" s="1"/>
  <c r="I633" i="8"/>
  <c r="I637" i="8"/>
  <c r="K637" i="8" s="1"/>
  <c r="I638" i="8"/>
  <c r="I639" i="8"/>
  <c r="I643" i="8"/>
  <c r="I645" i="8"/>
  <c r="K645" i="8" s="1"/>
  <c r="I649" i="8"/>
  <c r="I653" i="8"/>
  <c r="K653" i="8" s="1"/>
  <c r="I656" i="8"/>
  <c r="I661" i="8"/>
  <c r="I662" i="8"/>
  <c r="I663" i="8"/>
  <c r="I669" i="8"/>
  <c r="I673" i="8"/>
  <c r="I675" i="8"/>
  <c r="K675" i="8" s="1"/>
  <c r="I677" i="8"/>
  <c r="K677" i="8" s="1"/>
  <c r="I679" i="8"/>
  <c r="I686" i="8"/>
  <c r="I687" i="8"/>
  <c r="I691" i="8"/>
  <c r="I692" i="8"/>
  <c r="I697" i="8"/>
  <c r="I699" i="8"/>
  <c r="K699" i="8" s="1"/>
  <c r="I701" i="8"/>
  <c r="K701" i="8" s="1"/>
  <c r="I703" i="8"/>
  <c r="I704" i="8"/>
  <c r="K704" i="8" s="1"/>
  <c r="I705" i="8"/>
  <c r="K705" i="8" s="1"/>
  <c r="I710" i="8"/>
  <c r="I715" i="8"/>
  <c r="I716" i="8"/>
  <c r="I717" i="8"/>
  <c r="I718" i="8"/>
  <c r="I721" i="8"/>
  <c r="K721" i="8" s="1"/>
  <c r="I723" i="8"/>
  <c r="K723" i="8" s="1"/>
  <c r="I727" i="8"/>
  <c r="I728" i="8"/>
  <c r="K728" i="8" s="1"/>
  <c r="I729" i="8"/>
  <c r="I734" i="8"/>
  <c r="I739" i="8"/>
  <c r="I740" i="8"/>
  <c r="K740" i="8" s="1"/>
  <c r="I741" i="8"/>
  <c r="I742" i="8"/>
  <c r="I745" i="8"/>
  <c r="K745" i="8" s="1"/>
  <c r="I747" i="8"/>
  <c r="K747" i="8" s="1"/>
  <c r="I752" i="8"/>
  <c r="I753" i="8"/>
  <c r="I757" i="8"/>
  <c r="I763" i="8"/>
  <c r="I764" i="8"/>
  <c r="K764" i="8" s="1"/>
  <c r="I765" i="8"/>
  <c r="I766" i="8"/>
  <c r="K766" i="8" s="1"/>
  <c r="I769" i="8"/>
  <c r="K769" i="8" s="1"/>
  <c r="I773" i="8"/>
  <c r="K773" i="8" s="1"/>
  <c r="I777" i="8"/>
  <c r="I781" i="8"/>
  <c r="K781" i="8" s="1"/>
  <c r="I782" i="8"/>
  <c r="I783" i="8"/>
  <c r="I787" i="8"/>
  <c r="I789" i="8"/>
  <c r="I793" i="8"/>
  <c r="K793" i="8" s="1"/>
  <c r="I795" i="8"/>
  <c r="K795" i="8" s="1"/>
  <c r="I797" i="8"/>
  <c r="I800" i="8"/>
  <c r="I805" i="8"/>
  <c r="I806" i="8"/>
  <c r="K806" i="8" s="1"/>
  <c r="I813" i="8"/>
  <c r="I817" i="8"/>
  <c r="K817" i="8" s="1"/>
  <c r="I821" i="8"/>
  <c r="I823" i="8"/>
  <c r="I830" i="8"/>
  <c r="I835" i="8"/>
  <c r="I836" i="8"/>
  <c r="K836" i="8" s="1"/>
  <c r="I841" i="8"/>
  <c r="I845" i="8"/>
  <c r="I847" i="8"/>
  <c r="K847" i="8" s="1"/>
  <c r="I848" i="8"/>
  <c r="K848" i="8" s="1"/>
  <c r="I854" i="8"/>
  <c r="I859" i="8"/>
  <c r="I860" i="8"/>
  <c r="K860" i="8" s="1"/>
  <c r="I861" i="8"/>
  <c r="I862" i="8"/>
  <c r="I865" i="8"/>
  <c r="I871" i="8"/>
  <c r="I872" i="8"/>
  <c r="I873" i="8"/>
  <c r="K873" i="8" s="1"/>
  <c r="I877" i="8"/>
  <c r="K877" i="8" s="1"/>
  <c r="I878" i="8"/>
  <c r="I883" i="8"/>
  <c r="I884" i="8"/>
  <c r="I885" i="8"/>
  <c r="K885" i="8" s="1"/>
  <c r="I886" i="8"/>
  <c r="I896" i="8"/>
  <c r="I897" i="8"/>
  <c r="I901" i="8"/>
  <c r="I907" i="8"/>
  <c r="K907" i="8" s="1"/>
  <c r="I908" i="8"/>
  <c r="K908" i="8" s="1"/>
  <c r="I909" i="8"/>
  <c r="I910" i="8"/>
  <c r="I913" i="8"/>
  <c r="I921" i="8"/>
  <c r="I925" i="8"/>
  <c r="I926" i="8"/>
  <c r="I931" i="8"/>
  <c r="K931" i="8" s="1"/>
  <c r="I932" i="8"/>
  <c r="K932" i="8" s="1"/>
  <c r="I933" i="8"/>
  <c r="I937" i="8"/>
  <c r="K937" i="8" s="1"/>
  <c r="I939" i="8"/>
  <c r="I944" i="8"/>
  <c r="I946" i="8"/>
  <c r="I949" i="8"/>
  <c r="I953" i="8"/>
  <c r="I954" i="8"/>
  <c r="I961" i="8"/>
  <c r="K961" i="8" s="1"/>
  <c r="I962" i="8"/>
  <c r="K962" i="8" s="1"/>
  <c r="I967" i="8"/>
  <c r="I975" i="8"/>
  <c r="K975" i="8" s="1"/>
  <c r="I980" i="8"/>
  <c r="I987" i="8"/>
  <c r="I992" i="8"/>
  <c r="I993" i="8"/>
  <c r="J31" i="8"/>
  <c r="J32" i="8"/>
  <c r="J33" i="8"/>
  <c r="J34" i="8"/>
  <c r="J37" i="8"/>
  <c r="J39" i="8"/>
  <c r="J42" i="8"/>
  <c r="J43" i="8"/>
  <c r="J44" i="8"/>
  <c r="J45" i="8"/>
  <c r="J46" i="8"/>
  <c r="J47" i="8"/>
  <c r="J53" i="8"/>
  <c r="J57" i="8"/>
  <c r="J58" i="8"/>
  <c r="J59" i="8"/>
  <c r="J62" i="8"/>
  <c r="J66" i="8"/>
  <c r="J68" i="8"/>
  <c r="J69" i="8"/>
  <c r="J71" i="8"/>
  <c r="J73" i="8"/>
  <c r="J74" i="8"/>
  <c r="J77" i="8"/>
  <c r="J81" i="8"/>
  <c r="J82" i="8"/>
  <c r="J83" i="8"/>
  <c r="J86" i="8"/>
  <c r="J89" i="8"/>
  <c r="J90" i="8"/>
  <c r="J91" i="8"/>
  <c r="J95" i="8"/>
  <c r="J97" i="8"/>
  <c r="J98" i="8"/>
  <c r="J101" i="8"/>
  <c r="J104" i="8"/>
  <c r="J105" i="8"/>
  <c r="J109" i="8"/>
  <c r="J110" i="8"/>
  <c r="J113" i="8"/>
  <c r="J114" i="8"/>
  <c r="J115" i="8"/>
  <c r="J116" i="8"/>
  <c r="J118" i="8"/>
  <c r="J125" i="8"/>
  <c r="J126" i="8"/>
  <c r="J128" i="8"/>
  <c r="J129" i="8"/>
  <c r="J130" i="8"/>
  <c r="J131" i="8"/>
  <c r="J134" i="8"/>
  <c r="J138" i="8"/>
  <c r="J139" i="8"/>
  <c r="J141" i="8"/>
  <c r="J142" i="8"/>
  <c r="J143" i="8"/>
  <c r="J146" i="8"/>
  <c r="J147" i="8"/>
  <c r="J150" i="8"/>
  <c r="J151" i="8"/>
  <c r="J152" i="8"/>
  <c r="J153" i="8"/>
  <c r="J154" i="8"/>
  <c r="J155" i="8"/>
  <c r="J157" i="8"/>
  <c r="J161" i="8"/>
  <c r="J162" i="8"/>
  <c r="J163" i="8"/>
  <c r="J165" i="8"/>
  <c r="J166" i="8"/>
  <c r="J167" i="8"/>
  <c r="J169" i="8"/>
  <c r="J170" i="8"/>
  <c r="J173" i="8"/>
  <c r="J175" i="8"/>
  <c r="J176" i="8"/>
  <c r="J177" i="8"/>
  <c r="J179" i="8"/>
  <c r="J181" i="8"/>
  <c r="J182" i="8"/>
  <c r="J183" i="8"/>
  <c r="J186" i="8"/>
  <c r="J187" i="8"/>
  <c r="J188" i="8"/>
  <c r="J189" i="8"/>
  <c r="J190" i="8"/>
  <c r="J194" i="8"/>
  <c r="J197" i="8"/>
  <c r="J199" i="8"/>
  <c r="J200" i="8"/>
  <c r="J201" i="8"/>
  <c r="J202" i="8"/>
  <c r="J203" i="8"/>
  <c r="J205" i="8"/>
  <c r="J210" i="8"/>
  <c r="J212" i="8"/>
  <c r="J213" i="8"/>
  <c r="J214" i="8"/>
  <c r="J215" i="8"/>
  <c r="J217" i="8"/>
  <c r="J223" i="8"/>
  <c r="J226" i="8"/>
  <c r="J227" i="8"/>
  <c r="J229" i="8"/>
  <c r="J230" i="8"/>
  <c r="J233" i="8"/>
  <c r="J234" i="8"/>
  <c r="J238" i="8"/>
  <c r="J241" i="8"/>
  <c r="J242" i="8"/>
  <c r="J243" i="8"/>
  <c r="J245" i="8"/>
  <c r="J246" i="8"/>
  <c r="J247" i="8"/>
  <c r="J248" i="8"/>
  <c r="J253" i="8"/>
  <c r="J255" i="8"/>
  <c r="J257" i="8"/>
  <c r="J258" i="8"/>
  <c r="J259" i="8"/>
  <c r="J260" i="8"/>
  <c r="J261" i="8"/>
  <c r="J262" i="8"/>
  <c r="J266" i="8"/>
  <c r="J267" i="8"/>
  <c r="J270" i="8"/>
  <c r="J271" i="8"/>
  <c r="J272" i="8"/>
  <c r="J273" i="8"/>
  <c r="J274" i="8"/>
  <c r="J275" i="8"/>
  <c r="J277" i="8"/>
  <c r="J281" i="8"/>
  <c r="J282" i="8"/>
  <c r="J283" i="8"/>
  <c r="J285" i="8"/>
  <c r="J286" i="8"/>
  <c r="J287" i="8"/>
  <c r="J290" i="8"/>
  <c r="J291" i="8"/>
  <c r="J295" i="8"/>
  <c r="J296" i="8"/>
  <c r="J299" i="8"/>
  <c r="J301" i="8"/>
  <c r="J305" i="8"/>
  <c r="J306" i="8"/>
  <c r="J309" i="8"/>
  <c r="J310" i="8"/>
  <c r="J311" i="8"/>
  <c r="J314" i="8"/>
  <c r="J317" i="8"/>
  <c r="J319" i="8"/>
  <c r="J323" i="8"/>
  <c r="J325" i="8"/>
  <c r="J326" i="8"/>
  <c r="J330" i="8"/>
  <c r="J331" i="8"/>
  <c r="J332" i="8"/>
  <c r="J334" i="8"/>
  <c r="J337" i="8"/>
  <c r="J338" i="8"/>
  <c r="J339" i="8"/>
  <c r="J341" i="8"/>
  <c r="J344" i="8"/>
  <c r="J345" i="8"/>
  <c r="J347" i="8"/>
  <c r="J353" i="8"/>
  <c r="J354" i="8"/>
  <c r="J356" i="8"/>
  <c r="J357" i="8"/>
  <c r="J359" i="8"/>
  <c r="J361" i="8"/>
  <c r="J362" i="8"/>
  <c r="J366" i="8"/>
  <c r="J367" i="8"/>
  <c r="J369" i="8"/>
  <c r="J370" i="8"/>
  <c r="J371" i="8"/>
  <c r="J374" i="8"/>
  <c r="J375" i="8"/>
  <c r="J377" i="8"/>
  <c r="J382" i="8"/>
  <c r="J383" i="8"/>
  <c r="J385" i="8"/>
  <c r="J387" i="8"/>
  <c r="J389" i="8"/>
  <c r="J390" i="8"/>
  <c r="J391" i="8"/>
  <c r="J395" i="8"/>
  <c r="J397" i="8"/>
  <c r="J398" i="8"/>
  <c r="J401" i="8"/>
  <c r="J402" i="8"/>
  <c r="J403" i="8"/>
  <c r="J404" i="8"/>
  <c r="J405" i="8"/>
  <c r="J409" i="8"/>
  <c r="J410" i="8"/>
  <c r="J411" i="8"/>
  <c r="J414" i="8"/>
  <c r="J416" i="8"/>
  <c r="J417" i="8"/>
  <c r="J418" i="8"/>
  <c r="J419" i="8"/>
  <c r="J425" i="8"/>
  <c r="J427" i="8"/>
  <c r="J428" i="8"/>
  <c r="J430" i="8"/>
  <c r="J431" i="8"/>
  <c r="J434" i="8"/>
  <c r="J438" i="8"/>
  <c r="J440" i="8"/>
  <c r="J441" i="8"/>
  <c r="J442" i="8"/>
  <c r="J445" i="8"/>
  <c r="J447" i="8"/>
  <c r="J449" i="8"/>
  <c r="J453" i="8"/>
  <c r="J454" i="8"/>
  <c r="J455" i="8"/>
  <c r="J458" i="8"/>
  <c r="J461" i="8"/>
  <c r="J463" i="8"/>
  <c r="J466" i="8"/>
  <c r="J467" i="8"/>
  <c r="J469" i="8"/>
  <c r="J470" i="8"/>
  <c r="J474" i="8"/>
  <c r="J475" i="8"/>
  <c r="J477" i="8"/>
  <c r="J481" i="8"/>
  <c r="J482" i="8"/>
  <c r="J483" i="8"/>
  <c r="J485" i="8"/>
  <c r="J488" i="8"/>
  <c r="J489" i="8"/>
  <c r="J490" i="8"/>
  <c r="J494" i="8"/>
  <c r="J495" i="8"/>
  <c r="J497" i="8"/>
  <c r="J498" i="8"/>
  <c r="J500" i="8"/>
  <c r="J502" i="8"/>
  <c r="J503" i="8"/>
  <c r="J505" i="8"/>
  <c r="J509" i="8"/>
  <c r="J510" i="8"/>
  <c r="J511" i="8"/>
  <c r="J513" i="8"/>
  <c r="J514" i="8"/>
  <c r="J518" i="8"/>
  <c r="J519" i="8"/>
  <c r="J523" i="8"/>
  <c r="J526" i="8"/>
  <c r="J527" i="8"/>
  <c r="J531" i="8"/>
  <c r="J533" i="8"/>
  <c r="J534" i="8"/>
  <c r="J537" i="8"/>
  <c r="J539" i="8"/>
  <c r="J541" i="8"/>
  <c r="J542" i="8"/>
  <c r="J545" i="8"/>
  <c r="J546" i="8"/>
  <c r="J547" i="8"/>
  <c r="J548" i="8"/>
  <c r="J553" i="8"/>
  <c r="J554" i="8"/>
  <c r="J555" i="8"/>
  <c r="J558" i="8"/>
  <c r="J559" i="8"/>
  <c r="J560" i="8"/>
  <c r="J561" i="8"/>
  <c r="J562" i="8"/>
  <c r="J566" i="8"/>
  <c r="J569" i="8"/>
  <c r="J571" i="8"/>
  <c r="J573" i="8"/>
  <c r="J574" i="8"/>
  <c r="J575" i="8"/>
  <c r="J581" i="8"/>
  <c r="J582" i="8"/>
  <c r="J584" i="8"/>
  <c r="J585" i="8"/>
  <c r="J587" i="8"/>
  <c r="J589" i="8"/>
  <c r="J591" i="8"/>
  <c r="J595" i="8"/>
  <c r="J597" i="8"/>
  <c r="J598" i="8"/>
  <c r="J599" i="8"/>
  <c r="J601" i="8"/>
  <c r="J602" i="8"/>
  <c r="J605" i="8"/>
  <c r="J610" i="8"/>
  <c r="J611" i="8"/>
  <c r="J613" i="8"/>
  <c r="J615" i="8"/>
  <c r="J618" i="8"/>
  <c r="J619" i="8"/>
  <c r="J621" i="8"/>
  <c r="J623" i="8"/>
  <c r="J625" i="8"/>
  <c r="J626" i="8"/>
  <c r="J627" i="8"/>
  <c r="J631" i="8"/>
  <c r="J632" i="8"/>
  <c r="J633" i="8"/>
  <c r="J634" i="8"/>
  <c r="J637" i="8"/>
  <c r="J638" i="8"/>
  <c r="J639" i="8"/>
  <c r="J641" i="8"/>
  <c r="J642" i="8"/>
  <c r="J645" i="8"/>
  <c r="J646" i="8"/>
  <c r="J647" i="8"/>
  <c r="J649" i="8"/>
  <c r="J650" i="8"/>
  <c r="J651" i="8"/>
  <c r="J653" i="8"/>
  <c r="J654" i="8"/>
  <c r="J655" i="8"/>
  <c r="J657" i="8"/>
  <c r="J659" i="8"/>
  <c r="J662" i="8"/>
  <c r="J666" i="8"/>
  <c r="J667" i="8"/>
  <c r="J670" i="8"/>
  <c r="J671" i="8"/>
  <c r="J673" i="8"/>
  <c r="J675" i="8"/>
  <c r="J677" i="8"/>
  <c r="J680" i="8"/>
  <c r="J681" i="8"/>
  <c r="J683" i="8"/>
  <c r="J685" i="8"/>
  <c r="J689" i="8"/>
  <c r="J690" i="8"/>
  <c r="J691" i="8"/>
  <c r="J692" i="8"/>
  <c r="J693" i="8"/>
  <c r="J694" i="8"/>
  <c r="J697" i="8"/>
  <c r="J698" i="8"/>
  <c r="J699" i="8"/>
  <c r="J702" i="8"/>
  <c r="J703" i="8"/>
  <c r="J704" i="8"/>
  <c r="J705" i="8"/>
  <c r="J706" i="8"/>
  <c r="J709" i="8"/>
  <c r="J710" i="8"/>
  <c r="J713" i="8"/>
  <c r="J716" i="8"/>
  <c r="J717" i="8"/>
  <c r="J718" i="8"/>
  <c r="J719" i="8"/>
  <c r="J723" i="8"/>
  <c r="J725" i="8"/>
  <c r="J726" i="8"/>
  <c r="J728" i="8"/>
  <c r="J730" i="8"/>
  <c r="J731" i="8"/>
  <c r="J733" i="8"/>
  <c r="J738" i="8"/>
  <c r="J739" i="8"/>
  <c r="J741" i="8"/>
  <c r="J742" i="8"/>
  <c r="J745" i="8"/>
  <c r="J746" i="8"/>
  <c r="J749" i="8"/>
  <c r="J754" i="8"/>
  <c r="J755" i="8"/>
  <c r="J758" i="8"/>
  <c r="J759" i="8"/>
  <c r="J762" i="8"/>
  <c r="J763" i="8"/>
  <c r="J767" i="8"/>
  <c r="J769" i="8"/>
  <c r="J770" i="8"/>
  <c r="J771" i="8"/>
  <c r="J773" i="8"/>
  <c r="J775" i="8"/>
  <c r="J777" i="8"/>
  <c r="J781" i="8"/>
  <c r="J782" i="8"/>
  <c r="J783" i="8"/>
  <c r="J785" i="8"/>
  <c r="J788" i="8"/>
  <c r="J789" i="8"/>
  <c r="J790" i="8"/>
  <c r="J791" i="8"/>
  <c r="J794" i="8"/>
  <c r="J795" i="8"/>
  <c r="J797" i="8"/>
  <c r="J798" i="8"/>
  <c r="J799" i="8"/>
  <c r="J802" i="8"/>
  <c r="J803" i="8"/>
  <c r="J809" i="8"/>
  <c r="J810" i="8"/>
  <c r="J811" i="8"/>
  <c r="J814" i="8"/>
  <c r="J817" i="8"/>
  <c r="J819" i="8"/>
  <c r="J822" i="8"/>
  <c r="J823" i="8"/>
  <c r="J824" i="8"/>
  <c r="J825" i="8"/>
  <c r="J827" i="8"/>
  <c r="J830" i="8"/>
  <c r="J833" i="8"/>
  <c r="J834" i="8"/>
  <c r="J835" i="8"/>
  <c r="J836" i="8"/>
  <c r="J837" i="8"/>
  <c r="J838" i="8"/>
  <c r="J841" i="8"/>
  <c r="J842" i="8"/>
  <c r="J846" i="8"/>
  <c r="J847" i="8"/>
  <c r="J848" i="8"/>
  <c r="J849" i="8"/>
  <c r="J850" i="8"/>
  <c r="J851" i="8"/>
  <c r="J853" i="8"/>
  <c r="J854" i="8"/>
  <c r="J857" i="8"/>
  <c r="J859" i="8"/>
  <c r="J860" i="8"/>
  <c r="J861" i="8"/>
  <c r="J862" i="8"/>
  <c r="J863" i="8"/>
  <c r="J866" i="8"/>
  <c r="J867" i="8"/>
  <c r="J869" i="8"/>
  <c r="J870" i="8"/>
  <c r="J873" i="8"/>
  <c r="J874" i="8"/>
  <c r="J875" i="8"/>
  <c r="J877" i="8"/>
  <c r="J882" i="8"/>
  <c r="J883" i="8"/>
  <c r="J884" i="8"/>
  <c r="J886" i="8"/>
  <c r="J889" i="8"/>
  <c r="J890" i="8"/>
  <c r="J893" i="8"/>
  <c r="J895" i="8"/>
  <c r="J897" i="8"/>
  <c r="J899" i="8"/>
  <c r="J902" i="8"/>
  <c r="J903" i="8"/>
  <c r="J906" i="8"/>
  <c r="J909" i="8"/>
  <c r="J910" i="8"/>
  <c r="J913" i="8"/>
  <c r="J914" i="8"/>
  <c r="J917" i="8"/>
  <c r="J919" i="8"/>
  <c r="J923" i="8"/>
  <c r="J925" i="8"/>
  <c r="J926" i="8"/>
  <c r="J927" i="8"/>
  <c r="J929" i="8"/>
  <c r="J932" i="8"/>
  <c r="J933" i="8"/>
  <c r="J934" i="8"/>
  <c r="J938" i="8"/>
  <c r="J939" i="8"/>
  <c r="J941" i="8"/>
  <c r="J942" i="8"/>
  <c r="J943" i="8"/>
  <c r="J946" i="8"/>
  <c r="J947" i="8"/>
  <c r="J953" i="8"/>
  <c r="J954" i="8"/>
  <c r="J955" i="8"/>
  <c r="J958" i="8"/>
  <c r="J959" i="8"/>
  <c r="J961" i="8"/>
  <c r="J962" i="8"/>
  <c r="J966" i="8"/>
  <c r="J967" i="8"/>
  <c r="J968" i="8"/>
  <c r="J969" i="8"/>
  <c r="J971" i="8"/>
  <c r="J975" i="8"/>
  <c r="J977" i="8"/>
  <c r="J980" i="8"/>
  <c r="J981" i="8"/>
  <c r="J982" i="8"/>
  <c r="J985" i="8"/>
  <c r="J986" i="8"/>
  <c r="J987" i="8"/>
  <c r="J990" i="8"/>
  <c r="J994" i="8"/>
  <c r="J995" i="8"/>
  <c r="J997" i="8"/>
  <c r="J998" i="8"/>
  <c r="J1001" i="8"/>
  <c r="K32" i="8"/>
  <c r="K33" i="8"/>
  <c r="K34" i="8"/>
  <c r="K37" i="8"/>
  <c r="K41" i="8"/>
  <c r="K43" i="8"/>
  <c r="K44" i="8"/>
  <c r="K45" i="8"/>
  <c r="K46" i="8"/>
  <c r="K47" i="8"/>
  <c r="K49" i="8"/>
  <c r="K54" i="8"/>
  <c r="K57" i="8"/>
  <c r="K58" i="8"/>
  <c r="K59" i="8"/>
  <c r="K61" i="8"/>
  <c r="K62" i="8"/>
  <c r="K63" i="8"/>
  <c r="K71" i="8"/>
  <c r="K73" i="8"/>
  <c r="K74" i="8"/>
  <c r="K75" i="8"/>
  <c r="K77" i="8"/>
  <c r="K80" i="8"/>
  <c r="K82" i="8"/>
  <c r="K85" i="8"/>
  <c r="K86" i="8"/>
  <c r="K93" i="8"/>
  <c r="K95" i="8"/>
  <c r="K97" i="8"/>
  <c r="K98" i="8"/>
  <c r="K99" i="8"/>
  <c r="K102" i="8"/>
  <c r="K103" i="8"/>
  <c r="K106" i="8"/>
  <c r="K109" i="8"/>
  <c r="K111" i="8"/>
  <c r="K113" i="8"/>
  <c r="K114" i="8"/>
  <c r="K115" i="8"/>
  <c r="K119" i="8"/>
  <c r="K121" i="8"/>
  <c r="K122" i="8"/>
  <c r="K123" i="8"/>
  <c r="K125" i="8"/>
  <c r="K126" i="8"/>
  <c r="K129" i="8"/>
  <c r="K134" i="8"/>
  <c r="K138" i="8"/>
  <c r="K139" i="8"/>
  <c r="K140" i="8"/>
  <c r="K142" i="8"/>
  <c r="K147" i="8"/>
  <c r="K150" i="8"/>
  <c r="K151" i="8"/>
  <c r="K154" i="8"/>
  <c r="K161" i="8"/>
  <c r="K162" i="8"/>
  <c r="K163" i="8"/>
  <c r="K164" i="8"/>
  <c r="K167" i="8"/>
  <c r="K171" i="8"/>
  <c r="K175" i="8"/>
  <c r="K177" i="8"/>
  <c r="K178" i="8"/>
  <c r="K179" i="8"/>
  <c r="K181" i="8"/>
  <c r="K187" i="8"/>
  <c r="K188" i="8"/>
  <c r="K189" i="8"/>
  <c r="K190" i="8"/>
  <c r="K191" i="8"/>
  <c r="K194" i="8"/>
  <c r="K198" i="8"/>
  <c r="K201" i="8"/>
  <c r="K202" i="8"/>
  <c r="K205" i="8"/>
  <c r="K206" i="8"/>
  <c r="K207" i="8"/>
  <c r="K211" i="8"/>
  <c r="K213" i="8"/>
  <c r="K214" i="8"/>
  <c r="K217" i="8"/>
  <c r="K218" i="8"/>
  <c r="K219" i="8"/>
  <c r="K221" i="8"/>
  <c r="K229" i="8"/>
  <c r="K230" i="8"/>
  <c r="K234" i="8"/>
  <c r="K237" i="8"/>
  <c r="K239" i="8"/>
  <c r="K241" i="8"/>
  <c r="K242" i="8"/>
  <c r="K245" i="8"/>
  <c r="K246" i="8"/>
  <c r="K247" i="8"/>
  <c r="K250" i="8"/>
  <c r="K253" i="8"/>
  <c r="K255" i="8"/>
  <c r="K257" i="8"/>
  <c r="K259" i="8"/>
  <c r="K261" i="8"/>
  <c r="K265" i="8"/>
  <c r="K266" i="8"/>
  <c r="K267" i="8"/>
  <c r="K269" i="8"/>
  <c r="K270" i="8"/>
  <c r="K271" i="8"/>
  <c r="K278" i="8"/>
  <c r="K281" i="8"/>
  <c r="K282" i="8"/>
  <c r="K283" i="8"/>
  <c r="K284" i="8"/>
  <c r="K285" i="8"/>
  <c r="K286" i="8"/>
  <c r="K287" i="8"/>
  <c r="K289" i="8"/>
  <c r="K293" i="8"/>
  <c r="K296" i="8"/>
  <c r="K297" i="8"/>
  <c r="K298" i="8"/>
  <c r="K299" i="8"/>
  <c r="K302" i="8"/>
  <c r="K305" i="8"/>
  <c r="K306" i="8"/>
  <c r="K307" i="8"/>
  <c r="K308" i="8"/>
  <c r="K309" i="8"/>
  <c r="K319" i="8"/>
  <c r="K321" i="8"/>
  <c r="K322" i="8"/>
  <c r="K325" i="8"/>
  <c r="K331" i="8"/>
  <c r="K332" i="8"/>
  <c r="K333" i="8"/>
  <c r="K335" i="8"/>
  <c r="K337" i="8"/>
  <c r="K338" i="8"/>
  <c r="K342" i="8"/>
  <c r="K345" i="8"/>
  <c r="K346" i="8"/>
  <c r="K347" i="8"/>
  <c r="K349" i="8"/>
  <c r="K355" i="8"/>
  <c r="K358" i="8"/>
  <c r="K359" i="8"/>
  <c r="K362" i="8"/>
  <c r="K363" i="8"/>
  <c r="K365" i="8"/>
  <c r="K368" i="8"/>
  <c r="K370" i="8"/>
  <c r="K371" i="8"/>
  <c r="K374" i="8"/>
  <c r="K375" i="8"/>
  <c r="K377" i="8"/>
  <c r="K378" i="8"/>
  <c r="K383" i="8"/>
  <c r="K385" i="8"/>
  <c r="K386" i="8"/>
  <c r="K387" i="8"/>
  <c r="K389" i="8"/>
  <c r="K390" i="8"/>
  <c r="K397" i="8"/>
  <c r="K403" i="8"/>
  <c r="K404" i="8"/>
  <c r="K407" i="8"/>
  <c r="K409" i="8"/>
  <c r="K410" i="8"/>
  <c r="K413" i="8"/>
  <c r="K414" i="8"/>
  <c r="K415" i="8"/>
  <c r="K422" i="8"/>
  <c r="K425" i="8"/>
  <c r="K426" i="8"/>
  <c r="K427" i="8"/>
  <c r="K428" i="8"/>
  <c r="K429" i="8"/>
  <c r="K430" i="8"/>
  <c r="K433" i="8"/>
  <c r="K435" i="8"/>
  <c r="K437" i="8"/>
  <c r="K440" i="8"/>
  <c r="K441" i="8"/>
  <c r="K442" i="8"/>
  <c r="K443" i="8"/>
  <c r="K446" i="8"/>
  <c r="K450" i="8"/>
  <c r="K451" i="8"/>
  <c r="K453" i="8"/>
  <c r="K454" i="8"/>
  <c r="K459" i="8"/>
  <c r="K463" i="8"/>
  <c r="K465" i="8"/>
  <c r="K469" i="8"/>
  <c r="K473" i="8"/>
  <c r="K475" i="8"/>
  <c r="K476" i="8"/>
  <c r="K482" i="8"/>
  <c r="K486" i="8"/>
  <c r="K488" i="8"/>
  <c r="K489" i="8"/>
  <c r="K490" i="8"/>
  <c r="K491" i="8"/>
  <c r="K493" i="8"/>
  <c r="K497" i="8"/>
  <c r="K501" i="8"/>
  <c r="K502" i="8"/>
  <c r="K503" i="8"/>
  <c r="K505" i="8"/>
  <c r="K506" i="8"/>
  <c r="K509" i="8"/>
  <c r="K512" i="8"/>
  <c r="K515" i="8"/>
  <c r="K517" i="8"/>
  <c r="K518" i="8"/>
  <c r="K521" i="8"/>
  <c r="K522" i="8"/>
  <c r="K525" i="8"/>
  <c r="K529" i="8"/>
  <c r="K530" i="8"/>
  <c r="K531" i="8"/>
  <c r="K535" i="8"/>
  <c r="K538" i="8"/>
  <c r="K541" i="8"/>
  <c r="K542" i="8"/>
  <c r="K547" i="8"/>
  <c r="K548" i="8"/>
  <c r="K551" i="8"/>
  <c r="K552" i="8"/>
  <c r="K554" i="8"/>
  <c r="K557" i="8"/>
  <c r="K559" i="8"/>
  <c r="K560" i="8"/>
  <c r="K566" i="8"/>
  <c r="K569" i="8"/>
  <c r="K570" i="8"/>
  <c r="K571" i="8"/>
  <c r="K572" i="8"/>
  <c r="K577" i="8"/>
  <c r="K579" i="8"/>
  <c r="K581" i="8"/>
  <c r="K582" i="8"/>
  <c r="K583" i="8"/>
  <c r="K584" i="8"/>
  <c r="K586" i="8"/>
  <c r="K587" i="8"/>
  <c r="K590" i="8"/>
  <c r="K594" i="8"/>
  <c r="K595" i="8"/>
  <c r="K597" i="8"/>
  <c r="K599" i="8"/>
  <c r="K603" i="8"/>
  <c r="K607" i="8"/>
  <c r="K608" i="8"/>
  <c r="K609" i="8"/>
  <c r="K611" i="8"/>
  <c r="K613" i="8"/>
  <c r="K617" i="8"/>
  <c r="K619" i="8"/>
  <c r="K621" i="8"/>
  <c r="K626" i="8"/>
  <c r="K630" i="8"/>
  <c r="K633" i="8"/>
  <c r="K634" i="8"/>
  <c r="K635" i="8"/>
  <c r="K638" i="8"/>
  <c r="K639" i="8"/>
  <c r="K643" i="8"/>
  <c r="K646" i="8"/>
  <c r="K647" i="8"/>
  <c r="K649" i="8"/>
  <c r="K656" i="8"/>
  <c r="K661" i="8"/>
  <c r="K662" i="8"/>
  <c r="K663" i="8"/>
  <c r="K665" i="8"/>
  <c r="K666" i="8"/>
  <c r="K669" i="8"/>
  <c r="K673" i="8"/>
  <c r="K674" i="8"/>
  <c r="K678" i="8"/>
  <c r="K679" i="8"/>
  <c r="K682" i="8"/>
  <c r="K685" i="8"/>
  <c r="K686" i="8"/>
  <c r="K687" i="8"/>
  <c r="K691" i="8"/>
  <c r="K692" i="8"/>
  <c r="K695" i="8"/>
  <c r="K697" i="8"/>
  <c r="K698" i="8"/>
  <c r="K703" i="8"/>
  <c r="K710" i="8"/>
  <c r="K713" i="8"/>
  <c r="K714" i="8"/>
  <c r="K715" i="8"/>
  <c r="K716" i="8"/>
  <c r="K717" i="8"/>
  <c r="K718" i="8"/>
  <c r="K725" i="8"/>
  <c r="K726" i="8"/>
  <c r="K727" i="8"/>
  <c r="K729" i="8"/>
  <c r="K730" i="8"/>
  <c r="K734" i="8"/>
  <c r="K738" i="8"/>
  <c r="K739" i="8"/>
  <c r="K741" i="8"/>
  <c r="K742" i="8"/>
  <c r="K743" i="8"/>
  <c r="K751" i="8"/>
  <c r="K752" i="8"/>
  <c r="K753" i="8"/>
  <c r="K755" i="8"/>
  <c r="K757" i="8"/>
  <c r="K761" i="8"/>
  <c r="K763" i="8"/>
  <c r="K765" i="8"/>
  <c r="K770" i="8"/>
  <c r="K774" i="8"/>
  <c r="K777" i="8"/>
  <c r="K778" i="8"/>
  <c r="K779" i="8"/>
  <c r="K782" i="8"/>
  <c r="K783" i="8"/>
  <c r="K787" i="8"/>
  <c r="K789" i="8"/>
  <c r="K790" i="8"/>
  <c r="K791" i="8"/>
  <c r="K797" i="8"/>
  <c r="K800" i="8"/>
  <c r="K805" i="8"/>
  <c r="K809" i="8"/>
  <c r="K810" i="8"/>
  <c r="K813" i="8"/>
  <c r="K818" i="8"/>
  <c r="K821" i="8"/>
  <c r="K822" i="8"/>
  <c r="K823" i="8"/>
  <c r="K826" i="8"/>
  <c r="K830" i="8"/>
  <c r="K831" i="8"/>
  <c r="K835" i="8"/>
  <c r="K839" i="8"/>
  <c r="K840" i="8"/>
  <c r="K841" i="8"/>
  <c r="K842" i="8"/>
  <c r="K843" i="8"/>
  <c r="K845" i="8"/>
  <c r="K854" i="8"/>
  <c r="K857" i="8"/>
  <c r="K858" i="8"/>
  <c r="K859" i="8"/>
  <c r="K861" i="8"/>
  <c r="K862" i="8"/>
  <c r="K865" i="8"/>
  <c r="K869" i="8"/>
  <c r="K870" i="8"/>
  <c r="K871" i="8"/>
  <c r="K872" i="8"/>
  <c r="K874" i="8"/>
  <c r="K875" i="8"/>
  <c r="K878" i="8"/>
  <c r="K882" i="8"/>
  <c r="K883" i="8"/>
  <c r="K884" i="8"/>
  <c r="K886" i="8"/>
  <c r="K887" i="8"/>
  <c r="K891" i="8"/>
  <c r="K895" i="8"/>
  <c r="K896" i="8"/>
  <c r="K897" i="8"/>
  <c r="K899" i="8"/>
  <c r="K901" i="8"/>
  <c r="K905" i="8"/>
  <c r="K909" i="8"/>
  <c r="K910" i="8"/>
  <c r="K913" i="8"/>
  <c r="K914" i="8"/>
  <c r="K918" i="8"/>
  <c r="K921" i="8"/>
  <c r="K922" i="8"/>
  <c r="K923" i="8"/>
  <c r="K925" i="8"/>
  <c r="K926" i="8"/>
  <c r="K927" i="8"/>
  <c r="K930" i="8"/>
  <c r="K933" i="8"/>
  <c r="K934" i="8"/>
  <c r="K935" i="8"/>
  <c r="K939" i="8"/>
  <c r="K941" i="8"/>
  <c r="K944" i="8"/>
  <c r="K946" i="8"/>
  <c r="K947" i="8"/>
  <c r="K949" i="8"/>
  <c r="K953" i="8"/>
  <c r="K954" i="8"/>
  <c r="K966" i="8"/>
  <c r="K967" i="8"/>
  <c r="K970" i="8"/>
  <c r="K974" i="8"/>
  <c r="K979" i="8"/>
  <c r="K980" i="8"/>
  <c r="K983" i="8"/>
  <c r="K985" i="8"/>
  <c r="K986" i="8"/>
  <c r="K987" i="8"/>
  <c r="K989" i="8"/>
  <c r="K992" i="8"/>
  <c r="K993" i="8"/>
  <c r="K1001" i="8"/>
  <c r="C29" i="8"/>
  <c r="E29" i="8" s="1"/>
  <c r="D29" i="8" s="1"/>
  <c r="H29" i="8" s="1"/>
  <c r="J29" i="8" s="1"/>
  <c r="C28" i="8"/>
  <c r="G28" i="8" s="1"/>
  <c r="F28" i="8" s="1"/>
  <c r="I28" i="8" s="1"/>
  <c r="K28" i="8" s="1"/>
  <c r="C27" i="8"/>
  <c r="E27" i="8" s="1"/>
  <c r="D27" i="8" s="1"/>
  <c r="H27" i="8" s="1"/>
  <c r="J27" i="8" s="1"/>
  <c r="C26" i="8"/>
  <c r="E26" i="8" s="1"/>
  <c r="D26" i="8" s="1"/>
  <c r="H26" i="8" s="1"/>
  <c r="J26" i="8" s="1"/>
  <c r="C25" i="8"/>
  <c r="E25" i="8" s="1"/>
  <c r="D25" i="8" s="1"/>
  <c r="H25" i="8" s="1"/>
  <c r="J25" i="8" s="1"/>
  <c r="C23" i="8"/>
  <c r="G23" i="8" s="1"/>
  <c r="F23" i="8" s="1"/>
  <c r="I23" i="8" s="1"/>
  <c r="K23" i="8" s="1"/>
  <c r="C22" i="8"/>
  <c r="E22" i="8" s="1"/>
  <c r="D22" i="8" s="1"/>
  <c r="H22" i="8" s="1"/>
  <c r="J22" i="8" s="1"/>
  <c r="C21" i="8"/>
  <c r="E21" i="8" s="1"/>
  <c r="D21" i="8" s="1"/>
  <c r="H21" i="8" s="1"/>
  <c r="J21" i="8" s="1"/>
  <c r="C20" i="8"/>
  <c r="E20" i="8" s="1"/>
  <c r="D20" i="8" s="1"/>
  <c r="H20" i="8" s="1"/>
  <c r="J20" i="8" s="1"/>
  <c r="C19" i="8"/>
  <c r="G19" i="8" s="1"/>
  <c r="F19" i="8" s="1"/>
  <c r="I19" i="8" s="1"/>
  <c r="K19" i="8" s="1"/>
  <c r="C18" i="8"/>
  <c r="E18" i="8" s="1"/>
  <c r="D18" i="8" s="1"/>
  <c r="H18" i="8" s="1"/>
  <c r="J18" i="8" s="1"/>
  <c r="C17" i="8"/>
  <c r="E17" i="8" s="1"/>
  <c r="D17" i="8" s="1"/>
  <c r="H17" i="8" s="1"/>
  <c r="J17" i="8" s="1"/>
  <c r="C16" i="8"/>
  <c r="G16" i="8" s="1"/>
  <c r="F16" i="8" s="1"/>
  <c r="I16" i="8" s="1"/>
  <c r="K16" i="8" s="1"/>
  <c r="C15" i="8"/>
  <c r="G15" i="8" s="1"/>
  <c r="F15" i="8" s="1"/>
  <c r="I15" i="8" s="1"/>
  <c r="K15" i="8" s="1"/>
  <c r="C14" i="8"/>
  <c r="G14" i="8" s="1"/>
  <c r="F14" i="8" s="1"/>
  <c r="I14" i="8" s="1"/>
  <c r="K14" i="8" s="1"/>
  <c r="C13" i="8"/>
  <c r="E13" i="8" s="1"/>
  <c r="D13" i="8" s="1"/>
  <c r="H13" i="8" s="1"/>
  <c r="J13" i="8" s="1"/>
  <c r="C11" i="8"/>
  <c r="G11" i="8" s="1"/>
  <c r="F11" i="8" s="1"/>
  <c r="I11" i="8" s="1"/>
  <c r="K11" i="8" s="1"/>
  <c r="C10" i="8"/>
  <c r="E10" i="8" s="1"/>
  <c r="D10" i="8" s="1"/>
  <c r="H10" i="8" s="1"/>
  <c r="J10" i="8" s="1"/>
  <c r="C9" i="8"/>
  <c r="G9" i="8" s="1"/>
  <c r="F9" i="8" s="1"/>
  <c r="I9" i="8" s="1"/>
  <c r="K9" i="8" s="1"/>
  <c r="C8" i="8"/>
  <c r="G8" i="8" s="1"/>
  <c r="F8" i="8" s="1"/>
  <c r="I8" i="8" s="1"/>
  <c r="K8" i="8" s="1"/>
  <c r="C7" i="8"/>
  <c r="G7" i="8" s="1"/>
  <c r="F7" i="8" s="1"/>
  <c r="I7" i="8" s="1"/>
  <c r="K7" i="8" s="1"/>
  <c r="C6" i="8"/>
  <c r="E6" i="8" s="1"/>
  <c r="D6" i="8" s="1"/>
  <c r="H6" i="8" s="1"/>
  <c r="J6" i="8" s="1"/>
  <c r="C5" i="8"/>
  <c r="G5" i="8" s="1"/>
  <c r="F5" i="8" s="1"/>
  <c r="I5" i="8" s="1"/>
  <c r="K5" i="8" s="1"/>
  <c r="C4" i="8"/>
  <c r="E4" i="8" s="1"/>
  <c r="D4" i="8" s="1"/>
  <c r="H4" i="8" s="1"/>
  <c r="J4" i="8" s="1"/>
  <c r="C3" i="8"/>
  <c r="G3" i="8" s="1"/>
  <c r="F3" i="8" s="1"/>
  <c r="I3" i="8" s="1"/>
  <c r="K3" i="8" s="1"/>
  <c r="C2" i="8"/>
  <c r="E2" i="8" s="1"/>
  <c r="D2" i="8" s="1"/>
  <c r="H2" i="8" s="1"/>
  <c r="J2" i="8" s="1"/>
  <c r="D2" i="7"/>
  <c r="D3" i="7"/>
  <c r="D4" i="7"/>
  <c r="H4" i="7" s="1"/>
  <c r="D5" i="7"/>
  <c r="F5" i="7" s="1"/>
  <c r="D6" i="7"/>
  <c r="F6" i="7" s="1"/>
  <c r="D7" i="7"/>
  <c r="D8" i="7"/>
  <c r="D9" i="7"/>
  <c r="D10" i="7"/>
  <c r="D11" i="7"/>
  <c r="H11" i="7" s="1"/>
  <c r="D12" i="7"/>
  <c r="F12" i="7" s="1"/>
  <c r="E12" i="7" s="1"/>
  <c r="I12" i="7" s="1"/>
  <c r="K12" i="7" s="1"/>
  <c r="D13" i="7"/>
  <c r="D14" i="7"/>
  <c r="D15" i="7"/>
  <c r="D16" i="7"/>
  <c r="D17" i="7"/>
  <c r="F17" i="7" s="1"/>
  <c r="E17" i="7" s="1"/>
  <c r="I17" i="7" s="1"/>
  <c r="K17" i="7" s="1"/>
  <c r="D18" i="7"/>
  <c r="F18" i="7" s="1"/>
  <c r="E18" i="7" s="1"/>
  <c r="I18" i="7" s="1"/>
  <c r="K18" i="7" s="1"/>
  <c r="D19" i="7"/>
  <c r="F19" i="7" s="1"/>
  <c r="E19" i="7" s="1"/>
  <c r="I19" i="7" s="1"/>
  <c r="K19" i="7" s="1"/>
  <c r="D20" i="7"/>
  <c r="D21" i="7"/>
  <c r="D22" i="7"/>
  <c r="H22" i="7" s="1"/>
  <c r="G22" i="7" s="1"/>
  <c r="J22" i="7" s="1"/>
  <c r="L22" i="7" s="1"/>
  <c r="D23" i="7"/>
  <c r="F23" i="7" s="1"/>
  <c r="E23" i="7" s="1"/>
  <c r="I23" i="7" s="1"/>
  <c r="K23" i="7" s="1"/>
  <c r="D24" i="7"/>
  <c r="F24" i="7" s="1"/>
  <c r="E24" i="7" s="1"/>
  <c r="I24" i="7" s="1"/>
  <c r="K24" i="7" s="1"/>
  <c r="D25" i="7"/>
  <c r="D26" i="7"/>
  <c r="D27" i="7"/>
  <c r="F27" i="7" s="1"/>
  <c r="E27" i="7" s="1"/>
  <c r="I27" i="7" s="1"/>
  <c r="K27" i="7" s="1"/>
  <c r="D28" i="7"/>
  <c r="F28" i="7" s="1"/>
  <c r="E28" i="7" s="1"/>
  <c r="I28" i="7" s="1"/>
  <c r="K28" i="7" s="1"/>
  <c r="D29" i="7"/>
  <c r="F29" i="7" s="1"/>
  <c r="E29" i="7" s="1"/>
  <c r="I29" i="7" s="1"/>
  <c r="K29" i="7" s="1"/>
  <c r="H16" i="7"/>
  <c r="G16" i="7" s="1"/>
  <c r="J16" i="7" s="1"/>
  <c r="L16" i="7" s="1"/>
  <c r="H20" i="7"/>
  <c r="G20" i="7" s="1"/>
  <c r="J20" i="7" s="1"/>
  <c r="L20" i="7" s="1"/>
  <c r="F25" i="7"/>
  <c r="E25" i="7" s="1"/>
  <c r="I25" i="7" s="1"/>
  <c r="K25" i="7" s="1"/>
  <c r="F26" i="7"/>
  <c r="E26" i="7" s="1"/>
  <c r="I26" i="7" s="1"/>
  <c r="K26" i="7" s="1"/>
  <c r="F21" i="7"/>
  <c r="E21" i="7" s="1"/>
  <c r="I21" i="7" s="1"/>
  <c r="K21" i="7" s="1"/>
  <c r="F22" i="7"/>
  <c r="E22" i="7" s="1"/>
  <c r="I22" i="7" s="1"/>
  <c r="K22" i="7" s="1"/>
  <c r="H21" i="7"/>
  <c r="G21" i="7" s="1"/>
  <c r="J21" i="7" s="1"/>
  <c r="L21" i="7" s="1"/>
  <c r="H28" i="7"/>
  <c r="G28" i="7" s="1"/>
  <c r="J28" i="7" s="1"/>
  <c r="L28" i="7" s="1"/>
  <c r="H29" i="7"/>
  <c r="G29" i="7" s="1"/>
  <c r="J29" i="7" s="1"/>
  <c r="L29" i="7" s="1"/>
  <c r="K2" i="5"/>
  <c r="K3" i="5"/>
  <c r="K4" i="5"/>
  <c r="K5" i="5"/>
  <c r="K6" i="5"/>
  <c r="J2" i="5"/>
  <c r="J3" i="5"/>
  <c r="J4" i="5"/>
  <c r="J5" i="5"/>
  <c r="J6" i="5"/>
  <c r="I2" i="5"/>
  <c r="I3" i="5"/>
  <c r="I4" i="5"/>
  <c r="I5" i="5"/>
  <c r="I6" i="5"/>
  <c r="H2" i="5"/>
  <c r="H3" i="5"/>
  <c r="H4" i="5"/>
  <c r="H5" i="5"/>
  <c r="H6" i="5"/>
  <c r="K2" i="6"/>
  <c r="K3" i="6"/>
  <c r="K4" i="6"/>
  <c r="K5" i="6"/>
  <c r="K6" i="6"/>
  <c r="K7" i="6"/>
  <c r="K8" i="6"/>
  <c r="J2" i="6"/>
  <c r="J3" i="6"/>
  <c r="J4" i="6"/>
  <c r="J5" i="6"/>
  <c r="J6" i="6"/>
  <c r="J7" i="6"/>
  <c r="J8" i="6"/>
  <c r="I2" i="6"/>
  <c r="I3" i="6"/>
  <c r="I4" i="6"/>
  <c r="I5" i="6"/>
  <c r="I6" i="6"/>
  <c r="I7" i="6"/>
  <c r="I8" i="6"/>
  <c r="H2" i="6"/>
  <c r="H3" i="6"/>
  <c r="H4" i="6"/>
  <c r="H5" i="6"/>
  <c r="H6" i="6"/>
  <c r="H7" i="6"/>
  <c r="H8" i="6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I2" i="1"/>
  <c r="I3" i="1"/>
  <c r="I4" i="1"/>
  <c r="I5" i="1"/>
  <c r="I6" i="1"/>
  <c r="I7" i="1"/>
  <c r="K2" i="1"/>
  <c r="K4" i="1"/>
  <c r="K7" i="1"/>
  <c r="K3" i="1"/>
  <c r="K5" i="1"/>
  <c r="K6" i="1"/>
  <c r="J2" i="1"/>
  <c r="J3" i="1"/>
  <c r="J4" i="1"/>
  <c r="J5" i="1"/>
  <c r="J6" i="1"/>
  <c r="J7" i="1"/>
  <c r="H2" i="1"/>
  <c r="H3" i="1"/>
  <c r="H4" i="1"/>
  <c r="H5" i="1"/>
  <c r="H6" i="1"/>
  <c r="H7" i="1"/>
  <c r="H2" i="7"/>
  <c r="H3" i="7"/>
  <c r="F8" i="7"/>
  <c r="F9" i="7"/>
  <c r="E9" i="7" s="1"/>
  <c r="I9" i="7" s="1"/>
  <c r="K9" i="7" s="1"/>
  <c r="H10" i="7"/>
  <c r="G10" i="7" s="1"/>
  <c r="J10" i="7" s="1"/>
  <c r="L10" i="7" s="1"/>
  <c r="H13" i="7"/>
  <c r="G13" i="7" s="1"/>
  <c r="J13" i="7" s="1"/>
  <c r="L13" i="7" s="1"/>
  <c r="H14" i="7"/>
  <c r="F15" i="7"/>
  <c r="E15" i="7" s="1"/>
  <c r="I15" i="7" s="1"/>
  <c r="K15" i="7" s="1"/>
  <c r="H7" i="7"/>
  <c r="G7" i="7" s="1"/>
  <c r="J7" i="7" s="1"/>
  <c r="L7" i="7" s="1"/>
  <c r="F7" i="7"/>
  <c r="E7" i="7" s="1"/>
  <c r="I7" i="7" s="1"/>
  <c r="K7" i="7" s="1"/>
  <c r="E8" i="6"/>
  <c r="D8" i="6" s="1"/>
  <c r="G8" i="6"/>
  <c r="F8" i="6" s="1"/>
  <c r="E7" i="6"/>
  <c r="D7" i="6" s="1"/>
  <c r="G7" i="6"/>
  <c r="F7" i="6" s="1"/>
  <c r="G6" i="6"/>
  <c r="E6" i="6"/>
  <c r="G5" i="6"/>
  <c r="F5" i="6" s="1"/>
  <c r="E5" i="6"/>
  <c r="D5" i="6" s="1"/>
  <c r="G4" i="6"/>
  <c r="E4" i="6"/>
  <c r="G3" i="6"/>
  <c r="E3" i="6"/>
  <c r="G2" i="6"/>
  <c r="F2" i="6" s="1"/>
  <c r="E2" i="6"/>
  <c r="D2" i="6" s="1"/>
  <c r="G6" i="5"/>
  <c r="F6" i="5" s="1"/>
  <c r="E6" i="5"/>
  <c r="G5" i="5"/>
  <c r="E5" i="5"/>
  <c r="G4" i="5"/>
  <c r="E4" i="5"/>
  <c r="D4" i="5" s="1"/>
  <c r="G3" i="5"/>
  <c r="E3" i="5"/>
  <c r="G2" i="5"/>
  <c r="E2" i="5"/>
  <c r="G16" i="4"/>
  <c r="F16" i="4" s="1"/>
  <c r="E16" i="4"/>
  <c r="G15" i="4"/>
  <c r="E15" i="4"/>
  <c r="G14" i="4"/>
  <c r="E14" i="4"/>
  <c r="G13" i="4"/>
  <c r="F13" i="4" s="1"/>
  <c r="E13" i="4"/>
  <c r="G12" i="4"/>
  <c r="E12" i="4"/>
  <c r="G11" i="4"/>
  <c r="E11" i="4"/>
  <c r="G10" i="4"/>
  <c r="F10" i="4" s="1"/>
  <c r="E10" i="4"/>
  <c r="D10" i="4"/>
  <c r="G9" i="4"/>
  <c r="E9" i="4"/>
  <c r="D9" i="4"/>
  <c r="G8" i="4"/>
  <c r="E8" i="4"/>
  <c r="G7" i="4"/>
  <c r="F7" i="4" s="1"/>
  <c r="E7" i="4"/>
  <c r="D7" i="4"/>
  <c r="G6" i="4"/>
  <c r="F6" i="4"/>
  <c r="E6" i="4"/>
  <c r="G5" i="4"/>
  <c r="E5" i="4"/>
  <c r="G4" i="4"/>
  <c r="F4" i="4" s="1"/>
  <c r="E4" i="4"/>
  <c r="D4" i="4" s="1"/>
  <c r="G3" i="4"/>
  <c r="E3" i="4"/>
  <c r="D3" i="4" s="1"/>
  <c r="G2" i="4"/>
  <c r="E2" i="4"/>
  <c r="E4" i="3"/>
  <c r="D4" i="3" s="1"/>
  <c r="H4" i="3" s="1"/>
  <c r="J4" i="3" s="1"/>
  <c r="G4" i="3"/>
  <c r="F4" i="3" s="1"/>
  <c r="I4" i="3" s="1"/>
  <c r="K4" i="3" s="1"/>
  <c r="E8" i="3"/>
  <c r="D8" i="3" s="1"/>
  <c r="H8" i="3" s="1"/>
  <c r="J8" i="3" s="1"/>
  <c r="G8" i="3"/>
  <c r="F8" i="3" s="1"/>
  <c r="I8" i="3" s="1"/>
  <c r="K8" i="3" s="1"/>
  <c r="B6" i="2"/>
  <c r="B5" i="2"/>
  <c r="G2" i="3"/>
  <c r="E2" i="3"/>
  <c r="E3" i="3"/>
  <c r="D3" i="3" s="1"/>
  <c r="H3" i="3" s="1"/>
  <c r="J3" i="3" s="1"/>
  <c r="E6" i="3"/>
  <c r="E7" i="3"/>
  <c r="E5" i="3"/>
  <c r="D5" i="3" s="1"/>
  <c r="H5" i="3" s="1"/>
  <c r="J5" i="3" s="1"/>
  <c r="G5" i="3"/>
  <c r="G7" i="3"/>
  <c r="F7" i="3" s="1"/>
  <c r="I7" i="3" s="1"/>
  <c r="K7" i="3" s="1"/>
  <c r="G6" i="3"/>
  <c r="G3" i="3"/>
  <c r="C7" i="1"/>
  <c r="G7" i="1" s="1"/>
  <c r="F7" i="1" s="1"/>
  <c r="D7" i="1"/>
  <c r="C6" i="1"/>
  <c r="G6" i="1" s="1"/>
  <c r="F6" i="1" s="1"/>
  <c r="D6" i="1"/>
  <c r="D3" i="1"/>
  <c r="D4" i="1"/>
  <c r="D5" i="1"/>
  <c r="D2" i="1"/>
  <c r="C3" i="1"/>
  <c r="G3" i="1" s="1"/>
  <c r="F3" i="1" s="1"/>
  <c r="C4" i="1"/>
  <c r="G4" i="1" s="1"/>
  <c r="F4" i="1" s="1"/>
  <c r="C5" i="1"/>
  <c r="G5" i="1" s="1"/>
  <c r="F5" i="1" s="1"/>
  <c r="G8" i="11" l="1"/>
  <c r="D8" i="11"/>
  <c r="G7" i="11"/>
  <c r="G6" i="11"/>
  <c r="D6" i="11"/>
  <c r="G16" i="10"/>
  <c r="F16" i="10" s="1"/>
  <c r="J16" i="10" s="1"/>
  <c r="L16" i="10" s="1"/>
  <c r="I21" i="10"/>
  <c r="H21" i="10" s="1"/>
  <c r="K21" i="10" s="1"/>
  <c r="M21" i="10" s="1"/>
  <c r="I2" i="10"/>
  <c r="H2" i="10" s="1"/>
  <c r="K2" i="10" s="1"/>
  <c r="M2" i="10" s="1"/>
  <c r="I8" i="10"/>
  <c r="H8" i="10" s="1"/>
  <c r="K8" i="10" s="1"/>
  <c r="M8" i="10" s="1"/>
  <c r="G8" i="10"/>
  <c r="F8" i="10" s="1"/>
  <c r="J8" i="10" s="1"/>
  <c r="L8" i="10" s="1"/>
  <c r="G20" i="10"/>
  <c r="F20" i="10" s="1"/>
  <c r="J20" i="10" s="1"/>
  <c r="L20" i="10" s="1"/>
  <c r="I20" i="10"/>
  <c r="H20" i="10" s="1"/>
  <c r="K20" i="10" s="1"/>
  <c r="M20" i="10" s="1"/>
  <c r="I5" i="10"/>
  <c r="H5" i="10" s="1"/>
  <c r="K5" i="10" s="1"/>
  <c r="M5" i="10" s="1"/>
  <c r="G5" i="10"/>
  <c r="F5" i="10" s="1"/>
  <c r="J5" i="10" s="1"/>
  <c r="L5" i="10" s="1"/>
  <c r="I6" i="10"/>
  <c r="H6" i="10" s="1"/>
  <c r="K6" i="10" s="1"/>
  <c r="M6" i="10" s="1"/>
  <c r="G6" i="10"/>
  <c r="F6" i="10" s="1"/>
  <c r="J6" i="10" s="1"/>
  <c r="L6" i="10" s="1"/>
  <c r="I4" i="10"/>
  <c r="H4" i="10" s="1"/>
  <c r="K4" i="10" s="1"/>
  <c r="M4" i="10" s="1"/>
  <c r="G4" i="10"/>
  <c r="F4" i="10" s="1"/>
  <c r="J4" i="10" s="1"/>
  <c r="L4" i="10" s="1"/>
  <c r="G3" i="10"/>
  <c r="F3" i="10" s="1"/>
  <c r="J3" i="10" s="1"/>
  <c r="L3" i="10" s="1"/>
  <c r="I3" i="10"/>
  <c r="H3" i="10" s="1"/>
  <c r="K3" i="10" s="1"/>
  <c r="M3" i="10" s="1"/>
  <c r="G14" i="10"/>
  <c r="F14" i="10" s="1"/>
  <c r="J14" i="10" s="1"/>
  <c r="L14" i="10" s="1"/>
  <c r="I14" i="10"/>
  <c r="H14" i="10" s="1"/>
  <c r="K14" i="10" s="1"/>
  <c r="M14" i="10" s="1"/>
  <c r="G15" i="10"/>
  <c r="F15" i="10" s="1"/>
  <c r="J15" i="10" s="1"/>
  <c r="L15" i="10" s="1"/>
  <c r="I15" i="10"/>
  <c r="H15" i="10" s="1"/>
  <c r="K15" i="10" s="1"/>
  <c r="M15" i="10" s="1"/>
  <c r="G7" i="10"/>
  <c r="F7" i="10" s="1"/>
  <c r="J7" i="10" s="1"/>
  <c r="L7" i="10" s="1"/>
  <c r="I7" i="10"/>
  <c r="H7" i="10" s="1"/>
  <c r="K7" i="10" s="1"/>
  <c r="M7" i="10" s="1"/>
  <c r="I12" i="10"/>
  <c r="H12" i="10" s="1"/>
  <c r="K12" i="10" s="1"/>
  <c r="M12" i="10" s="1"/>
  <c r="G12" i="10"/>
  <c r="F12" i="10" s="1"/>
  <c r="J12" i="10" s="1"/>
  <c r="L12" i="10" s="1"/>
  <c r="G11" i="10"/>
  <c r="F11" i="10" s="1"/>
  <c r="J11" i="10" s="1"/>
  <c r="L11" i="10" s="1"/>
  <c r="I11" i="10"/>
  <c r="H11" i="10" s="1"/>
  <c r="K11" i="10" s="1"/>
  <c r="M11" i="10" s="1"/>
  <c r="G17" i="10"/>
  <c r="F17" i="10" s="1"/>
  <c r="J17" i="10" s="1"/>
  <c r="L17" i="10" s="1"/>
  <c r="I17" i="10"/>
  <c r="H17" i="10" s="1"/>
  <c r="K17" i="10" s="1"/>
  <c r="M17" i="10" s="1"/>
  <c r="I10" i="10"/>
  <c r="H10" i="10" s="1"/>
  <c r="K10" i="10" s="1"/>
  <c r="M10" i="10" s="1"/>
  <c r="G10" i="10"/>
  <c r="F10" i="10" s="1"/>
  <c r="J10" i="10" s="1"/>
  <c r="L10" i="10" s="1"/>
  <c r="G18" i="10"/>
  <c r="F18" i="10" s="1"/>
  <c r="J18" i="10" s="1"/>
  <c r="L18" i="10" s="1"/>
  <c r="I18" i="10"/>
  <c r="H18" i="10" s="1"/>
  <c r="K18" i="10" s="1"/>
  <c r="M18" i="10" s="1"/>
  <c r="I9" i="10"/>
  <c r="H9" i="10" s="1"/>
  <c r="K9" i="10" s="1"/>
  <c r="M9" i="10" s="1"/>
  <c r="G9" i="10"/>
  <c r="F9" i="10" s="1"/>
  <c r="J9" i="10" s="1"/>
  <c r="L9" i="10" s="1"/>
  <c r="G24" i="10"/>
  <c r="F24" i="10" s="1"/>
  <c r="J24" i="10" s="1"/>
  <c r="L24" i="10" s="1"/>
  <c r="G23" i="10"/>
  <c r="F23" i="10" s="1"/>
  <c r="J23" i="10" s="1"/>
  <c r="L23" i="10" s="1"/>
  <c r="G22" i="10"/>
  <c r="F22" i="10" s="1"/>
  <c r="J22" i="10" s="1"/>
  <c r="L22" i="10" s="1"/>
  <c r="I25" i="10"/>
  <c r="H25" i="10" s="1"/>
  <c r="K25" i="10" s="1"/>
  <c r="M25" i="10" s="1"/>
  <c r="I19" i="10"/>
  <c r="H19" i="10" s="1"/>
  <c r="K19" i="10" s="1"/>
  <c r="M19" i="10" s="1"/>
  <c r="I16" i="10"/>
  <c r="H16" i="10" s="1"/>
  <c r="K16" i="10" s="1"/>
  <c r="M16" i="10" s="1"/>
  <c r="G13" i="10"/>
  <c r="F13" i="10" s="1"/>
  <c r="J13" i="10" s="1"/>
  <c r="L13" i="10" s="1"/>
  <c r="G2" i="10"/>
  <c r="F2" i="10" s="1"/>
  <c r="J2" i="10" s="1"/>
  <c r="L2" i="10" s="1"/>
  <c r="E12" i="8"/>
  <c r="D12" i="8" s="1"/>
  <c r="H12" i="8" s="1"/>
  <c r="J12" i="8" s="1"/>
  <c r="G12" i="8"/>
  <c r="F12" i="8" s="1"/>
  <c r="I12" i="8" s="1"/>
  <c r="K12" i="8" s="1"/>
  <c r="G972" i="8"/>
  <c r="F972" i="8" s="1"/>
  <c r="I972" i="8" s="1"/>
  <c r="K972" i="8" s="1"/>
  <c r="G920" i="8"/>
  <c r="F920" i="8" s="1"/>
  <c r="I920" i="8" s="1"/>
  <c r="K920" i="8" s="1"/>
  <c r="G894" i="8"/>
  <c r="F894" i="8" s="1"/>
  <c r="I894" i="8" s="1"/>
  <c r="K894" i="8" s="1"/>
  <c r="G881" i="8"/>
  <c r="F881" i="8" s="1"/>
  <c r="I881" i="8" s="1"/>
  <c r="K881" i="8" s="1"/>
  <c r="G828" i="8"/>
  <c r="F828" i="8" s="1"/>
  <c r="I828" i="8" s="1"/>
  <c r="K828" i="8" s="1"/>
  <c r="G776" i="8"/>
  <c r="F776" i="8" s="1"/>
  <c r="I776" i="8" s="1"/>
  <c r="K776" i="8" s="1"/>
  <c r="G750" i="8"/>
  <c r="F750" i="8" s="1"/>
  <c r="I750" i="8" s="1"/>
  <c r="K750" i="8" s="1"/>
  <c r="G737" i="8"/>
  <c r="F737" i="8" s="1"/>
  <c r="I737" i="8" s="1"/>
  <c r="K737" i="8" s="1"/>
  <c r="G684" i="8"/>
  <c r="F684" i="8" s="1"/>
  <c r="I684" i="8" s="1"/>
  <c r="K684" i="8" s="1"/>
  <c r="G606" i="8"/>
  <c r="F606" i="8" s="1"/>
  <c r="I606" i="8" s="1"/>
  <c r="K606" i="8" s="1"/>
  <c r="G593" i="8"/>
  <c r="F593" i="8" s="1"/>
  <c r="I593" i="8" s="1"/>
  <c r="K593" i="8" s="1"/>
  <c r="G540" i="8"/>
  <c r="F540" i="8" s="1"/>
  <c r="I540" i="8" s="1"/>
  <c r="K540" i="8" s="1"/>
  <c r="G462" i="8"/>
  <c r="F462" i="8" s="1"/>
  <c r="I462" i="8" s="1"/>
  <c r="K462" i="8" s="1"/>
  <c r="G396" i="8"/>
  <c r="F396" i="8" s="1"/>
  <c r="I396" i="8" s="1"/>
  <c r="K396" i="8" s="1"/>
  <c r="G318" i="8"/>
  <c r="F318" i="8" s="1"/>
  <c r="I318" i="8" s="1"/>
  <c r="K318" i="8" s="1"/>
  <c r="G174" i="8"/>
  <c r="F174" i="8" s="1"/>
  <c r="I174" i="8" s="1"/>
  <c r="K174" i="8" s="1"/>
  <c r="G108" i="8"/>
  <c r="F108" i="8" s="1"/>
  <c r="I108" i="8" s="1"/>
  <c r="K108" i="8" s="1"/>
  <c r="G30" i="8"/>
  <c r="F30" i="8" s="1"/>
  <c r="I30" i="8" s="1"/>
  <c r="K30" i="8" s="1"/>
  <c r="E912" i="8"/>
  <c r="D912" i="8" s="1"/>
  <c r="H912" i="8" s="1"/>
  <c r="J912" i="8" s="1"/>
  <c r="E780" i="8"/>
  <c r="D780" i="8" s="1"/>
  <c r="H780" i="8" s="1"/>
  <c r="J780" i="8" s="1"/>
  <c r="E636" i="8"/>
  <c r="D636" i="8" s="1"/>
  <c r="H636" i="8" s="1"/>
  <c r="J636" i="8" s="1"/>
  <c r="E492" i="8"/>
  <c r="D492" i="8" s="1"/>
  <c r="H492" i="8" s="1"/>
  <c r="J492" i="8" s="1"/>
  <c r="E240" i="8"/>
  <c r="D240" i="8" s="1"/>
  <c r="H240" i="8" s="1"/>
  <c r="J240" i="8" s="1"/>
  <c r="G996" i="8"/>
  <c r="F996" i="8" s="1"/>
  <c r="I996" i="8" s="1"/>
  <c r="K996" i="8" s="1"/>
  <c r="G852" i="8"/>
  <c r="F852" i="8" s="1"/>
  <c r="I852" i="8" s="1"/>
  <c r="K852" i="8" s="1"/>
  <c r="G708" i="8"/>
  <c r="F708" i="8" s="1"/>
  <c r="I708" i="8" s="1"/>
  <c r="K708" i="8" s="1"/>
  <c r="G564" i="8"/>
  <c r="F564" i="8" s="1"/>
  <c r="I564" i="8" s="1"/>
  <c r="K564" i="8" s="1"/>
  <c r="G420" i="8"/>
  <c r="F420" i="8" s="1"/>
  <c r="I420" i="8" s="1"/>
  <c r="K420" i="8" s="1"/>
  <c r="G276" i="8"/>
  <c r="F276" i="8" s="1"/>
  <c r="I276" i="8" s="1"/>
  <c r="K276" i="8" s="1"/>
  <c r="E936" i="8"/>
  <c r="D936" i="8" s="1"/>
  <c r="H936" i="8" s="1"/>
  <c r="J936" i="8" s="1"/>
  <c r="E804" i="8"/>
  <c r="D804" i="8" s="1"/>
  <c r="H804" i="8" s="1"/>
  <c r="J804" i="8" s="1"/>
  <c r="E660" i="8"/>
  <c r="D660" i="8" s="1"/>
  <c r="H660" i="8" s="1"/>
  <c r="J660" i="8" s="1"/>
  <c r="E516" i="8"/>
  <c r="D516" i="8" s="1"/>
  <c r="H516" i="8" s="1"/>
  <c r="J516" i="8" s="1"/>
  <c r="E372" i="8"/>
  <c r="D372" i="8" s="1"/>
  <c r="H372" i="8" s="1"/>
  <c r="J372" i="8" s="1"/>
  <c r="G864" i="8"/>
  <c r="F864" i="8" s="1"/>
  <c r="I864" i="8" s="1"/>
  <c r="K864" i="8" s="1"/>
  <c r="G720" i="8"/>
  <c r="F720" i="8" s="1"/>
  <c r="I720" i="8" s="1"/>
  <c r="K720" i="8" s="1"/>
  <c r="G576" i="8"/>
  <c r="F576" i="8" s="1"/>
  <c r="I576" i="8" s="1"/>
  <c r="K576" i="8" s="1"/>
  <c r="G432" i="8"/>
  <c r="F432" i="8" s="1"/>
  <c r="I432" i="8" s="1"/>
  <c r="K432" i="8" s="1"/>
  <c r="G288" i="8"/>
  <c r="F288" i="8" s="1"/>
  <c r="I288" i="8" s="1"/>
  <c r="K288" i="8" s="1"/>
  <c r="G144" i="8"/>
  <c r="F144" i="8" s="1"/>
  <c r="I144" i="8" s="1"/>
  <c r="K144" i="8" s="1"/>
  <c r="E948" i="8"/>
  <c r="D948" i="8" s="1"/>
  <c r="H948" i="8" s="1"/>
  <c r="J948" i="8" s="1"/>
  <c r="E855" i="8"/>
  <c r="D855" i="8" s="1"/>
  <c r="H855" i="8" s="1"/>
  <c r="J855" i="8" s="1"/>
  <c r="E829" i="8"/>
  <c r="D829" i="8" s="1"/>
  <c r="H829" i="8" s="1"/>
  <c r="J829" i="8" s="1"/>
  <c r="E816" i="8"/>
  <c r="D816" i="8" s="1"/>
  <c r="H816" i="8" s="1"/>
  <c r="J816" i="8" s="1"/>
  <c r="E711" i="8"/>
  <c r="D711" i="8" s="1"/>
  <c r="H711" i="8" s="1"/>
  <c r="J711" i="8" s="1"/>
  <c r="E672" i="8"/>
  <c r="D672" i="8" s="1"/>
  <c r="H672" i="8" s="1"/>
  <c r="J672" i="8" s="1"/>
  <c r="E567" i="8"/>
  <c r="D567" i="8" s="1"/>
  <c r="H567" i="8" s="1"/>
  <c r="J567" i="8" s="1"/>
  <c r="E528" i="8"/>
  <c r="D528" i="8" s="1"/>
  <c r="H528" i="8" s="1"/>
  <c r="J528" i="8" s="1"/>
  <c r="E423" i="8"/>
  <c r="D423" i="8" s="1"/>
  <c r="H423" i="8" s="1"/>
  <c r="J423" i="8" s="1"/>
  <c r="E384" i="8"/>
  <c r="D384" i="8" s="1"/>
  <c r="H384" i="8" s="1"/>
  <c r="J384" i="8" s="1"/>
  <c r="E84" i="8"/>
  <c r="D84" i="8" s="1"/>
  <c r="H84" i="8" s="1"/>
  <c r="J84" i="8" s="1"/>
  <c r="G876" i="8"/>
  <c r="F876" i="8" s="1"/>
  <c r="I876" i="8" s="1"/>
  <c r="K876" i="8" s="1"/>
  <c r="G732" i="8"/>
  <c r="F732" i="8" s="1"/>
  <c r="I732" i="8" s="1"/>
  <c r="K732" i="8" s="1"/>
  <c r="G588" i="8"/>
  <c r="F588" i="8" s="1"/>
  <c r="I588" i="8" s="1"/>
  <c r="K588" i="8" s="1"/>
  <c r="G444" i="8"/>
  <c r="F444" i="8" s="1"/>
  <c r="I444" i="8" s="1"/>
  <c r="K444" i="8" s="1"/>
  <c r="G300" i="8"/>
  <c r="F300" i="8" s="1"/>
  <c r="I300" i="8" s="1"/>
  <c r="K300" i="8" s="1"/>
  <c r="G156" i="8"/>
  <c r="F156" i="8" s="1"/>
  <c r="I156" i="8" s="1"/>
  <c r="K156" i="8" s="1"/>
  <c r="E7" i="8"/>
  <c r="D7" i="8" s="1"/>
  <c r="H7" i="8" s="1"/>
  <c r="J7" i="8" s="1"/>
  <c r="G888" i="8"/>
  <c r="F888" i="8" s="1"/>
  <c r="I888" i="8" s="1"/>
  <c r="K888" i="8" s="1"/>
  <c r="G744" i="8"/>
  <c r="F744" i="8" s="1"/>
  <c r="I744" i="8" s="1"/>
  <c r="K744" i="8" s="1"/>
  <c r="G600" i="8"/>
  <c r="F600" i="8" s="1"/>
  <c r="I600" i="8" s="1"/>
  <c r="K600" i="8" s="1"/>
  <c r="G456" i="8"/>
  <c r="F456" i="8" s="1"/>
  <c r="I456" i="8" s="1"/>
  <c r="K456" i="8" s="1"/>
  <c r="G312" i="8"/>
  <c r="F312" i="8" s="1"/>
  <c r="I312" i="8" s="1"/>
  <c r="K312" i="8" s="1"/>
  <c r="G168" i="8"/>
  <c r="F168" i="8" s="1"/>
  <c r="I168" i="8" s="1"/>
  <c r="K168" i="8" s="1"/>
  <c r="E999" i="8"/>
  <c r="D999" i="8" s="1"/>
  <c r="H999" i="8" s="1"/>
  <c r="J999" i="8" s="1"/>
  <c r="E973" i="8"/>
  <c r="D973" i="8" s="1"/>
  <c r="H973" i="8" s="1"/>
  <c r="J973" i="8" s="1"/>
  <c r="E960" i="8"/>
  <c r="D960" i="8" s="1"/>
  <c r="H960" i="8" s="1"/>
  <c r="J960" i="8" s="1"/>
  <c r="E96" i="8"/>
  <c r="D96" i="8" s="1"/>
  <c r="H96" i="8" s="1"/>
  <c r="J96" i="8" s="1"/>
  <c r="G900" i="8"/>
  <c r="F900" i="8" s="1"/>
  <c r="I900" i="8" s="1"/>
  <c r="K900" i="8" s="1"/>
  <c r="G756" i="8"/>
  <c r="F756" i="8" s="1"/>
  <c r="I756" i="8" s="1"/>
  <c r="K756" i="8" s="1"/>
  <c r="G612" i="8"/>
  <c r="F612" i="8" s="1"/>
  <c r="I612" i="8" s="1"/>
  <c r="K612" i="8" s="1"/>
  <c r="G468" i="8"/>
  <c r="F468" i="8" s="1"/>
  <c r="I468" i="8" s="1"/>
  <c r="K468" i="8" s="1"/>
  <c r="G324" i="8"/>
  <c r="F324" i="8" s="1"/>
  <c r="I324" i="8" s="1"/>
  <c r="K324" i="8" s="1"/>
  <c r="G180" i="8"/>
  <c r="F180" i="8" s="1"/>
  <c r="I180" i="8" s="1"/>
  <c r="K180" i="8" s="1"/>
  <c r="G36" i="8"/>
  <c r="F36" i="8" s="1"/>
  <c r="I36" i="8" s="1"/>
  <c r="K36" i="8" s="1"/>
  <c r="E216" i="8"/>
  <c r="D216" i="8" s="1"/>
  <c r="H216" i="8" s="1"/>
  <c r="J216" i="8" s="1"/>
  <c r="G768" i="8"/>
  <c r="F768" i="8" s="1"/>
  <c r="I768" i="8" s="1"/>
  <c r="K768" i="8" s="1"/>
  <c r="G624" i="8"/>
  <c r="F624" i="8" s="1"/>
  <c r="I624" i="8" s="1"/>
  <c r="K624" i="8" s="1"/>
  <c r="G480" i="8"/>
  <c r="F480" i="8" s="1"/>
  <c r="I480" i="8" s="1"/>
  <c r="K480" i="8" s="1"/>
  <c r="G336" i="8"/>
  <c r="F336" i="8" s="1"/>
  <c r="I336" i="8" s="1"/>
  <c r="K336" i="8" s="1"/>
  <c r="G192" i="8"/>
  <c r="F192" i="8" s="1"/>
  <c r="I192" i="8" s="1"/>
  <c r="K192" i="8" s="1"/>
  <c r="G48" i="8"/>
  <c r="F48" i="8" s="1"/>
  <c r="I48" i="8" s="1"/>
  <c r="K48" i="8" s="1"/>
  <c r="G348" i="8"/>
  <c r="F348" i="8" s="1"/>
  <c r="I348" i="8" s="1"/>
  <c r="K348" i="8" s="1"/>
  <c r="G204" i="8"/>
  <c r="F204" i="8" s="1"/>
  <c r="I204" i="8" s="1"/>
  <c r="K204" i="8" s="1"/>
  <c r="G60" i="8"/>
  <c r="F60" i="8" s="1"/>
  <c r="I60" i="8" s="1"/>
  <c r="K60" i="8" s="1"/>
  <c r="G72" i="8"/>
  <c r="F72" i="8" s="1"/>
  <c r="I72" i="8" s="1"/>
  <c r="K72" i="8" s="1"/>
  <c r="E228" i="8"/>
  <c r="D228" i="8" s="1"/>
  <c r="H228" i="8" s="1"/>
  <c r="J228" i="8" s="1"/>
  <c r="E3" i="8"/>
  <c r="D3" i="8" s="1"/>
  <c r="H3" i="8" s="1"/>
  <c r="J3" i="8" s="1"/>
  <c r="G279" i="8"/>
  <c r="F279" i="8" s="1"/>
  <c r="I279" i="8" s="1"/>
  <c r="K279" i="8" s="1"/>
  <c r="G135" i="8"/>
  <c r="F135" i="8" s="1"/>
  <c r="I135" i="8" s="1"/>
  <c r="K135" i="8" s="1"/>
  <c r="G720" i="9"/>
  <c r="F720" i="9" s="1"/>
  <c r="I720" i="9" s="1"/>
  <c r="K720" i="9" s="1"/>
  <c r="E720" i="9"/>
  <c r="D720" i="9" s="1"/>
  <c r="H720" i="9" s="1"/>
  <c r="J720" i="9" s="1"/>
  <c r="G624" i="9"/>
  <c r="F624" i="9" s="1"/>
  <c r="I624" i="9" s="1"/>
  <c r="K624" i="9" s="1"/>
  <c r="E624" i="9"/>
  <c r="D624" i="9" s="1"/>
  <c r="H624" i="9" s="1"/>
  <c r="J624" i="9" s="1"/>
  <c r="G588" i="9"/>
  <c r="F588" i="9" s="1"/>
  <c r="I588" i="9" s="1"/>
  <c r="K588" i="9" s="1"/>
  <c r="E588" i="9"/>
  <c r="D588" i="9" s="1"/>
  <c r="H588" i="9" s="1"/>
  <c r="J588" i="9" s="1"/>
  <c r="G564" i="9"/>
  <c r="F564" i="9" s="1"/>
  <c r="I564" i="9" s="1"/>
  <c r="K564" i="9" s="1"/>
  <c r="E564" i="9"/>
  <c r="D564" i="9" s="1"/>
  <c r="H564" i="9" s="1"/>
  <c r="J564" i="9" s="1"/>
  <c r="G552" i="9"/>
  <c r="F552" i="9" s="1"/>
  <c r="I552" i="9" s="1"/>
  <c r="K552" i="9" s="1"/>
  <c r="E552" i="9"/>
  <c r="D552" i="9" s="1"/>
  <c r="H552" i="9" s="1"/>
  <c r="J552" i="9" s="1"/>
  <c r="G396" i="9"/>
  <c r="F396" i="9" s="1"/>
  <c r="I396" i="9" s="1"/>
  <c r="K396" i="9" s="1"/>
  <c r="E396" i="9"/>
  <c r="D396" i="9" s="1"/>
  <c r="H396" i="9" s="1"/>
  <c r="J396" i="9" s="1"/>
  <c r="G324" i="9"/>
  <c r="F324" i="9" s="1"/>
  <c r="I324" i="9" s="1"/>
  <c r="K324" i="9" s="1"/>
  <c r="E324" i="9"/>
  <c r="D324" i="9" s="1"/>
  <c r="H324" i="9" s="1"/>
  <c r="J324" i="9" s="1"/>
  <c r="G288" i="9"/>
  <c r="F288" i="9" s="1"/>
  <c r="I288" i="9" s="1"/>
  <c r="K288" i="9" s="1"/>
  <c r="E288" i="9"/>
  <c r="D288" i="9" s="1"/>
  <c r="H288" i="9" s="1"/>
  <c r="J288" i="9" s="1"/>
  <c r="G240" i="9"/>
  <c r="F240" i="9" s="1"/>
  <c r="I240" i="9" s="1"/>
  <c r="K240" i="9" s="1"/>
  <c r="E240" i="9"/>
  <c r="D240" i="9" s="1"/>
  <c r="H240" i="9" s="1"/>
  <c r="J240" i="9" s="1"/>
  <c r="G228" i="9"/>
  <c r="F228" i="9" s="1"/>
  <c r="I228" i="9" s="1"/>
  <c r="K228" i="9" s="1"/>
  <c r="E228" i="9"/>
  <c r="D228" i="9" s="1"/>
  <c r="H228" i="9" s="1"/>
  <c r="J228" i="9" s="1"/>
  <c r="G204" i="9"/>
  <c r="F204" i="9" s="1"/>
  <c r="I204" i="9" s="1"/>
  <c r="K204" i="9" s="1"/>
  <c r="E204" i="9"/>
  <c r="D204" i="9" s="1"/>
  <c r="H204" i="9" s="1"/>
  <c r="J204" i="9" s="1"/>
  <c r="G192" i="9"/>
  <c r="F192" i="9" s="1"/>
  <c r="I192" i="9" s="1"/>
  <c r="K192" i="9" s="1"/>
  <c r="E192" i="9"/>
  <c r="D192" i="9" s="1"/>
  <c r="H192" i="9" s="1"/>
  <c r="J192" i="9" s="1"/>
  <c r="G72" i="9"/>
  <c r="F72" i="9" s="1"/>
  <c r="I72" i="9" s="1"/>
  <c r="K72" i="9" s="1"/>
  <c r="E72" i="9"/>
  <c r="D72" i="9" s="1"/>
  <c r="H72" i="9" s="1"/>
  <c r="J72" i="9" s="1"/>
  <c r="G60" i="9"/>
  <c r="F60" i="9" s="1"/>
  <c r="I60" i="9" s="1"/>
  <c r="K60" i="9" s="1"/>
  <c r="E60" i="9"/>
  <c r="D60" i="9" s="1"/>
  <c r="H60" i="9" s="1"/>
  <c r="J60" i="9" s="1"/>
  <c r="G48" i="9"/>
  <c r="F48" i="9" s="1"/>
  <c r="I48" i="9" s="1"/>
  <c r="K48" i="9" s="1"/>
  <c r="E48" i="9"/>
  <c r="D48" i="9" s="1"/>
  <c r="H48" i="9" s="1"/>
  <c r="J48" i="9" s="1"/>
  <c r="G36" i="9"/>
  <c r="F36" i="9" s="1"/>
  <c r="I36" i="9" s="1"/>
  <c r="K36" i="9" s="1"/>
  <c r="E36" i="9"/>
  <c r="D36" i="9" s="1"/>
  <c r="H36" i="9" s="1"/>
  <c r="J36" i="9" s="1"/>
  <c r="E24" i="9"/>
  <c r="D24" i="9" s="1"/>
  <c r="H24" i="9" s="1"/>
  <c r="J24" i="9" s="1"/>
  <c r="G24" i="9"/>
  <c r="F24" i="9" s="1"/>
  <c r="I24" i="9" s="1"/>
  <c r="K24" i="9" s="1"/>
  <c r="G12" i="9"/>
  <c r="F12" i="9" s="1"/>
  <c r="I12" i="9" s="1"/>
  <c r="K12" i="9" s="1"/>
  <c r="E12" i="9"/>
  <c r="D12" i="9" s="1"/>
  <c r="H12" i="9" s="1"/>
  <c r="J12" i="9" s="1"/>
  <c r="E382" i="9"/>
  <c r="D382" i="9" s="1"/>
  <c r="H382" i="9" s="1"/>
  <c r="J382" i="9" s="1"/>
  <c r="G382" i="9"/>
  <c r="F382" i="9" s="1"/>
  <c r="I382" i="9" s="1"/>
  <c r="K382" i="9" s="1"/>
  <c r="G9" i="9"/>
  <c r="F9" i="9" s="1"/>
  <c r="I9" i="9" s="1"/>
  <c r="K9" i="9" s="1"/>
  <c r="G41" i="9"/>
  <c r="F41" i="9" s="1"/>
  <c r="I41" i="9" s="1"/>
  <c r="K41" i="9" s="1"/>
  <c r="G67" i="9"/>
  <c r="F67" i="9" s="1"/>
  <c r="I67" i="9" s="1"/>
  <c r="K67" i="9" s="1"/>
  <c r="E90" i="9"/>
  <c r="D90" i="9" s="1"/>
  <c r="H90" i="9" s="1"/>
  <c r="J90" i="9" s="1"/>
  <c r="G99" i="9"/>
  <c r="F99" i="9" s="1"/>
  <c r="I99" i="9" s="1"/>
  <c r="K99" i="9" s="1"/>
  <c r="G174" i="9"/>
  <c r="F174" i="9" s="1"/>
  <c r="I174" i="9" s="1"/>
  <c r="K174" i="9" s="1"/>
  <c r="G186" i="9"/>
  <c r="F186" i="9" s="1"/>
  <c r="I186" i="9" s="1"/>
  <c r="K186" i="9" s="1"/>
  <c r="E257" i="9"/>
  <c r="D257" i="9" s="1"/>
  <c r="H257" i="9" s="1"/>
  <c r="J257" i="9" s="1"/>
  <c r="G257" i="9"/>
  <c r="F257" i="9" s="1"/>
  <c r="I257" i="9" s="1"/>
  <c r="K257" i="9" s="1"/>
  <c r="G263" i="9"/>
  <c r="F263" i="9" s="1"/>
  <c r="I263" i="9" s="1"/>
  <c r="K263" i="9" s="1"/>
  <c r="E263" i="9"/>
  <c r="D263" i="9" s="1"/>
  <c r="H263" i="9" s="1"/>
  <c r="J263" i="9" s="1"/>
  <c r="G278" i="9"/>
  <c r="F278" i="9" s="1"/>
  <c r="I278" i="9" s="1"/>
  <c r="K278" i="9" s="1"/>
  <c r="E278" i="9"/>
  <c r="D278" i="9" s="1"/>
  <c r="H278" i="9" s="1"/>
  <c r="J278" i="9" s="1"/>
  <c r="E303" i="9"/>
  <c r="D303" i="9" s="1"/>
  <c r="H303" i="9" s="1"/>
  <c r="J303" i="9" s="1"/>
  <c r="G303" i="9"/>
  <c r="F303" i="9" s="1"/>
  <c r="I303" i="9" s="1"/>
  <c r="K303" i="9" s="1"/>
  <c r="G440" i="9"/>
  <c r="F440" i="9" s="1"/>
  <c r="I440" i="9" s="1"/>
  <c r="K440" i="9" s="1"/>
  <c r="E440" i="9"/>
  <c r="D440" i="9" s="1"/>
  <c r="H440" i="9" s="1"/>
  <c r="J440" i="9" s="1"/>
  <c r="E468" i="9"/>
  <c r="D468" i="9" s="1"/>
  <c r="H468" i="9" s="1"/>
  <c r="J468" i="9" s="1"/>
  <c r="G852" i="9"/>
  <c r="F852" i="9" s="1"/>
  <c r="I852" i="9" s="1"/>
  <c r="K852" i="9" s="1"/>
  <c r="E852" i="9"/>
  <c r="D852" i="9" s="1"/>
  <c r="H852" i="9" s="1"/>
  <c r="J852" i="9" s="1"/>
  <c r="G540" i="9"/>
  <c r="F540" i="9" s="1"/>
  <c r="I540" i="9" s="1"/>
  <c r="K540" i="9" s="1"/>
  <c r="E540" i="9"/>
  <c r="D540" i="9" s="1"/>
  <c r="H540" i="9" s="1"/>
  <c r="J540" i="9" s="1"/>
  <c r="G420" i="9"/>
  <c r="F420" i="9" s="1"/>
  <c r="I420" i="9" s="1"/>
  <c r="K420" i="9" s="1"/>
  <c r="E420" i="9"/>
  <c r="D420" i="9" s="1"/>
  <c r="H420" i="9" s="1"/>
  <c r="J420" i="9" s="1"/>
  <c r="G372" i="9"/>
  <c r="F372" i="9" s="1"/>
  <c r="I372" i="9" s="1"/>
  <c r="K372" i="9" s="1"/>
  <c r="E372" i="9"/>
  <c r="D372" i="9" s="1"/>
  <c r="H372" i="9" s="1"/>
  <c r="J372" i="9" s="1"/>
  <c r="E22" i="9"/>
  <c r="D22" i="9" s="1"/>
  <c r="H22" i="9" s="1"/>
  <c r="J22" i="9" s="1"/>
  <c r="E53" i="9"/>
  <c r="D53" i="9" s="1"/>
  <c r="H53" i="9" s="1"/>
  <c r="J53" i="9" s="1"/>
  <c r="E139" i="9"/>
  <c r="D139" i="9" s="1"/>
  <c r="H139" i="9" s="1"/>
  <c r="J139" i="9" s="1"/>
  <c r="E187" i="9"/>
  <c r="D187" i="9" s="1"/>
  <c r="H187" i="9" s="1"/>
  <c r="J187" i="9" s="1"/>
  <c r="G210" i="9"/>
  <c r="F210" i="9" s="1"/>
  <c r="I210" i="9" s="1"/>
  <c r="K210" i="9" s="1"/>
  <c r="E264" i="9"/>
  <c r="D264" i="9" s="1"/>
  <c r="H264" i="9" s="1"/>
  <c r="J264" i="9" s="1"/>
  <c r="G330" i="9"/>
  <c r="F330" i="9" s="1"/>
  <c r="I330" i="9" s="1"/>
  <c r="K330" i="9" s="1"/>
  <c r="E330" i="9"/>
  <c r="D330" i="9" s="1"/>
  <c r="H330" i="9" s="1"/>
  <c r="J330" i="9" s="1"/>
  <c r="G350" i="9"/>
  <c r="F350" i="9" s="1"/>
  <c r="I350" i="9" s="1"/>
  <c r="K350" i="9" s="1"/>
  <c r="G355" i="9"/>
  <c r="F355" i="9" s="1"/>
  <c r="I355" i="9" s="1"/>
  <c r="K355" i="9" s="1"/>
  <c r="G434" i="9"/>
  <c r="F434" i="9" s="1"/>
  <c r="I434" i="9" s="1"/>
  <c r="K434" i="9" s="1"/>
  <c r="E434" i="9"/>
  <c r="D434" i="9" s="1"/>
  <c r="H434" i="9" s="1"/>
  <c r="J434" i="9" s="1"/>
  <c r="G502" i="9"/>
  <c r="F502" i="9" s="1"/>
  <c r="I502" i="9" s="1"/>
  <c r="K502" i="9" s="1"/>
  <c r="E502" i="9"/>
  <c r="D502" i="9" s="1"/>
  <c r="H502" i="9" s="1"/>
  <c r="J502" i="9" s="1"/>
  <c r="G774" i="9"/>
  <c r="F774" i="9" s="1"/>
  <c r="I774" i="9" s="1"/>
  <c r="K774" i="9" s="1"/>
  <c r="E774" i="9"/>
  <c r="D774" i="9" s="1"/>
  <c r="H774" i="9" s="1"/>
  <c r="J774" i="9" s="1"/>
  <c r="G516" i="9"/>
  <c r="F516" i="9" s="1"/>
  <c r="I516" i="9" s="1"/>
  <c r="K516" i="9" s="1"/>
  <c r="E516" i="9"/>
  <c r="D516" i="9" s="1"/>
  <c r="H516" i="9" s="1"/>
  <c r="J516" i="9" s="1"/>
  <c r="G636" i="9"/>
  <c r="F636" i="9" s="1"/>
  <c r="I636" i="9" s="1"/>
  <c r="K636" i="9" s="1"/>
  <c r="E636" i="9"/>
  <c r="D636" i="9" s="1"/>
  <c r="H636" i="9" s="1"/>
  <c r="J636" i="9" s="1"/>
  <c r="G504" i="9"/>
  <c r="F504" i="9" s="1"/>
  <c r="I504" i="9" s="1"/>
  <c r="K504" i="9" s="1"/>
  <c r="E504" i="9"/>
  <c r="D504" i="9" s="1"/>
  <c r="H504" i="9" s="1"/>
  <c r="J504" i="9" s="1"/>
  <c r="G384" i="9"/>
  <c r="F384" i="9" s="1"/>
  <c r="I384" i="9" s="1"/>
  <c r="K384" i="9" s="1"/>
  <c r="E384" i="9"/>
  <c r="D384" i="9" s="1"/>
  <c r="H384" i="9" s="1"/>
  <c r="J384" i="9" s="1"/>
  <c r="E10" i="9"/>
  <c r="D10" i="9" s="1"/>
  <c r="H10" i="9" s="1"/>
  <c r="J10" i="9" s="1"/>
  <c r="E28" i="9"/>
  <c r="D28" i="9" s="1"/>
  <c r="H28" i="9" s="1"/>
  <c r="J28" i="9" s="1"/>
  <c r="E31" i="9"/>
  <c r="D31" i="9" s="1"/>
  <c r="H31" i="9" s="1"/>
  <c r="J31" i="9" s="1"/>
  <c r="E34" i="9"/>
  <c r="D34" i="9" s="1"/>
  <c r="H34" i="9" s="1"/>
  <c r="J34" i="9" s="1"/>
  <c r="E42" i="9"/>
  <c r="D42" i="9" s="1"/>
  <c r="H42" i="9" s="1"/>
  <c r="J42" i="9" s="1"/>
  <c r="E64" i="9"/>
  <c r="D64" i="9" s="1"/>
  <c r="H64" i="9" s="1"/>
  <c r="J64" i="9" s="1"/>
  <c r="E82" i="9"/>
  <c r="D82" i="9" s="1"/>
  <c r="H82" i="9" s="1"/>
  <c r="J82" i="9" s="1"/>
  <c r="E106" i="9"/>
  <c r="D106" i="9" s="1"/>
  <c r="H106" i="9" s="1"/>
  <c r="J106" i="9" s="1"/>
  <c r="E154" i="9"/>
  <c r="D154" i="9" s="1"/>
  <c r="H154" i="9" s="1"/>
  <c r="J154" i="9" s="1"/>
  <c r="E175" i="9"/>
  <c r="D175" i="9" s="1"/>
  <c r="H175" i="9" s="1"/>
  <c r="J175" i="9" s="1"/>
  <c r="E179" i="9"/>
  <c r="D179" i="9" s="1"/>
  <c r="H179" i="9" s="1"/>
  <c r="J179" i="9" s="1"/>
  <c r="E207" i="9"/>
  <c r="D207" i="9" s="1"/>
  <c r="H207" i="9" s="1"/>
  <c r="J207" i="9" s="1"/>
  <c r="E254" i="9"/>
  <c r="D254" i="9" s="1"/>
  <c r="H254" i="9" s="1"/>
  <c r="J254" i="9" s="1"/>
  <c r="G254" i="9"/>
  <c r="F254" i="9" s="1"/>
  <c r="I254" i="9" s="1"/>
  <c r="K254" i="9" s="1"/>
  <c r="G259" i="9"/>
  <c r="F259" i="9" s="1"/>
  <c r="I259" i="9" s="1"/>
  <c r="K259" i="9" s="1"/>
  <c r="E259" i="9"/>
  <c r="D259" i="9" s="1"/>
  <c r="H259" i="9" s="1"/>
  <c r="J259" i="9" s="1"/>
  <c r="E293" i="9"/>
  <c r="D293" i="9" s="1"/>
  <c r="H293" i="9" s="1"/>
  <c r="J293" i="9" s="1"/>
  <c r="G293" i="9"/>
  <c r="F293" i="9" s="1"/>
  <c r="I293" i="9" s="1"/>
  <c r="K293" i="9" s="1"/>
  <c r="E337" i="9"/>
  <c r="D337" i="9" s="1"/>
  <c r="H337" i="9" s="1"/>
  <c r="J337" i="9" s="1"/>
  <c r="G383" i="9"/>
  <c r="F383" i="9" s="1"/>
  <c r="I383" i="9" s="1"/>
  <c r="K383" i="9" s="1"/>
  <c r="G402" i="9"/>
  <c r="F402" i="9" s="1"/>
  <c r="I402" i="9" s="1"/>
  <c r="K402" i="9" s="1"/>
  <c r="E402" i="9"/>
  <c r="D402" i="9" s="1"/>
  <c r="H402" i="9" s="1"/>
  <c r="J402" i="9" s="1"/>
  <c r="E408" i="9"/>
  <c r="D408" i="9" s="1"/>
  <c r="H408" i="9" s="1"/>
  <c r="J408" i="9" s="1"/>
  <c r="G455" i="9"/>
  <c r="F455" i="9" s="1"/>
  <c r="I455" i="9" s="1"/>
  <c r="K455" i="9" s="1"/>
  <c r="E455" i="9"/>
  <c r="D455" i="9" s="1"/>
  <c r="H455" i="9" s="1"/>
  <c r="J455" i="9" s="1"/>
  <c r="G593" i="9"/>
  <c r="F593" i="9" s="1"/>
  <c r="I593" i="9" s="1"/>
  <c r="K593" i="9" s="1"/>
  <c r="E593" i="9"/>
  <c r="D593" i="9" s="1"/>
  <c r="H593" i="9" s="1"/>
  <c r="J593" i="9" s="1"/>
  <c r="E649" i="9"/>
  <c r="D649" i="9" s="1"/>
  <c r="H649" i="9" s="1"/>
  <c r="J649" i="9" s="1"/>
  <c r="G649" i="9"/>
  <c r="F649" i="9" s="1"/>
  <c r="I649" i="9" s="1"/>
  <c r="K649" i="9" s="1"/>
  <c r="G912" i="9"/>
  <c r="F912" i="9" s="1"/>
  <c r="I912" i="9" s="1"/>
  <c r="K912" i="9" s="1"/>
  <c r="E912" i="9"/>
  <c r="D912" i="9" s="1"/>
  <c r="H912" i="9" s="1"/>
  <c r="J912" i="9" s="1"/>
  <c r="G876" i="9"/>
  <c r="F876" i="9" s="1"/>
  <c r="I876" i="9" s="1"/>
  <c r="K876" i="9" s="1"/>
  <c r="E876" i="9"/>
  <c r="D876" i="9" s="1"/>
  <c r="H876" i="9" s="1"/>
  <c r="J876" i="9" s="1"/>
  <c r="G792" i="9"/>
  <c r="F792" i="9" s="1"/>
  <c r="I792" i="9" s="1"/>
  <c r="K792" i="9" s="1"/>
  <c r="E792" i="9"/>
  <c r="D792" i="9" s="1"/>
  <c r="H792" i="9" s="1"/>
  <c r="J792" i="9" s="1"/>
  <c r="G648" i="9"/>
  <c r="F648" i="9" s="1"/>
  <c r="I648" i="9" s="1"/>
  <c r="K648" i="9" s="1"/>
  <c r="E648" i="9"/>
  <c r="D648" i="9" s="1"/>
  <c r="H648" i="9" s="1"/>
  <c r="J648" i="9" s="1"/>
  <c r="G432" i="9"/>
  <c r="F432" i="9" s="1"/>
  <c r="I432" i="9" s="1"/>
  <c r="K432" i="9" s="1"/>
  <c r="E432" i="9"/>
  <c r="D432" i="9" s="1"/>
  <c r="H432" i="9" s="1"/>
  <c r="J432" i="9" s="1"/>
  <c r="E20" i="9"/>
  <c r="D20" i="9" s="1"/>
  <c r="H20" i="9" s="1"/>
  <c r="J20" i="9" s="1"/>
  <c r="E25" i="9"/>
  <c r="D25" i="9" s="1"/>
  <c r="H25" i="9" s="1"/>
  <c r="J25" i="9" s="1"/>
  <c r="E58" i="9"/>
  <c r="D58" i="9" s="1"/>
  <c r="H58" i="9" s="1"/>
  <c r="J58" i="9" s="1"/>
  <c r="E87" i="9"/>
  <c r="D87" i="9" s="1"/>
  <c r="H87" i="9" s="1"/>
  <c r="J87" i="9" s="1"/>
  <c r="E91" i="9"/>
  <c r="D91" i="9" s="1"/>
  <c r="H91" i="9" s="1"/>
  <c r="J91" i="9" s="1"/>
  <c r="E101" i="9"/>
  <c r="D101" i="9" s="1"/>
  <c r="H101" i="9" s="1"/>
  <c r="J101" i="9" s="1"/>
  <c r="E151" i="9"/>
  <c r="D151" i="9" s="1"/>
  <c r="H151" i="9" s="1"/>
  <c r="J151" i="9" s="1"/>
  <c r="G161" i="9"/>
  <c r="F161" i="9" s="1"/>
  <c r="I161" i="9" s="1"/>
  <c r="K161" i="9" s="1"/>
  <c r="E224" i="9"/>
  <c r="D224" i="9" s="1"/>
  <c r="H224" i="9" s="1"/>
  <c r="J224" i="9" s="1"/>
  <c r="G224" i="9"/>
  <c r="F224" i="9" s="1"/>
  <c r="I224" i="9" s="1"/>
  <c r="K224" i="9" s="1"/>
  <c r="E243" i="9"/>
  <c r="D243" i="9" s="1"/>
  <c r="H243" i="9" s="1"/>
  <c r="J243" i="9" s="1"/>
  <c r="G248" i="9"/>
  <c r="F248" i="9" s="1"/>
  <c r="I248" i="9" s="1"/>
  <c r="K248" i="9" s="1"/>
  <c r="E268" i="9"/>
  <c r="D268" i="9" s="1"/>
  <c r="H268" i="9" s="1"/>
  <c r="J268" i="9" s="1"/>
  <c r="E305" i="9"/>
  <c r="D305" i="9" s="1"/>
  <c r="H305" i="9" s="1"/>
  <c r="J305" i="9" s="1"/>
  <c r="E362" i="9"/>
  <c r="D362" i="9" s="1"/>
  <c r="H362" i="9" s="1"/>
  <c r="J362" i="9" s="1"/>
  <c r="G472" i="9"/>
  <c r="F472" i="9" s="1"/>
  <c r="I472" i="9" s="1"/>
  <c r="K472" i="9" s="1"/>
  <c r="E472" i="9"/>
  <c r="D472" i="9" s="1"/>
  <c r="H472" i="9" s="1"/>
  <c r="J472" i="9" s="1"/>
  <c r="G482" i="9"/>
  <c r="F482" i="9" s="1"/>
  <c r="I482" i="9" s="1"/>
  <c r="K482" i="9" s="1"/>
  <c r="E482" i="9"/>
  <c r="D482" i="9" s="1"/>
  <c r="H482" i="9" s="1"/>
  <c r="J482" i="9" s="1"/>
  <c r="G496" i="9"/>
  <c r="F496" i="9" s="1"/>
  <c r="I496" i="9" s="1"/>
  <c r="K496" i="9" s="1"/>
  <c r="E496" i="9"/>
  <c r="D496" i="9" s="1"/>
  <c r="H496" i="9" s="1"/>
  <c r="J496" i="9" s="1"/>
  <c r="G519" i="9"/>
  <c r="F519" i="9" s="1"/>
  <c r="I519" i="9" s="1"/>
  <c r="K519" i="9" s="1"/>
  <c r="E519" i="9"/>
  <c r="D519" i="9" s="1"/>
  <c r="H519" i="9" s="1"/>
  <c r="J519" i="9" s="1"/>
  <c r="E318" i="9"/>
  <c r="D318" i="9" s="1"/>
  <c r="H318" i="9" s="1"/>
  <c r="J318" i="9" s="1"/>
  <c r="G318" i="9"/>
  <c r="F318" i="9" s="1"/>
  <c r="I318" i="9" s="1"/>
  <c r="K318" i="9" s="1"/>
  <c r="G864" i="9"/>
  <c r="F864" i="9" s="1"/>
  <c r="I864" i="9" s="1"/>
  <c r="K864" i="9" s="1"/>
  <c r="E864" i="9"/>
  <c r="D864" i="9" s="1"/>
  <c r="H864" i="9" s="1"/>
  <c r="J864" i="9" s="1"/>
  <c r="G672" i="9"/>
  <c r="F672" i="9" s="1"/>
  <c r="I672" i="9" s="1"/>
  <c r="K672" i="9" s="1"/>
  <c r="E672" i="9"/>
  <c r="D672" i="9" s="1"/>
  <c r="H672" i="9" s="1"/>
  <c r="J672" i="9" s="1"/>
  <c r="G480" i="9"/>
  <c r="F480" i="9" s="1"/>
  <c r="I480" i="9" s="1"/>
  <c r="K480" i="9" s="1"/>
  <c r="E480" i="9"/>
  <c r="D480" i="9" s="1"/>
  <c r="H480" i="9" s="1"/>
  <c r="J480" i="9" s="1"/>
  <c r="E62" i="9"/>
  <c r="D62" i="9" s="1"/>
  <c r="H62" i="9" s="1"/>
  <c r="J62" i="9" s="1"/>
  <c r="E70" i="9"/>
  <c r="D70" i="9" s="1"/>
  <c r="H70" i="9" s="1"/>
  <c r="J70" i="9" s="1"/>
  <c r="E74" i="9"/>
  <c r="D74" i="9" s="1"/>
  <c r="H74" i="9" s="1"/>
  <c r="J74" i="9" s="1"/>
  <c r="G117" i="9"/>
  <c r="F117" i="9" s="1"/>
  <c r="I117" i="9" s="1"/>
  <c r="K117" i="9" s="1"/>
  <c r="E203" i="9"/>
  <c r="D203" i="9" s="1"/>
  <c r="H203" i="9" s="1"/>
  <c r="J203" i="9" s="1"/>
  <c r="E211" i="9"/>
  <c r="D211" i="9" s="1"/>
  <c r="H211" i="9" s="1"/>
  <c r="J211" i="9" s="1"/>
  <c r="E221" i="9"/>
  <c r="D221" i="9" s="1"/>
  <c r="H221" i="9" s="1"/>
  <c r="J221" i="9" s="1"/>
  <c r="G221" i="9"/>
  <c r="F221" i="9" s="1"/>
  <c r="I221" i="9" s="1"/>
  <c r="K221" i="9" s="1"/>
  <c r="E269" i="9"/>
  <c r="D269" i="9" s="1"/>
  <c r="H269" i="9" s="1"/>
  <c r="J269" i="9" s="1"/>
  <c r="G269" i="9"/>
  <c r="F269" i="9" s="1"/>
  <c r="I269" i="9" s="1"/>
  <c r="K269" i="9" s="1"/>
  <c r="E294" i="9"/>
  <c r="D294" i="9" s="1"/>
  <c r="H294" i="9" s="1"/>
  <c r="J294" i="9" s="1"/>
  <c r="G299" i="9"/>
  <c r="F299" i="9" s="1"/>
  <c r="I299" i="9" s="1"/>
  <c r="K299" i="9" s="1"/>
  <c r="E314" i="9"/>
  <c r="D314" i="9" s="1"/>
  <c r="H314" i="9" s="1"/>
  <c r="J314" i="9" s="1"/>
  <c r="E332" i="9"/>
  <c r="D332" i="9" s="1"/>
  <c r="H332" i="9" s="1"/>
  <c r="J332" i="9" s="1"/>
  <c r="G436" i="9"/>
  <c r="F436" i="9" s="1"/>
  <c r="I436" i="9" s="1"/>
  <c r="K436" i="9" s="1"/>
  <c r="E436" i="9"/>
  <c r="D436" i="9" s="1"/>
  <c r="H436" i="9" s="1"/>
  <c r="J436" i="9" s="1"/>
  <c r="G497" i="9"/>
  <c r="F497" i="9" s="1"/>
  <c r="I497" i="9" s="1"/>
  <c r="K497" i="9" s="1"/>
  <c r="E497" i="9"/>
  <c r="D497" i="9" s="1"/>
  <c r="H497" i="9" s="1"/>
  <c r="J497" i="9" s="1"/>
  <c r="G492" i="9"/>
  <c r="F492" i="9" s="1"/>
  <c r="I492" i="9" s="1"/>
  <c r="K492" i="9" s="1"/>
  <c r="E492" i="9"/>
  <c r="D492" i="9" s="1"/>
  <c r="H492" i="9" s="1"/>
  <c r="J492" i="9" s="1"/>
  <c r="E146" i="9"/>
  <c r="D146" i="9" s="1"/>
  <c r="H146" i="9" s="1"/>
  <c r="J146" i="9" s="1"/>
  <c r="G173" i="9"/>
  <c r="F173" i="9" s="1"/>
  <c r="I173" i="9" s="1"/>
  <c r="K173" i="9" s="1"/>
  <c r="E249" i="9"/>
  <c r="D249" i="9" s="1"/>
  <c r="H249" i="9" s="1"/>
  <c r="J249" i="9" s="1"/>
  <c r="G249" i="9"/>
  <c r="F249" i="9" s="1"/>
  <c r="I249" i="9" s="1"/>
  <c r="K249" i="9" s="1"/>
  <c r="G300" i="9"/>
  <c r="F300" i="9" s="1"/>
  <c r="I300" i="9" s="1"/>
  <c r="K300" i="9" s="1"/>
  <c r="E357" i="9"/>
  <c r="D357" i="9" s="1"/>
  <c r="H357" i="9" s="1"/>
  <c r="J357" i="9" s="1"/>
  <c r="G404" i="9"/>
  <c r="F404" i="9" s="1"/>
  <c r="I404" i="9" s="1"/>
  <c r="K404" i="9" s="1"/>
  <c r="E404" i="9"/>
  <c r="D404" i="9" s="1"/>
  <c r="H404" i="9" s="1"/>
  <c r="J404" i="9" s="1"/>
  <c r="G448" i="9"/>
  <c r="F448" i="9" s="1"/>
  <c r="I448" i="9" s="1"/>
  <c r="K448" i="9" s="1"/>
  <c r="E448" i="9"/>
  <c r="D448" i="9" s="1"/>
  <c r="H448" i="9" s="1"/>
  <c r="J448" i="9" s="1"/>
  <c r="G568" i="9"/>
  <c r="F568" i="9" s="1"/>
  <c r="I568" i="9" s="1"/>
  <c r="K568" i="9" s="1"/>
  <c r="E568" i="9"/>
  <c r="D568" i="9" s="1"/>
  <c r="H568" i="9" s="1"/>
  <c r="J568" i="9" s="1"/>
  <c r="G702" i="9"/>
  <c r="F702" i="9" s="1"/>
  <c r="I702" i="9" s="1"/>
  <c r="K702" i="9" s="1"/>
  <c r="E702" i="9"/>
  <c r="D702" i="9" s="1"/>
  <c r="H702" i="9" s="1"/>
  <c r="J702" i="9" s="1"/>
  <c r="G612" i="9"/>
  <c r="F612" i="9" s="1"/>
  <c r="I612" i="9" s="1"/>
  <c r="K612" i="9" s="1"/>
  <c r="E612" i="9"/>
  <c r="D612" i="9" s="1"/>
  <c r="H612" i="9" s="1"/>
  <c r="J612" i="9" s="1"/>
  <c r="E286" i="9"/>
  <c r="D286" i="9" s="1"/>
  <c r="H286" i="9" s="1"/>
  <c r="J286" i="9" s="1"/>
  <c r="G286" i="9"/>
  <c r="F286" i="9" s="1"/>
  <c r="I286" i="9" s="1"/>
  <c r="K286" i="9" s="1"/>
  <c r="G301" i="9"/>
  <c r="F301" i="9" s="1"/>
  <c r="I301" i="9" s="1"/>
  <c r="K301" i="9" s="1"/>
  <c r="E301" i="9"/>
  <c r="D301" i="9" s="1"/>
  <c r="H301" i="9" s="1"/>
  <c r="J301" i="9" s="1"/>
  <c r="E323" i="9"/>
  <c r="D323" i="9" s="1"/>
  <c r="H323" i="9" s="1"/>
  <c r="J323" i="9" s="1"/>
  <c r="G323" i="9"/>
  <c r="F323" i="9" s="1"/>
  <c r="I323" i="9" s="1"/>
  <c r="K323" i="9" s="1"/>
  <c r="E346" i="9"/>
  <c r="D346" i="9" s="1"/>
  <c r="H346" i="9" s="1"/>
  <c r="J346" i="9" s="1"/>
  <c r="G346" i="9"/>
  <c r="F346" i="9" s="1"/>
  <c r="I346" i="9" s="1"/>
  <c r="K346" i="9" s="1"/>
  <c r="E459" i="9"/>
  <c r="D459" i="9" s="1"/>
  <c r="H459" i="9" s="1"/>
  <c r="J459" i="9" s="1"/>
  <c r="G459" i="9"/>
  <c r="F459" i="9" s="1"/>
  <c r="I459" i="9" s="1"/>
  <c r="K459" i="9" s="1"/>
  <c r="G400" i="9"/>
  <c r="F400" i="9" s="1"/>
  <c r="I400" i="9" s="1"/>
  <c r="K400" i="9" s="1"/>
  <c r="E400" i="9"/>
  <c r="D400" i="9" s="1"/>
  <c r="H400" i="9" s="1"/>
  <c r="J400" i="9" s="1"/>
  <c r="E900" i="9"/>
  <c r="D900" i="9" s="1"/>
  <c r="H900" i="9" s="1"/>
  <c r="J900" i="9" s="1"/>
  <c r="G900" i="9"/>
  <c r="F900" i="9" s="1"/>
  <c r="I900" i="9" s="1"/>
  <c r="K900" i="9" s="1"/>
  <c r="G684" i="9"/>
  <c r="F684" i="9" s="1"/>
  <c r="I684" i="9" s="1"/>
  <c r="K684" i="9" s="1"/>
  <c r="E684" i="9"/>
  <c r="D684" i="9" s="1"/>
  <c r="H684" i="9" s="1"/>
  <c r="J684" i="9" s="1"/>
  <c r="G528" i="9"/>
  <c r="F528" i="9" s="1"/>
  <c r="I528" i="9" s="1"/>
  <c r="K528" i="9" s="1"/>
  <c r="E528" i="9"/>
  <c r="D528" i="9" s="1"/>
  <c r="H528" i="9" s="1"/>
  <c r="J528" i="9" s="1"/>
  <c r="E63" i="9"/>
  <c r="D63" i="9" s="1"/>
  <c r="H63" i="9" s="1"/>
  <c r="J63" i="9" s="1"/>
  <c r="E71" i="9"/>
  <c r="D71" i="9" s="1"/>
  <c r="H71" i="9" s="1"/>
  <c r="J71" i="9" s="1"/>
  <c r="E113" i="9"/>
  <c r="D113" i="9" s="1"/>
  <c r="H113" i="9" s="1"/>
  <c r="J113" i="9" s="1"/>
  <c r="E119" i="9"/>
  <c r="D119" i="9" s="1"/>
  <c r="H119" i="9" s="1"/>
  <c r="J119" i="9" s="1"/>
  <c r="E378" i="9"/>
  <c r="D378" i="9" s="1"/>
  <c r="H378" i="9" s="1"/>
  <c r="J378" i="9" s="1"/>
  <c r="G378" i="9"/>
  <c r="F378" i="9" s="1"/>
  <c r="I378" i="9" s="1"/>
  <c r="K378" i="9" s="1"/>
  <c r="E444" i="9"/>
  <c r="D444" i="9" s="1"/>
  <c r="H444" i="9" s="1"/>
  <c r="J444" i="9" s="1"/>
  <c r="G476" i="9"/>
  <c r="F476" i="9" s="1"/>
  <c r="I476" i="9" s="1"/>
  <c r="K476" i="9" s="1"/>
  <c r="E476" i="9"/>
  <c r="D476" i="9" s="1"/>
  <c r="H476" i="9" s="1"/>
  <c r="J476" i="9" s="1"/>
  <c r="G506" i="9"/>
  <c r="F506" i="9" s="1"/>
  <c r="I506" i="9" s="1"/>
  <c r="K506" i="9" s="1"/>
  <c r="E506" i="9"/>
  <c r="D506" i="9" s="1"/>
  <c r="H506" i="9" s="1"/>
  <c r="J506" i="9" s="1"/>
  <c r="G536" i="9"/>
  <c r="F536" i="9" s="1"/>
  <c r="I536" i="9" s="1"/>
  <c r="K536" i="9" s="1"/>
  <c r="E536" i="9"/>
  <c r="D536" i="9" s="1"/>
  <c r="H536" i="9" s="1"/>
  <c r="J536" i="9" s="1"/>
  <c r="E693" i="9"/>
  <c r="D693" i="9" s="1"/>
  <c r="H693" i="9" s="1"/>
  <c r="J693" i="9" s="1"/>
  <c r="G693" i="9"/>
  <c r="F693" i="9" s="1"/>
  <c r="I693" i="9" s="1"/>
  <c r="K693" i="9" s="1"/>
  <c r="E600" i="9"/>
  <c r="D600" i="9" s="1"/>
  <c r="H600" i="9" s="1"/>
  <c r="J600" i="9" s="1"/>
  <c r="G600" i="9"/>
  <c r="F600" i="9" s="1"/>
  <c r="I600" i="9" s="1"/>
  <c r="K600" i="9" s="1"/>
  <c r="E4" i="9"/>
  <c r="D4" i="9" s="1"/>
  <c r="H4" i="9" s="1"/>
  <c r="J4" i="9" s="1"/>
  <c r="G51" i="9"/>
  <c r="F51" i="9" s="1"/>
  <c r="I51" i="9" s="1"/>
  <c r="K51" i="9" s="1"/>
  <c r="G93" i="9"/>
  <c r="F93" i="9" s="1"/>
  <c r="I93" i="9" s="1"/>
  <c r="K93" i="9" s="1"/>
  <c r="G190" i="9"/>
  <c r="F190" i="9" s="1"/>
  <c r="I190" i="9" s="1"/>
  <c r="K190" i="9" s="1"/>
  <c r="E251" i="9"/>
  <c r="D251" i="9" s="1"/>
  <c r="H251" i="9" s="1"/>
  <c r="J251" i="9" s="1"/>
  <c r="E256" i="9"/>
  <c r="D256" i="9" s="1"/>
  <c r="H256" i="9" s="1"/>
  <c r="J256" i="9" s="1"/>
  <c r="E312" i="9"/>
  <c r="D312" i="9" s="1"/>
  <c r="H312" i="9" s="1"/>
  <c r="J312" i="9" s="1"/>
  <c r="G334" i="9"/>
  <c r="F334" i="9" s="1"/>
  <c r="I334" i="9" s="1"/>
  <c r="K334" i="9" s="1"/>
  <c r="G347" i="9"/>
  <c r="F347" i="9" s="1"/>
  <c r="I347" i="9" s="1"/>
  <c r="K347" i="9" s="1"/>
  <c r="G597" i="9"/>
  <c r="F597" i="9" s="1"/>
  <c r="I597" i="9" s="1"/>
  <c r="K597" i="9" s="1"/>
  <c r="E597" i="9"/>
  <c r="D597" i="9" s="1"/>
  <c r="H597" i="9" s="1"/>
  <c r="J597" i="9" s="1"/>
  <c r="G615" i="9"/>
  <c r="F615" i="9" s="1"/>
  <c r="I615" i="9" s="1"/>
  <c r="K615" i="9" s="1"/>
  <c r="E615" i="9"/>
  <c r="D615" i="9" s="1"/>
  <c r="H615" i="9" s="1"/>
  <c r="J615" i="9" s="1"/>
  <c r="G888" i="9"/>
  <c r="F888" i="9" s="1"/>
  <c r="I888" i="9" s="1"/>
  <c r="K888" i="9" s="1"/>
  <c r="E888" i="9"/>
  <c r="D888" i="9" s="1"/>
  <c r="H888" i="9" s="1"/>
  <c r="J888" i="9" s="1"/>
  <c r="E768" i="9"/>
  <c r="D768" i="9" s="1"/>
  <c r="H768" i="9" s="1"/>
  <c r="J768" i="9" s="1"/>
  <c r="G768" i="9"/>
  <c r="F768" i="9" s="1"/>
  <c r="I768" i="9" s="1"/>
  <c r="K768" i="9" s="1"/>
  <c r="E660" i="9"/>
  <c r="D660" i="9" s="1"/>
  <c r="H660" i="9" s="1"/>
  <c r="J660" i="9" s="1"/>
  <c r="G660" i="9"/>
  <c r="F660" i="9" s="1"/>
  <c r="I660" i="9" s="1"/>
  <c r="K660" i="9" s="1"/>
  <c r="G576" i="9"/>
  <c r="F576" i="9" s="1"/>
  <c r="I576" i="9" s="1"/>
  <c r="K576" i="9" s="1"/>
  <c r="E576" i="9"/>
  <c r="D576" i="9" s="1"/>
  <c r="H576" i="9" s="1"/>
  <c r="J576" i="9" s="1"/>
  <c r="G177" i="9"/>
  <c r="F177" i="9" s="1"/>
  <c r="I177" i="9" s="1"/>
  <c r="K177" i="9" s="1"/>
  <c r="G201" i="9"/>
  <c r="F201" i="9" s="1"/>
  <c r="I201" i="9" s="1"/>
  <c r="K201" i="9" s="1"/>
  <c r="E272" i="9"/>
  <c r="D272" i="9" s="1"/>
  <c r="H272" i="9" s="1"/>
  <c r="J272" i="9" s="1"/>
  <c r="G272" i="9"/>
  <c r="F272" i="9" s="1"/>
  <c r="I272" i="9" s="1"/>
  <c r="K272" i="9" s="1"/>
  <c r="G302" i="9"/>
  <c r="F302" i="9" s="1"/>
  <c r="I302" i="9" s="1"/>
  <c r="K302" i="9" s="1"/>
  <c r="G308" i="9"/>
  <c r="F308" i="9" s="1"/>
  <c r="I308" i="9" s="1"/>
  <c r="K308" i="9" s="1"/>
  <c r="E371" i="9"/>
  <c r="D371" i="9" s="1"/>
  <c r="H371" i="9" s="1"/>
  <c r="J371" i="9" s="1"/>
  <c r="G380" i="9"/>
  <c r="F380" i="9" s="1"/>
  <c r="I380" i="9" s="1"/>
  <c r="K380" i="9" s="1"/>
  <c r="E380" i="9"/>
  <c r="D380" i="9" s="1"/>
  <c r="H380" i="9" s="1"/>
  <c r="J380" i="9" s="1"/>
  <c r="G500" i="9"/>
  <c r="F500" i="9" s="1"/>
  <c r="I500" i="9" s="1"/>
  <c r="K500" i="9" s="1"/>
  <c r="E500" i="9"/>
  <c r="D500" i="9" s="1"/>
  <c r="H500" i="9" s="1"/>
  <c r="J500" i="9" s="1"/>
  <c r="G281" i="9"/>
  <c r="F281" i="9" s="1"/>
  <c r="I281" i="9" s="1"/>
  <c r="K281" i="9" s="1"/>
  <c r="E313" i="9"/>
  <c r="D313" i="9" s="1"/>
  <c r="H313" i="9" s="1"/>
  <c r="J313" i="9" s="1"/>
  <c r="G386" i="9"/>
  <c r="F386" i="9" s="1"/>
  <c r="I386" i="9" s="1"/>
  <c r="K386" i="9" s="1"/>
  <c r="E407" i="9"/>
  <c r="D407" i="9" s="1"/>
  <c r="H407" i="9" s="1"/>
  <c r="J407" i="9" s="1"/>
  <c r="G458" i="9"/>
  <c r="F458" i="9" s="1"/>
  <c r="I458" i="9" s="1"/>
  <c r="K458" i="9" s="1"/>
  <c r="E465" i="9"/>
  <c r="D465" i="9" s="1"/>
  <c r="H465" i="9" s="1"/>
  <c r="J465" i="9" s="1"/>
  <c r="G499" i="9"/>
  <c r="F499" i="9" s="1"/>
  <c r="I499" i="9" s="1"/>
  <c r="K499" i="9" s="1"/>
  <c r="G515" i="9"/>
  <c r="F515" i="9" s="1"/>
  <c r="I515" i="9" s="1"/>
  <c r="K515" i="9" s="1"/>
  <c r="G535" i="9"/>
  <c r="F535" i="9" s="1"/>
  <c r="I535" i="9" s="1"/>
  <c r="K535" i="9" s="1"/>
  <c r="E546" i="9"/>
  <c r="D546" i="9" s="1"/>
  <c r="H546" i="9" s="1"/>
  <c r="J546" i="9" s="1"/>
  <c r="G567" i="9"/>
  <c r="F567" i="9" s="1"/>
  <c r="I567" i="9" s="1"/>
  <c r="K567" i="9" s="1"/>
  <c r="G587" i="9"/>
  <c r="F587" i="9" s="1"/>
  <c r="I587" i="9" s="1"/>
  <c r="K587" i="9" s="1"/>
  <c r="E609" i="9"/>
  <c r="D609" i="9" s="1"/>
  <c r="H609" i="9" s="1"/>
  <c r="J609" i="9" s="1"/>
  <c r="G623" i="9"/>
  <c r="F623" i="9" s="1"/>
  <c r="I623" i="9" s="1"/>
  <c r="K623" i="9" s="1"/>
  <c r="G673" i="9"/>
  <c r="F673" i="9" s="1"/>
  <c r="I673" i="9" s="1"/>
  <c r="K673" i="9" s="1"/>
  <c r="E677" i="9"/>
  <c r="D677" i="9" s="1"/>
  <c r="H677" i="9" s="1"/>
  <c r="J677" i="9" s="1"/>
  <c r="E692" i="9"/>
  <c r="D692" i="9" s="1"/>
  <c r="H692" i="9" s="1"/>
  <c r="J692" i="9" s="1"/>
  <c r="G712" i="9"/>
  <c r="F712" i="9" s="1"/>
  <c r="I712" i="9" s="1"/>
  <c r="K712" i="9" s="1"/>
  <c r="G811" i="9"/>
  <c r="F811" i="9" s="1"/>
  <c r="I811" i="9" s="1"/>
  <c r="K811" i="9" s="1"/>
  <c r="E811" i="9"/>
  <c r="D811" i="9" s="1"/>
  <c r="H811" i="9" s="1"/>
  <c r="J811" i="9" s="1"/>
  <c r="G862" i="9"/>
  <c r="F862" i="9" s="1"/>
  <c r="I862" i="9" s="1"/>
  <c r="K862" i="9" s="1"/>
  <c r="E862" i="9"/>
  <c r="D862" i="9" s="1"/>
  <c r="H862" i="9" s="1"/>
  <c r="J862" i="9" s="1"/>
  <c r="G707" i="9"/>
  <c r="F707" i="9" s="1"/>
  <c r="I707" i="9" s="1"/>
  <c r="K707" i="9" s="1"/>
  <c r="E707" i="9"/>
  <c r="D707" i="9" s="1"/>
  <c r="H707" i="9" s="1"/>
  <c r="J707" i="9" s="1"/>
  <c r="G863" i="9"/>
  <c r="F863" i="9" s="1"/>
  <c r="I863" i="9" s="1"/>
  <c r="K863" i="9" s="1"/>
  <c r="E863" i="9"/>
  <c r="D863" i="9" s="1"/>
  <c r="H863" i="9" s="1"/>
  <c r="J863" i="9" s="1"/>
  <c r="E512" i="9"/>
  <c r="D512" i="9" s="1"/>
  <c r="H512" i="9" s="1"/>
  <c r="J512" i="9" s="1"/>
  <c r="E529" i="9"/>
  <c r="D529" i="9" s="1"/>
  <c r="H529" i="9" s="1"/>
  <c r="J529" i="9" s="1"/>
  <c r="E532" i="9"/>
  <c r="D532" i="9" s="1"/>
  <c r="H532" i="9" s="1"/>
  <c r="J532" i="9" s="1"/>
  <c r="E572" i="9"/>
  <c r="D572" i="9" s="1"/>
  <c r="H572" i="9" s="1"/>
  <c r="J572" i="9" s="1"/>
  <c r="E601" i="9"/>
  <c r="D601" i="9" s="1"/>
  <c r="H601" i="9" s="1"/>
  <c r="J601" i="9" s="1"/>
  <c r="E644" i="9"/>
  <c r="D644" i="9" s="1"/>
  <c r="H644" i="9" s="1"/>
  <c r="J644" i="9" s="1"/>
  <c r="E653" i="9"/>
  <c r="D653" i="9" s="1"/>
  <c r="H653" i="9" s="1"/>
  <c r="J653" i="9" s="1"/>
  <c r="G694" i="9"/>
  <c r="F694" i="9" s="1"/>
  <c r="I694" i="9" s="1"/>
  <c r="K694" i="9" s="1"/>
  <c r="E694" i="9"/>
  <c r="D694" i="9" s="1"/>
  <c r="H694" i="9" s="1"/>
  <c r="J694" i="9" s="1"/>
  <c r="G727" i="9"/>
  <c r="F727" i="9" s="1"/>
  <c r="I727" i="9" s="1"/>
  <c r="K727" i="9" s="1"/>
  <c r="E727" i="9"/>
  <c r="D727" i="9" s="1"/>
  <c r="H727" i="9" s="1"/>
  <c r="J727" i="9" s="1"/>
  <c r="G795" i="9"/>
  <c r="F795" i="9" s="1"/>
  <c r="I795" i="9" s="1"/>
  <c r="K795" i="9" s="1"/>
  <c r="E795" i="9"/>
  <c r="D795" i="9" s="1"/>
  <c r="H795" i="9" s="1"/>
  <c r="J795" i="9" s="1"/>
  <c r="G994" i="9"/>
  <c r="F994" i="9" s="1"/>
  <c r="I994" i="9" s="1"/>
  <c r="K994" i="9" s="1"/>
  <c r="E994" i="9"/>
  <c r="D994" i="9" s="1"/>
  <c r="H994" i="9" s="1"/>
  <c r="J994" i="9" s="1"/>
  <c r="G970" i="9"/>
  <c r="F970" i="9" s="1"/>
  <c r="I970" i="9" s="1"/>
  <c r="K970" i="9" s="1"/>
  <c r="E970" i="9"/>
  <c r="D970" i="9" s="1"/>
  <c r="H970" i="9" s="1"/>
  <c r="J970" i="9" s="1"/>
  <c r="G946" i="9"/>
  <c r="F946" i="9" s="1"/>
  <c r="I946" i="9" s="1"/>
  <c r="K946" i="9" s="1"/>
  <c r="E946" i="9"/>
  <c r="D946" i="9" s="1"/>
  <c r="H946" i="9" s="1"/>
  <c r="J946" i="9" s="1"/>
  <c r="G910" i="9"/>
  <c r="F910" i="9" s="1"/>
  <c r="I910" i="9" s="1"/>
  <c r="K910" i="9" s="1"/>
  <c r="E910" i="9"/>
  <c r="D910" i="9" s="1"/>
  <c r="H910" i="9" s="1"/>
  <c r="J910" i="9" s="1"/>
  <c r="G898" i="9"/>
  <c r="F898" i="9" s="1"/>
  <c r="I898" i="9" s="1"/>
  <c r="K898" i="9" s="1"/>
  <c r="E898" i="9"/>
  <c r="D898" i="9" s="1"/>
  <c r="H898" i="9" s="1"/>
  <c r="J898" i="9" s="1"/>
  <c r="G886" i="9"/>
  <c r="F886" i="9" s="1"/>
  <c r="I886" i="9" s="1"/>
  <c r="K886" i="9" s="1"/>
  <c r="E886" i="9"/>
  <c r="D886" i="9" s="1"/>
  <c r="H886" i="9" s="1"/>
  <c r="J886" i="9" s="1"/>
  <c r="E523" i="9"/>
  <c r="D523" i="9" s="1"/>
  <c r="H523" i="9" s="1"/>
  <c r="J523" i="9" s="1"/>
  <c r="E547" i="9"/>
  <c r="D547" i="9" s="1"/>
  <c r="H547" i="9" s="1"/>
  <c r="J547" i="9" s="1"/>
  <c r="E560" i="9"/>
  <c r="D560" i="9" s="1"/>
  <c r="H560" i="9" s="1"/>
  <c r="J560" i="9" s="1"/>
  <c r="E584" i="9"/>
  <c r="D584" i="9" s="1"/>
  <c r="H584" i="9" s="1"/>
  <c r="J584" i="9" s="1"/>
  <c r="E611" i="9"/>
  <c r="D611" i="9" s="1"/>
  <c r="H611" i="9" s="1"/>
  <c r="J611" i="9" s="1"/>
  <c r="G620" i="9"/>
  <c r="F620" i="9" s="1"/>
  <c r="I620" i="9" s="1"/>
  <c r="K620" i="9" s="1"/>
  <c r="E650" i="9"/>
  <c r="D650" i="9" s="1"/>
  <c r="H650" i="9" s="1"/>
  <c r="J650" i="9" s="1"/>
  <c r="E666" i="9"/>
  <c r="D666" i="9" s="1"/>
  <c r="H666" i="9" s="1"/>
  <c r="J666" i="9" s="1"/>
  <c r="E689" i="9"/>
  <c r="D689" i="9" s="1"/>
  <c r="H689" i="9" s="1"/>
  <c r="J689" i="9" s="1"/>
  <c r="E709" i="9"/>
  <c r="D709" i="9" s="1"/>
  <c r="H709" i="9" s="1"/>
  <c r="J709" i="9" s="1"/>
  <c r="E813" i="9"/>
  <c r="D813" i="9" s="1"/>
  <c r="H813" i="9" s="1"/>
  <c r="J813" i="9" s="1"/>
  <c r="E328" i="9"/>
  <c r="D328" i="9" s="1"/>
  <c r="H328" i="9" s="1"/>
  <c r="J328" i="9" s="1"/>
  <c r="E439" i="9"/>
  <c r="D439" i="9" s="1"/>
  <c r="H439" i="9" s="1"/>
  <c r="J439" i="9" s="1"/>
  <c r="E451" i="9"/>
  <c r="D451" i="9" s="1"/>
  <c r="H451" i="9" s="1"/>
  <c r="J451" i="9" s="1"/>
  <c r="G467" i="9"/>
  <c r="F467" i="9" s="1"/>
  <c r="I467" i="9" s="1"/>
  <c r="K467" i="9" s="1"/>
  <c r="E565" i="9"/>
  <c r="D565" i="9" s="1"/>
  <c r="H565" i="9" s="1"/>
  <c r="J565" i="9" s="1"/>
  <c r="E580" i="9"/>
  <c r="D580" i="9" s="1"/>
  <c r="H580" i="9" s="1"/>
  <c r="J580" i="9" s="1"/>
  <c r="E625" i="9"/>
  <c r="D625" i="9" s="1"/>
  <c r="H625" i="9" s="1"/>
  <c r="J625" i="9" s="1"/>
  <c r="E640" i="9"/>
  <c r="D640" i="9" s="1"/>
  <c r="H640" i="9" s="1"/>
  <c r="J640" i="9" s="1"/>
  <c r="E670" i="9"/>
  <c r="D670" i="9" s="1"/>
  <c r="H670" i="9" s="1"/>
  <c r="J670" i="9" s="1"/>
  <c r="E747" i="9"/>
  <c r="D747" i="9" s="1"/>
  <c r="H747" i="9" s="1"/>
  <c r="J747" i="9" s="1"/>
  <c r="G747" i="9"/>
  <c r="F747" i="9" s="1"/>
  <c r="I747" i="9" s="1"/>
  <c r="K747" i="9" s="1"/>
  <c r="G796" i="9"/>
  <c r="F796" i="9" s="1"/>
  <c r="I796" i="9" s="1"/>
  <c r="K796" i="9" s="1"/>
  <c r="E796" i="9"/>
  <c r="D796" i="9" s="1"/>
  <c r="H796" i="9" s="1"/>
  <c r="J796" i="9" s="1"/>
  <c r="G807" i="9"/>
  <c r="F807" i="9" s="1"/>
  <c r="I807" i="9" s="1"/>
  <c r="K807" i="9" s="1"/>
  <c r="E807" i="9"/>
  <c r="D807" i="9" s="1"/>
  <c r="H807" i="9" s="1"/>
  <c r="J807" i="9" s="1"/>
  <c r="G819" i="9"/>
  <c r="F819" i="9" s="1"/>
  <c r="I819" i="9" s="1"/>
  <c r="K819" i="9" s="1"/>
  <c r="E819" i="9"/>
  <c r="D819" i="9" s="1"/>
  <c r="H819" i="9" s="1"/>
  <c r="J819" i="9" s="1"/>
  <c r="G885" i="9"/>
  <c r="F885" i="9" s="1"/>
  <c r="I885" i="9" s="1"/>
  <c r="K885" i="9" s="1"/>
  <c r="E885" i="9"/>
  <c r="D885" i="9" s="1"/>
  <c r="H885" i="9" s="1"/>
  <c r="J885" i="9" s="1"/>
  <c r="E607" i="9"/>
  <c r="D607" i="9" s="1"/>
  <c r="H607" i="9" s="1"/>
  <c r="J607" i="9" s="1"/>
  <c r="G654" i="9"/>
  <c r="F654" i="9" s="1"/>
  <c r="I654" i="9" s="1"/>
  <c r="K654" i="9" s="1"/>
  <c r="E654" i="9"/>
  <c r="D654" i="9" s="1"/>
  <c r="H654" i="9" s="1"/>
  <c r="J654" i="9" s="1"/>
  <c r="E662" i="9"/>
  <c r="D662" i="9" s="1"/>
  <c r="H662" i="9" s="1"/>
  <c r="J662" i="9" s="1"/>
  <c r="E820" i="9"/>
  <c r="D820" i="9" s="1"/>
  <c r="H820" i="9" s="1"/>
  <c r="J820" i="9" s="1"/>
  <c r="G820" i="9"/>
  <c r="F820" i="9" s="1"/>
  <c r="I820" i="9" s="1"/>
  <c r="K820" i="9" s="1"/>
  <c r="G998" i="9"/>
  <c r="F998" i="9" s="1"/>
  <c r="I998" i="9" s="1"/>
  <c r="K998" i="9" s="1"/>
  <c r="E998" i="9"/>
  <c r="D998" i="9" s="1"/>
  <c r="H998" i="9" s="1"/>
  <c r="J998" i="9" s="1"/>
  <c r="G966" i="9"/>
  <c r="F966" i="9" s="1"/>
  <c r="I966" i="9" s="1"/>
  <c r="K966" i="9" s="1"/>
  <c r="E966" i="9"/>
  <c r="D966" i="9" s="1"/>
  <c r="H966" i="9" s="1"/>
  <c r="J966" i="9" s="1"/>
  <c r="G870" i="9"/>
  <c r="F870" i="9" s="1"/>
  <c r="I870" i="9" s="1"/>
  <c r="K870" i="9" s="1"/>
  <c r="E870" i="9"/>
  <c r="D870" i="9" s="1"/>
  <c r="H870" i="9" s="1"/>
  <c r="J870" i="9" s="1"/>
  <c r="G846" i="9"/>
  <c r="F846" i="9" s="1"/>
  <c r="I846" i="9" s="1"/>
  <c r="K846" i="9" s="1"/>
  <c r="E846" i="9"/>
  <c r="D846" i="9" s="1"/>
  <c r="H846" i="9" s="1"/>
  <c r="J846" i="9" s="1"/>
  <c r="G834" i="9"/>
  <c r="F834" i="9" s="1"/>
  <c r="I834" i="9" s="1"/>
  <c r="K834" i="9" s="1"/>
  <c r="E834" i="9"/>
  <c r="D834" i="9" s="1"/>
  <c r="H834" i="9" s="1"/>
  <c r="J834" i="9" s="1"/>
  <c r="E810" i="9"/>
  <c r="D810" i="9" s="1"/>
  <c r="H810" i="9" s="1"/>
  <c r="J810" i="9" s="1"/>
  <c r="G810" i="9"/>
  <c r="F810" i="9" s="1"/>
  <c r="I810" i="9" s="1"/>
  <c r="K810" i="9" s="1"/>
  <c r="E524" i="9"/>
  <c r="D524" i="9" s="1"/>
  <c r="H524" i="9" s="1"/>
  <c r="J524" i="9" s="1"/>
  <c r="G683" i="9"/>
  <c r="F683" i="9" s="1"/>
  <c r="I683" i="9" s="1"/>
  <c r="K683" i="9" s="1"/>
  <c r="E683" i="9"/>
  <c r="D683" i="9" s="1"/>
  <c r="H683" i="9" s="1"/>
  <c r="J683" i="9" s="1"/>
  <c r="E822" i="9"/>
  <c r="D822" i="9" s="1"/>
  <c r="H822" i="9" s="1"/>
  <c r="J822" i="9" s="1"/>
  <c r="G822" i="9"/>
  <c r="F822" i="9" s="1"/>
  <c r="I822" i="9" s="1"/>
  <c r="K822" i="9" s="1"/>
  <c r="G833" i="9"/>
  <c r="F833" i="9" s="1"/>
  <c r="I833" i="9" s="1"/>
  <c r="K833" i="9" s="1"/>
  <c r="E833" i="9"/>
  <c r="D833" i="9" s="1"/>
  <c r="H833" i="9" s="1"/>
  <c r="J833" i="9" s="1"/>
  <c r="G950" i="9"/>
  <c r="F950" i="9" s="1"/>
  <c r="I950" i="9" s="1"/>
  <c r="K950" i="9" s="1"/>
  <c r="E950" i="9"/>
  <c r="D950" i="9" s="1"/>
  <c r="H950" i="9" s="1"/>
  <c r="J950" i="9" s="1"/>
  <c r="G893" i="9"/>
  <c r="F893" i="9" s="1"/>
  <c r="I893" i="9" s="1"/>
  <c r="K893" i="9" s="1"/>
  <c r="E893" i="9"/>
  <c r="D893" i="9" s="1"/>
  <c r="H893" i="9" s="1"/>
  <c r="J893" i="9" s="1"/>
  <c r="G869" i="9"/>
  <c r="F869" i="9" s="1"/>
  <c r="I869" i="9" s="1"/>
  <c r="K869" i="9" s="1"/>
  <c r="E869" i="9"/>
  <c r="D869" i="9" s="1"/>
  <c r="H869" i="9" s="1"/>
  <c r="J869" i="9" s="1"/>
  <c r="G857" i="9"/>
  <c r="F857" i="9" s="1"/>
  <c r="I857" i="9" s="1"/>
  <c r="K857" i="9" s="1"/>
  <c r="E857" i="9"/>
  <c r="D857" i="9" s="1"/>
  <c r="H857" i="9" s="1"/>
  <c r="J857" i="9" s="1"/>
  <c r="E453" i="9"/>
  <c r="D453" i="9" s="1"/>
  <c r="H453" i="9" s="1"/>
  <c r="J453" i="9" s="1"/>
  <c r="E490" i="9"/>
  <c r="D490" i="9" s="1"/>
  <c r="H490" i="9" s="1"/>
  <c r="J490" i="9" s="1"/>
  <c r="E493" i="9"/>
  <c r="D493" i="9" s="1"/>
  <c r="H493" i="9" s="1"/>
  <c r="J493" i="9" s="1"/>
  <c r="E510" i="9"/>
  <c r="D510" i="9" s="1"/>
  <c r="H510" i="9" s="1"/>
  <c r="J510" i="9" s="1"/>
  <c r="G514" i="9"/>
  <c r="F514" i="9" s="1"/>
  <c r="I514" i="9" s="1"/>
  <c r="K514" i="9" s="1"/>
  <c r="E518" i="9"/>
  <c r="D518" i="9" s="1"/>
  <c r="H518" i="9" s="1"/>
  <c r="J518" i="9" s="1"/>
  <c r="E651" i="9"/>
  <c r="D651" i="9" s="1"/>
  <c r="H651" i="9" s="1"/>
  <c r="J651" i="9" s="1"/>
  <c r="E655" i="9"/>
  <c r="D655" i="9" s="1"/>
  <c r="H655" i="9" s="1"/>
  <c r="J655" i="9" s="1"/>
  <c r="G659" i="9"/>
  <c r="F659" i="9" s="1"/>
  <c r="I659" i="9" s="1"/>
  <c r="K659" i="9" s="1"/>
  <c r="E680" i="9"/>
  <c r="D680" i="9" s="1"/>
  <c r="H680" i="9" s="1"/>
  <c r="J680" i="9" s="1"/>
  <c r="G691" i="9"/>
  <c r="F691" i="9" s="1"/>
  <c r="I691" i="9" s="1"/>
  <c r="K691" i="9" s="1"/>
  <c r="E691" i="9"/>
  <c r="D691" i="9" s="1"/>
  <c r="H691" i="9" s="1"/>
  <c r="J691" i="9" s="1"/>
  <c r="G705" i="9"/>
  <c r="F705" i="9" s="1"/>
  <c r="I705" i="9" s="1"/>
  <c r="K705" i="9" s="1"/>
  <c r="G749" i="9"/>
  <c r="F749" i="9" s="1"/>
  <c r="I749" i="9" s="1"/>
  <c r="K749" i="9" s="1"/>
  <c r="E749" i="9"/>
  <c r="D749" i="9" s="1"/>
  <c r="H749" i="9" s="1"/>
  <c r="J749" i="9" s="1"/>
  <c r="G835" i="9"/>
  <c r="F835" i="9" s="1"/>
  <c r="I835" i="9" s="1"/>
  <c r="K835" i="9" s="1"/>
  <c r="E835" i="9"/>
  <c r="D835" i="9" s="1"/>
  <c r="H835" i="9" s="1"/>
  <c r="J835" i="9" s="1"/>
  <c r="G892" i="9"/>
  <c r="F892" i="9" s="1"/>
  <c r="I892" i="9" s="1"/>
  <c r="K892" i="9" s="1"/>
  <c r="E892" i="9"/>
  <c r="D892" i="9" s="1"/>
  <c r="H892" i="9" s="1"/>
  <c r="J892" i="9" s="1"/>
  <c r="G880" i="9"/>
  <c r="F880" i="9" s="1"/>
  <c r="I880" i="9" s="1"/>
  <c r="K880" i="9" s="1"/>
  <c r="E880" i="9"/>
  <c r="D880" i="9" s="1"/>
  <c r="H880" i="9" s="1"/>
  <c r="J880" i="9" s="1"/>
  <c r="G832" i="9"/>
  <c r="F832" i="9" s="1"/>
  <c r="I832" i="9" s="1"/>
  <c r="K832" i="9" s="1"/>
  <c r="E832" i="9"/>
  <c r="D832" i="9" s="1"/>
  <c r="H832" i="9" s="1"/>
  <c r="J832" i="9" s="1"/>
  <c r="E374" i="9"/>
  <c r="D374" i="9" s="1"/>
  <c r="H374" i="9" s="1"/>
  <c r="J374" i="9" s="1"/>
  <c r="G419" i="9"/>
  <c r="F419" i="9" s="1"/>
  <c r="I419" i="9" s="1"/>
  <c r="K419" i="9" s="1"/>
  <c r="E423" i="9"/>
  <c r="D423" i="9" s="1"/>
  <c r="H423" i="9" s="1"/>
  <c r="J423" i="9" s="1"/>
  <c r="E521" i="9"/>
  <c r="D521" i="9" s="1"/>
  <c r="H521" i="9" s="1"/>
  <c r="J521" i="9" s="1"/>
  <c r="E554" i="9"/>
  <c r="D554" i="9" s="1"/>
  <c r="H554" i="9" s="1"/>
  <c r="J554" i="9" s="1"/>
  <c r="E563" i="9"/>
  <c r="D563" i="9" s="1"/>
  <c r="H563" i="9" s="1"/>
  <c r="J563" i="9" s="1"/>
  <c r="G596" i="9"/>
  <c r="F596" i="9" s="1"/>
  <c r="I596" i="9" s="1"/>
  <c r="K596" i="9" s="1"/>
  <c r="E604" i="9"/>
  <c r="D604" i="9" s="1"/>
  <c r="H604" i="9" s="1"/>
  <c r="J604" i="9" s="1"/>
  <c r="E613" i="9"/>
  <c r="D613" i="9" s="1"/>
  <c r="H613" i="9" s="1"/>
  <c r="J613" i="9" s="1"/>
  <c r="E664" i="9"/>
  <c r="D664" i="9" s="1"/>
  <c r="H664" i="9" s="1"/>
  <c r="J664" i="9" s="1"/>
  <c r="E724" i="9"/>
  <c r="D724" i="9" s="1"/>
  <c r="H724" i="9" s="1"/>
  <c r="J724" i="9" s="1"/>
  <c r="G771" i="9"/>
  <c r="F771" i="9" s="1"/>
  <c r="I771" i="9" s="1"/>
  <c r="K771" i="9" s="1"/>
  <c r="E771" i="9"/>
  <c r="D771" i="9" s="1"/>
  <c r="H771" i="9" s="1"/>
  <c r="J771" i="9" s="1"/>
  <c r="G845" i="9"/>
  <c r="F845" i="9" s="1"/>
  <c r="I845" i="9" s="1"/>
  <c r="K845" i="9" s="1"/>
  <c r="E845" i="9"/>
  <c r="D845" i="9" s="1"/>
  <c r="H845" i="9" s="1"/>
  <c r="J845" i="9" s="1"/>
  <c r="G890" i="9"/>
  <c r="F890" i="9" s="1"/>
  <c r="I890" i="9" s="1"/>
  <c r="K890" i="9" s="1"/>
  <c r="E890" i="9"/>
  <c r="D890" i="9" s="1"/>
  <c r="H890" i="9" s="1"/>
  <c r="J890" i="9" s="1"/>
  <c r="G879" i="9"/>
  <c r="F879" i="9" s="1"/>
  <c r="I879" i="9" s="1"/>
  <c r="K879" i="9" s="1"/>
  <c r="E879" i="9"/>
  <c r="D879" i="9" s="1"/>
  <c r="H879" i="9" s="1"/>
  <c r="J879" i="9" s="1"/>
  <c r="E356" i="9"/>
  <c r="D356" i="9" s="1"/>
  <c r="H356" i="9" s="1"/>
  <c r="J356" i="9" s="1"/>
  <c r="E391" i="9"/>
  <c r="D391" i="9" s="1"/>
  <c r="H391" i="9" s="1"/>
  <c r="J391" i="9" s="1"/>
  <c r="E415" i="9"/>
  <c r="D415" i="9" s="1"/>
  <c r="H415" i="9" s="1"/>
  <c r="J415" i="9" s="1"/>
  <c r="E454" i="9"/>
  <c r="D454" i="9" s="1"/>
  <c r="H454" i="9" s="1"/>
  <c r="J454" i="9" s="1"/>
  <c r="E486" i="9"/>
  <c r="D486" i="9" s="1"/>
  <c r="H486" i="9" s="1"/>
  <c r="J486" i="9" s="1"/>
  <c r="G592" i="9"/>
  <c r="F592" i="9" s="1"/>
  <c r="I592" i="9" s="1"/>
  <c r="K592" i="9" s="1"/>
  <c r="G730" i="9"/>
  <c r="F730" i="9" s="1"/>
  <c r="I730" i="9" s="1"/>
  <c r="K730" i="9" s="1"/>
  <c r="E730" i="9"/>
  <c r="D730" i="9" s="1"/>
  <c r="H730" i="9" s="1"/>
  <c r="J730" i="9" s="1"/>
  <c r="G750" i="9"/>
  <c r="F750" i="9" s="1"/>
  <c r="I750" i="9" s="1"/>
  <c r="K750" i="9" s="1"/>
  <c r="E750" i="9"/>
  <c r="D750" i="9" s="1"/>
  <c r="H750" i="9" s="1"/>
  <c r="J750" i="9" s="1"/>
  <c r="G772" i="9"/>
  <c r="F772" i="9" s="1"/>
  <c r="I772" i="9" s="1"/>
  <c r="K772" i="9" s="1"/>
  <c r="E772" i="9"/>
  <c r="D772" i="9" s="1"/>
  <c r="H772" i="9" s="1"/>
  <c r="J772" i="9" s="1"/>
  <c r="G791" i="9"/>
  <c r="F791" i="9" s="1"/>
  <c r="I791" i="9" s="1"/>
  <c r="K791" i="9" s="1"/>
  <c r="E791" i="9"/>
  <c r="D791" i="9" s="1"/>
  <c r="H791" i="9" s="1"/>
  <c r="J791" i="9" s="1"/>
  <c r="G799" i="9"/>
  <c r="F799" i="9" s="1"/>
  <c r="I799" i="9" s="1"/>
  <c r="K799" i="9" s="1"/>
  <c r="G801" i="9"/>
  <c r="F801" i="9" s="1"/>
  <c r="I801" i="9" s="1"/>
  <c r="K801" i="9" s="1"/>
  <c r="G847" i="9"/>
  <c r="F847" i="9" s="1"/>
  <c r="I847" i="9" s="1"/>
  <c r="K847" i="9" s="1"/>
  <c r="G851" i="9"/>
  <c r="F851" i="9" s="1"/>
  <c r="I851" i="9" s="1"/>
  <c r="K851" i="9" s="1"/>
  <c r="G881" i="9"/>
  <c r="F881" i="9" s="1"/>
  <c r="I881" i="9" s="1"/>
  <c r="K881" i="9" s="1"/>
  <c r="E962" i="9"/>
  <c r="D962" i="9" s="1"/>
  <c r="H962" i="9" s="1"/>
  <c r="J962" i="9" s="1"/>
  <c r="E745" i="9"/>
  <c r="D745" i="9" s="1"/>
  <c r="H745" i="9" s="1"/>
  <c r="J745" i="9" s="1"/>
  <c r="E754" i="9"/>
  <c r="D754" i="9" s="1"/>
  <c r="H754" i="9" s="1"/>
  <c r="J754" i="9" s="1"/>
  <c r="E776" i="9"/>
  <c r="D776" i="9" s="1"/>
  <c r="H776" i="9" s="1"/>
  <c r="J776" i="9" s="1"/>
  <c r="G793" i="9"/>
  <c r="F793" i="9" s="1"/>
  <c r="I793" i="9" s="1"/>
  <c r="K793" i="9" s="1"/>
  <c r="E802" i="9"/>
  <c r="D802" i="9" s="1"/>
  <c r="H802" i="9" s="1"/>
  <c r="J802" i="9" s="1"/>
  <c r="E837" i="9"/>
  <c r="D837" i="9" s="1"/>
  <c r="H837" i="9" s="1"/>
  <c r="J837" i="9" s="1"/>
  <c r="E841" i="9"/>
  <c r="D841" i="9" s="1"/>
  <c r="H841" i="9" s="1"/>
  <c r="J841" i="9" s="1"/>
  <c r="E865" i="9"/>
  <c r="D865" i="9" s="1"/>
  <c r="H865" i="9" s="1"/>
  <c r="J865" i="9" s="1"/>
  <c r="E871" i="9"/>
  <c r="D871" i="9" s="1"/>
  <c r="H871" i="9" s="1"/>
  <c r="J871" i="9" s="1"/>
  <c r="E882" i="9"/>
  <c r="D882" i="9" s="1"/>
  <c r="H882" i="9" s="1"/>
  <c r="J882" i="9" s="1"/>
  <c r="E901" i="9"/>
  <c r="D901" i="9" s="1"/>
  <c r="H901" i="9" s="1"/>
  <c r="J901" i="9" s="1"/>
  <c r="E699" i="9"/>
  <c r="D699" i="9" s="1"/>
  <c r="H699" i="9" s="1"/>
  <c r="J699" i="9" s="1"/>
  <c r="E713" i="9"/>
  <c r="D713" i="9" s="1"/>
  <c r="H713" i="9" s="1"/>
  <c r="J713" i="9" s="1"/>
  <c r="G759" i="9"/>
  <c r="F759" i="9" s="1"/>
  <c r="I759" i="9" s="1"/>
  <c r="K759" i="9" s="1"/>
  <c r="G786" i="9"/>
  <c r="F786" i="9" s="1"/>
  <c r="I786" i="9" s="1"/>
  <c r="K786" i="9" s="1"/>
  <c r="E800" i="9"/>
  <c r="D800" i="9" s="1"/>
  <c r="H800" i="9" s="1"/>
  <c r="J800" i="9" s="1"/>
  <c r="E815" i="9"/>
  <c r="D815" i="9" s="1"/>
  <c r="H815" i="9" s="1"/>
  <c r="J815" i="9" s="1"/>
  <c r="G824" i="9"/>
  <c r="F824" i="9" s="1"/>
  <c r="I824" i="9" s="1"/>
  <c r="K824" i="9" s="1"/>
  <c r="E849" i="9"/>
  <c r="D849" i="9" s="1"/>
  <c r="H849" i="9" s="1"/>
  <c r="J849" i="9" s="1"/>
  <c r="E868" i="9"/>
  <c r="D868" i="9" s="1"/>
  <c r="H868" i="9" s="1"/>
  <c r="J868" i="9" s="1"/>
  <c r="E906" i="9"/>
  <c r="D906" i="9" s="1"/>
  <c r="H906" i="9" s="1"/>
  <c r="J906" i="9" s="1"/>
  <c r="E920" i="9"/>
  <c r="D920" i="9" s="1"/>
  <c r="H920" i="9" s="1"/>
  <c r="J920" i="9" s="1"/>
  <c r="E978" i="9"/>
  <c r="D978" i="9" s="1"/>
  <c r="H978" i="9" s="1"/>
  <c r="J978" i="9" s="1"/>
  <c r="E706" i="9"/>
  <c r="D706" i="9" s="1"/>
  <c r="H706" i="9" s="1"/>
  <c r="J706" i="9" s="1"/>
  <c r="E718" i="9"/>
  <c r="D718" i="9" s="1"/>
  <c r="H718" i="9" s="1"/>
  <c r="J718" i="9" s="1"/>
  <c r="E742" i="9"/>
  <c r="D742" i="9" s="1"/>
  <c r="H742" i="9" s="1"/>
  <c r="J742" i="9" s="1"/>
  <c r="E874" i="9"/>
  <c r="D874" i="9" s="1"/>
  <c r="H874" i="9" s="1"/>
  <c r="J874" i="9" s="1"/>
  <c r="G916" i="9"/>
  <c r="F916" i="9" s="1"/>
  <c r="I916" i="9" s="1"/>
  <c r="K916" i="9" s="1"/>
  <c r="E934" i="9"/>
  <c r="D934" i="9" s="1"/>
  <c r="H934" i="9" s="1"/>
  <c r="J934" i="9" s="1"/>
  <c r="E958" i="9"/>
  <c r="D958" i="9" s="1"/>
  <c r="H958" i="9" s="1"/>
  <c r="J958" i="9" s="1"/>
  <c r="E703" i="9"/>
  <c r="D703" i="9" s="1"/>
  <c r="H703" i="9" s="1"/>
  <c r="J703" i="9" s="1"/>
  <c r="E787" i="9"/>
  <c r="D787" i="9" s="1"/>
  <c r="H787" i="9" s="1"/>
  <c r="J787" i="9" s="1"/>
  <c r="E986" i="9"/>
  <c r="D986" i="9" s="1"/>
  <c r="H986" i="9" s="1"/>
  <c r="J986" i="9" s="1"/>
  <c r="E854" i="9"/>
  <c r="D854" i="9" s="1"/>
  <c r="H854" i="9" s="1"/>
  <c r="J854" i="9" s="1"/>
  <c r="E861" i="9"/>
  <c r="D861" i="9" s="1"/>
  <c r="H861" i="9" s="1"/>
  <c r="J861" i="9" s="1"/>
  <c r="E867" i="9"/>
  <c r="D867" i="9" s="1"/>
  <c r="H867" i="9" s="1"/>
  <c r="J867" i="9" s="1"/>
  <c r="E902" i="9"/>
  <c r="D902" i="9" s="1"/>
  <c r="H902" i="9" s="1"/>
  <c r="J902" i="9" s="1"/>
  <c r="G907" i="9"/>
  <c r="F907" i="9" s="1"/>
  <c r="I907" i="9" s="1"/>
  <c r="K907" i="9" s="1"/>
  <c r="G911" i="9"/>
  <c r="F911" i="9" s="1"/>
  <c r="I911" i="9" s="1"/>
  <c r="K911" i="9" s="1"/>
  <c r="E918" i="9"/>
  <c r="D918" i="9" s="1"/>
  <c r="H918" i="9" s="1"/>
  <c r="J918" i="9" s="1"/>
  <c r="G935" i="9"/>
  <c r="F935" i="9" s="1"/>
  <c r="I935" i="9" s="1"/>
  <c r="K935" i="9" s="1"/>
  <c r="E974" i="9"/>
  <c r="D974" i="9" s="1"/>
  <c r="H974" i="9" s="1"/>
  <c r="J974" i="9" s="1"/>
  <c r="E839" i="9"/>
  <c r="D839" i="9" s="1"/>
  <c r="H839" i="9" s="1"/>
  <c r="J839" i="9" s="1"/>
  <c r="E878" i="9"/>
  <c r="D878" i="9" s="1"/>
  <c r="H878" i="9" s="1"/>
  <c r="J878" i="9" s="1"/>
  <c r="E896" i="9"/>
  <c r="D896" i="9" s="1"/>
  <c r="H896" i="9" s="1"/>
  <c r="J896" i="9" s="1"/>
  <c r="E954" i="9"/>
  <c r="D954" i="9" s="1"/>
  <c r="H954" i="9" s="1"/>
  <c r="J954" i="9" s="1"/>
  <c r="G716" i="9"/>
  <c r="F716" i="9" s="1"/>
  <c r="I716" i="9" s="1"/>
  <c r="K716" i="9" s="1"/>
  <c r="G743" i="9"/>
  <c r="F743" i="9" s="1"/>
  <c r="I743" i="9" s="1"/>
  <c r="K743" i="9" s="1"/>
  <c r="E778" i="9"/>
  <c r="D778" i="9" s="1"/>
  <c r="H778" i="9" s="1"/>
  <c r="J778" i="9" s="1"/>
  <c r="E844" i="9"/>
  <c r="D844" i="9" s="1"/>
  <c r="H844" i="9" s="1"/>
  <c r="J844" i="9" s="1"/>
  <c r="E914" i="9"/>
  <c r="D914" i="9" s="1"/>
  <c r="H914" i="9" s="1"/>
  <c r="J914" i="9" s="1"/>
  <c r="E982" i="9"/>
  <c r="D982" i="9" s="1"/>
  <c r="H982" i="9" s="1"/>
  <c r="J982" i="9" s="1"/>
  <c r="G96" i="9"/>
  <c r="F96" i="9" s="1"/>
  <c r="I96" i="9" s="1"/>
  <c r="K96" i="9" s="1"/>
  <c r="E96" i="9"/>
  <c r="D96" i="9" s="1"/>
  <c r="H96" i="9" s="1"/>
  <c r="J96" i="9" s="1"/>
  <c r="G56" i="9"/>
  <c r="F56" i="9" s="1"/>
  <c r="I56" i="9" s="1"/>
  <c r="K56" i="9" s="1"/>
  <c r="E56" i="9"/>
  <c r="D56" i="9" s="1"/>
  <c r="H56" i="9" s="1"/>
  <c r="J56" i="9" s="1"/>
  <c r="G65" i="9"/>
  <c r="F65" i="9" s="1"/>
  <c r="I65" i="9" s="1"/>
  <c r="K65" i="9" s="1"/>
  <c r="G68" i="9"/>
  <c r="F68" i="9" s="1"/>
  <c r="I68" i="9" s="1"/>
  <c r="K68" i="9" s="1"/>
  <c r="E68" i="9"/>
  <c r="D68" i="9" s="1"/>
  <c r="H68" i="9" s="1"/>
  <c r="J68" i="9" s="1"/>
  <c r="E73" i="9"/>
  <c r="D73" i="9" s="1"/>
  <c r="H73" i="9" s="1"/>
  <c r="J73" i="9" s="1"/>
  <c r="E78" i="9"/>
  <c r="D78" i="9" s="1"/>
  <c r="H78" i="9" s="1"/>
  <c r="J78" i="9" s="1"/>
  <c r="G81" i="9"/>
  <c r="F81" i="9" s="1"/>
  <c r="I81" i="9" s="1"/>
  <c r="K81" i="9" s="1"/>
  <c r="E81" i="9"/>
  <c r="D81" i="9" s="1"/>
  <c r="H81" i="9" s="1"/>
  <c r="J81" i="9" s="1"/>
  <c r="E61" i="9"/>
  <c r="D61" i="9" s="1"/>
  <c r="H61" i="9" s="1"/>
  <c r="J61" i="9" s="1"/>
  <c r="G57" i="9"/>
  <c r="F57" i="9" s="1"/>
  <c r="I57" i="9" s="1"/>
  <c r="K57" i="9" s="1"/>
  <c r="E57" i="9"/>
  <c r="D57" i="9" s="1"/>
  <c r="H57" i="9" s="1"/>
  <c r="J57" i="9" s="1"/>
  <c r="G69" i="9"/>
  <c r="F69" i="9" s="1"/>
  <c r="I69" i="9" s="1"/>
  <c r="K69" i="9" s="1"/>
  <c r="E69" i="9"/>
  <c r="D69" i="9" s="1"/>
  <c r="H69" i="9" s="1"/>
  <c r="J69" i="9" s="1"/>
  <c r="E94" i="9"/>
  <c r="D94" i="9" s="1"/>
  <c r="H94" i="9" s="1"/>
  <c r="J94" i="9" s="1"/>
  <c r="E52" i="9"/>
  <c r="D52" i="9" s="1"/>
  <c r="H52" i="9" s="1"/>
  <c r="J52" i="9" s="1"/>
  <c r="G50" i="9"/>
  <c r="F50" i="9" s="1"/>
  <c r="I50" i="9" s="1"/>
  <c r="K50" i="9" s="1"/>
  <c r="E50" i="9"/>
  <c r="D50" i="9" s="1"/>
  <c r="H50" i="9" s="1"/>
  <c r="J50" i="9" s="1"/>
  <c r="G88" i="9"/>
  <c r="F88" i="9" s="1"/>
  <c r="I88" i="9" s="1"/>
  <c r="K88" i="9" s="1"/>
  <c r="E88" i="9"/>
  <c r="D88" i="9" s="1"/>
  <c r="H88" i="9" s="1"/>
  <c r="J88" i="9" s="1"/>
  <c r="E213" i="9"/>
  <c r="D213" i="9" s="1"/>
  <c r="H213" i="9" s="1"/>
  <c r="J213" i="9" s="1"/>
  <c r="G213" i="9"/>
  <c r="F213" i="9" s="1"/>
  <c r="I213" i="9" s="1"/>
  <c r="K213" i="9" s="1"/>
  <c r="G164" i="9"/>
  <c r="F164" i="9" s="1"/>
  <c r="I164" i="9" s="1"/>
  <c r="K164" i="9" s="1"/>
  <c r="E164" i="9"/>
  <c r="D164" i="9" s="1"/>
  <c r="H164" i="9" s="1"/>
  <c r="J164" i="9" s="1"/>
  <c r="E2" i="9"/>
  <c r="D2" i="9" s="1"/>
  <c r="H2" i="9" s="1"/>
  <c r="J2" i="9" s="1"/>
  <c r="G104" i="9"/>
  <c r="F104" i="9" s="1"/>
  <c r="I104" i="9" s="1"/>
  <c r="K104" i="9" s="1"/>
  <c r="E104" i="9"/>
  <c r="D104" i="9" s="1"/>
  <c r="H104" i="9" s="1"/>
  <c r="J104" i="9" s="1"/>
  <c r="G109" i="9"/>
  <c r="F109" i="9" s="1"/>
  <c r="I109" i="9" s="1"/>
  <c r="K109" i="9" s="1"/>
  <c r="G118" i="9"/>
  <c r="F118" i="9" s="1"/>
  <c r="I118" i="9" s="1"/>
  <c r="K118" i="9" s="1"/>
  <c r="E118" i="9"/>
  <c r="D118" i="9" s="1"/>
  <c r="H118" i="9" s="1"/>
  <c r="J118" i="9" s="1"/>
  <c r="G77" i="9"/>
  <c r="F77" i="9" s="1"/>
  <c r="I77" i="9" s="1"/>
  <c r="K77" i="9" s="1"/>
  <c r="E89" i="9"/>
  <c r="D89" i="9" s="1"/>
  <c r="H89" i="9" s="1"/>
  <c r="J89" i="9" s="1"/>
  <c r="G89" i="9"/>
  <c r="F89" i="9" s="1"/>
  <c r="I89" i="9" s="1"/>
  <c r="K89" i="9" s="1"/>
  <c r="G105" i="9"/>
  <c r="F105" i="9" s="1"/>
  <c r="I105" i="9" s="1"/>
  <c r="K105" i="9" s="1"/>
  <c r="E105" i="9"/>
  <c r="D105" i="9" s="1"/>
  <c r="H105" i="9" s="1"/>
  <c r="J105" i="9" s="1"/>
  <c r="G126" i="9"/>
  <c r="F126" i="9" s="1"/>
  <c r="I126" i="9" s="1"/>
  <c r="K126" i="9" s="1"/>
  <c r="E126" i="9"/>
  <c r="D126" i="9" s="1"/>
  <c r="H126" i="9" s="1"/>
  <c r="J126" i="9" s="1"/>
  <c r="E80" i="9"/>
  <c r="D80" i="9" s="1"/>
  <c r="H80" i="9" s="1"/>
  <c r="J80" i="9" s="1"/>
  <c r="E97" i="9"/>
  <c r="D97" i="9" s="1"/>
  <c r="H97" i="9" s="1"/>
  <c r="J97" i="9" s="1"/>
  <c r="G121" i="9"/>
  <c r="F121" i="9" s="1"/>
  <c r="I121" i="9" s="1"/>
  <c r="K121" i="9" s="1"/>
  <c r="E138" i="9"/>
  <c r="D138" i="9" s="1"/>
  <c r="H138" i="9" s="1"/>
  <c r="J138" i="9" s="1"/>
  <c r="G157" i="9"/>
  <c r="F157" i="9" s="1"/>
  <c r="I157" i="9" s="1"/>
  <c r="K157" i="9" s="1"/>
  <c r="E157" i="9"/>
  <c r="D157" i="9" s="1"/>
  <c r="H157" i="9" s="1"/>
  <c r="J157" i="9" s="1"/>
  <c r="E188" i="9"/>
  <c r="D188" i="9" s="1"/>
  <c r="H188" i="9" s="1"/>
  <c r="J188" i="9" s="1"/>
  <c r="E205" i="9"/>
  <c r="D205" i="9" s="1"/>
  <c r="H205" i="9" s="1"/>
  <c r="J205" i="9" s="1"/>
  <c r="G205" i="9"/>
  <c r="F205" i="9" s="1"/>
  <c r="I205" i="9" s="1"/>
  <c r="K205" i="9" s="1"/>
  <c r="E236" i="9"/>
  <c r="D236" i="9" s="1"/>
  <c r="H236" i="9" s="1"/>
  <c r="J236" i="9" s="1"/>
  <c r="G84" i="9"/>
  <c r="F84" i="9" s="1"/>
  <c r="I84" i="9" s="1"/>
  <c r="K84" i="9" s="1"/>
  <c r="E84" i="9"/>
  <c r="D84" i="9" s="1"/>
  <c r="H84" i="9" s="1"/>
  <c r="J84" i="9" s="1"/>
  <c r="E130" i="9"/>
  <c r="D130" i="9" s="1"/>
  <c r="H130" i="9" s="1"/>
  <c r="J130" i="9" s="1"/>
  <c r="E189" i="9"/>
  <c r="D189" i="9" s="1"/>
  <c r="H189" i="9" s="1"/>
  <c r="J189" i="9" s="1"/>
  <c r="G189" i="9"/>
  <c r="F189" i="9" s="1"/>
  <c r="I189" i="9" s="1"/>
  <c r="K189" i="9" s="1"/>
  <c r="G92" i="9"/>
  <c r="F92" i="9" s="1"/>
  <c r="I92" i="9" s="1"/>
  <c r="K92" i="9" s="1"/>
  <c r="E92" i="9"/>
  <c r="D92" i="9" s="1"/>
  <c r="H92" i="9" s="1"/>
  <c r="J92" i="9" s="1"/>
  <c r="E149" i="9"/>
  <c r="D149" i="9" s="1"/>
  <c r="H149" i="9" s="1"/>
  <c r="J149" i="9" s="1"/>
  <c r="G196" i="9"/>
  <c r="F196" i="9" s="1"/>
  <c r="I196" i="9" s="1"/>
  <c r="K196" i="9" s="1"/>
  <c r="E196" i="9"/>
  <c r="D196" i="9" s="1"/>
  <c r="H196" i="9" s="1"/>
  <c r="J196" i="9" s="1"/>
  <c r="E145" i="9"/>
  <c r="D145" i="9" s="1"/>
  <c r="H145" i="9" s="1"/>
  <c r="J145" i="9" s="1"/>
  <c r="G169" i="9"/>
  <c r="F169" i="9" s="1"/>
  <c r="I169" i="9" s="1"/>
  <c r="K169" i="9" s="1"/>
  <c r="E206" i="9"/>
  <c r="D206" i="9" s="1"/>
  <c r="H206" i="9" s="1"/>
  <c r="J206" i="9" s="1"/>
  <c r="G214" i="9"/>
  <c r="F214" i="9" s="1"/>
  <c r="I214" i="9" s="1"/>
  <c r="K214" i="9" s="1"/>
  <c r="E214" i="9"/>
  <c r="D214" i="9" s="1"/>
  <c r="H214" i="9" s="1"/>
  <c r="J214" i="9" s="1"/>
  <c r="G234" i="9"/>
  <c r="F234" i="9" s="1"/>
  <c r="I234" i="9" s="1"/>
  <c r="K234" i="9" s="1"/>
  <c r="G260" i="9"/>
  <c r="F260" i="9" s="1"/>
  <c r="I260" i="9" s="1"/>
  <c r="K260" i="9" s="1"/>
  <c r="E260" i="9"/>
  <c r="D260" i="9" s="1"/>
  <c r="H260" i="9" s="1"/>
  <c r="J260" i="9" s="1"/>
  <c r="E98" i="9"/>
  <c r="D98" i="9" s="1"/>
  <c r="H98" i="9" s="1"/>
  <c r="J98" i="9" s="1"/>
  <c r="G100" i="9"/>
  <c r="F100" i="9" s="1"/>
  <c r="I100" i="9" s="1"/>
  <c r="K100" i="9" s="1"/>
  <c r="E100" i="9"/>
  <c r="D100" i="9" s="1"/>
  <c r="H100" i="9" s="1"/>
  <c r="J100" i="9" s="1"/>
  <c r="E114" i="9"/>
  <c r="D114" i="9" s="1"/>
  <c r="H114" i="9" s="1"/>
  <c r="J114" i="9" s="1"/>
  <c r="G162" i="9"/>
  <c r="F162" i="9" s="1"/>
  <c r="I162" i="9" s="1"/>
  <c r="K162" i="9" s="1"/>
  <c r="E178" i="9"/>
  <c r="D178" i="9" s="1"/>
  <c r="H178" i="9" s="1"/>
  <c r="J178" i="9" s="1"/>
  <c r="E180" i="9"/>
  <c r="D180" i="9" s="1"/>
  <c r="H180" i="9" s="1"/>
  <c r="J180" i="9" s="1"/>
  <c r="G229" i="9"/>
  <c r="F229" i="9" s="1"/>
  <c r="I229" i="9" s="1"/>
  <c r="K229" i="9" s="1"/>
  <c r="E165" i="9"/>
  <c r="D165" i="9" s="1"/>
  <c r="H165" i="9" s="1"/>
  <c r="J165" i="9" s="1"/>
  <c r="G165" i="9"/>
  <c r="F165" i="9" s="1"/>
  <c r="I165" i="9" s="1"/>
  <c r="K165" i="9" s="1"/>
  <c r="G244" i="9"/>
  <c r="F244" i="9" s="1"/>
  <c r="I244" i="9" s="1"/>
  <c r="K244" i="9" s="1"/>
  <c r="E244" i="9"/>
  <c r="D244" i="9" s="1"/>
  <c r="H244" i="9" s="1"/>
  <c r="J244" i="9" s="1"/>
  <c r="E133" i="9"/>
  <c r="D133" i="9" s="1"/>
  <c r="H133" i="9" s="1"/>
  <c r="J133" i="9" s="1"/>
  <c r="E194" i="9"/>
  <c r="D194" i="9" s="1"/>
  <c r="H194" i="9" s="1"/>
  <c r="J194" i="9" s="1"/>
  <c r="E209" i="9"/>
  <c r="D209" i="9" s="1"/>
  <c r="H209" i="9" s="1"/>
  <c r="J209" i="9" s="1"/>
  <c r="G209" i="9"/>
  <c r="F209" i="9" s="1"/>
  <c r="I209" i="9" s="1"/>
  <c r="K209" i="9" s="1"/>
  <c r="G217" i="9"/>
  <c r="F217" i="9" s="1"/>
  <c r="I217" i="9" s="1"/>
  <c r="K217" i="9" s="1"/>
  <c r="E250" i="9"/>
  <c r="D250" i="9" s="1"/>
  <c r="H250" i="9" s="1"/>
  <c r="J250" i="9" s="1"/>
  <c r="E150" i="9"/>
  <c r="D150" i="9" s="1"/>
  <c r="H150" i="9" s="1"/>
  <c r="J150" i="9" s="1"/>
  <c r="E172" i="9"/>
  <c r="D172" i="9" s="1"/>
  <c r="H172" i="9" s="1"/>
  <c r="J172" i="9" s="1"/>
  <c r="E197" i="9"/>
  <c r="D197" i="9" s="1"/>
  <c r="H197" i="9" s="1"/>
  <c r="J197" i="9" s="1"/>
  <c r="G197" i="9"/>
  <c r="F197" i="9" s="1"/>
  <c r="I197" i="9" s="1"/>
  <c r="K197" i="9" s="1"/>
  <c r="E220" i="9"/>
  <c r="D220" i="9" s="1"/>
  <c r="H220" i="9" s="1"/>
  <c r="J220" i="9" s="1"/>
  <c r="G220" i="9"/>
  <c r="F220" i="9" s="1"/>
  <c r="I220" i="9" s="1"/>
  <c r="K220" i="9" s="1"/>
  <c r="E125" i="9"/>
  <c r="D125" i="9" s="1"/>
  <c r="H125" i="9" s="1"/>
  <c r="J125" i="9" s="1"/>
  <c r="E142" i="9"/>
  <c r="D142" i="9" s="1"/>
  <c r="H142" i="9" s="1"/>
  <c r="J142" i="9" s="1"/>
  <c r="G166" i="9"/>
  <c r="F166" i="9" s="1"/>
  <c r="I166" i="9" s="1"/>
  <c r="K166" i="9" s="1"/>
  <c r="E166" i="9"/>
  <c r="D166" i="9" s="1"/>
  <c r="H166" i="9" s="1"/>
  <c r="J166" i="9" s="1"/>
  <c r="G181" i="9"/>
  <c r="F181" i="9" s="1"/>
  <c r="I181" i="9" s="1"/>
  <c r="K181" i="9" s="1"/>
  <c r="E202" i="9"/>
  <c r="D202" i="9" s="1"/>
  <c r="H202" i="9" s="1"/>
  <c r="J202" i="9" s="1"/>
  <c r="G237" i="9"/>
  <c r="F237" i="9" s="1"/>
  <c r="I237" i="9" s="1"/>
  <c r="K237" i="9" s="1"/>
  <c r="G266" i="9"/>
  <c r="F266" i="9" s="1"/>
  <c r="I266" i="9" s="1"/>
  <c r="K266" i="9" s="1"/>
  <c r="G276" i="9"/>
  <c r="F276" i="9" s="1"/>
  <c r="I276" i="9" s="1"/>
  <c r="K276" i="9" s="1"/>
  <c r="E298" i="9"/>
  <c r="D298" i="9" s="1"/>
  <c r="H298" i="9" s="1"/>
  <c r="J298" i="9" s="1"/>
  <c r="G335" i="9"/>
  <c r="F335" i="9" s="1"/>
  <c r="I335" i="9" s="1"/>
  <c r="K335" i="9" s="1"/>
  <c r="E335" i="9"/>
  <c r="D335" i="9" s="1"/>
  <c r="H335" i="9" s="1"/>
  <c r="J335" i="9" s="1"/>
  <c r="G344" i="9"/>
  <c r="F344" i="9" s="1"/>
  <c r="I344" i="9" s="1"/>
  <c r="K344" i="9" s="1"/>
  <c r="E344" i="9"/>
  <c r="D344" i="9" s="1"/>
  <c r="H344" i="9" s="1"/>
  <c r="J344" i="9" s="1"/>
  <c r="G245" i="9"/>
  <c r="F245" i="9" s="1"/>
  <c r="I245" i="9" s="1"/>
  <c r="K245" i="9" s="1"/>
  <c r="G341" i="9"/>
  <c r="F341" i="9" s="1"/>
  <c r="I341" i="9" s="1"/>
  <c r="K341" i="9" s="1"/>
  <c r="E341" i="9"/>
  <c r="D341" i="9" s="1"/>
  <c r="H341" i="9" s="1"/>
  <c r="J341" i="9" s="1"/>
  <c r="G433" i="9"/>
  <c r="F433" i="9" s="1"/>
  <c r="I433" i="9" s="1"/>
  <c r="K433" i="9" s="1"/>
  <c r="E433" i="9"/>
  <c r="D433" i="9" s="1"/>
  <c r="H433" i="9" s="1"/>
  <c r="J433" i="9" s="1"/>
  <c r="G333" i="9"/>
  <c r="F333" i="9" s="1"/>
  <c r="I333" i="9" s="1"/>
  <c r="K333" i="9" s="1"/>
  <c r="E333" i="9"/>
  <c r="D333" i="9" s="1"/>
  <c r="H333" i="9" s="1"/>
  <c r="J333" i="9" s="1"/>
  <c r="G348" i="9"/>
  <c r="F348" i="9" s="1"/>
  <c r="I348" i="9" s="1"/>
  <c r="K348" i="9" s="1"/>
  <c r="E348" i="9"/>
  <c r="D348" i="9" s="1"/>
  <c r="H348" i="9" s="1"/>
  <c r="J348" i="9" s="1"/>
  <c r="G352" i="9"/>
  <c r="F352" i="9" s="1"/>
  <c r="I352" i="9" s="1"/>
  <c r="K352" i="9" s="1"/>
  <c r="E352" i="9"/>
  <c r="D352" i="9" s="1"/>
  <c r="H352" i="9" s="1"/>
  <c r="J352" i="9" s="1"/>
  <c r="G461" i="9"/>
  <c r="F461" i="9" s="1"/>
  <c r="I461" i="9" s="1"/>
  <c r="K461" i="9" s="1"/>
  <c r="E461" i="9"/>
  <c r="D461" i="9" s="1"/>
  <c r="H461" i="9" s="1"/>
  <c r="J461" i="9" s="1"/>
  <c r="E108" i="9"/>
  <c r="D108" i="9" s="1"/>
  <c r="H108" i="9" s="1"/>
  <c r="J108" i="9" s="1"/>
  <c r="E112" i="9"/>
  <c r="D112" i="9" s="1"/>
  <c r="H112" i="9" s="1"/>
  <c r="J112" i="9" s="1"/>
  <c r="E116" i="9"/>
  <c r="D116" i="9" s="1"/>
  <c r="H116" i="9" s="1"/>
  <c r="J116" i="9" s="1"/>
  <c r="E120" i="9"/>
  <c r="D120" i="9" s="1"/>
  <c r="H120" i="9" s="1"/>
  <c r="J120" i="9" s="1"/>
  <c r="E124" i="9"/>
  <c r="D124" i="9" s="1"/>
  <c r="H124" i="9" s="1"/>
  <c r="J124" i="9" s="1"/>
  <c r="E128" i="9"/>
  <c r="D128" i="9" s="1"/>
  <c r="H128" i="9" s="1"/>
  <c r="J128" i="9" s="1"/>
  <c r="E132" i="9"/>
  <c r="D132" i="9" s="1"/>
  <c r="H132" i="9" s="1"/>
  <c r="J132" i="9" s="1"/>
  <c r="E136" i="9"/>
  <c r="D136" i="9" s="1"/>
  <c r="H136" i="9" s="1"/>
  <c r="J136" i="9" s="1"/>
  <c r="E140" i="9"/>
  <c r="D140" i="9" s="1"/>
  <c r="H140" i="9" s="1"/>
  <c r="J140" i="9" s="1"/>
  <c r="E144" i="9"/>
  <c r="D144" i="9" s="1"/>
  <c r="H144" i="9" s="1"/>
  <c r="J144" i="9" s="1"/>
  <c r="E148" i="9"/>
  <c r="D148" i="9" s="1"/>
  <c r="H148" i="9" s="1"/>
  <c r="J148" i="9" s="1"/>
  <c r="E152" i="9"/>
  <c r="D152" i="9" s="1"/>
  <c r="H152" i="9" s="1"/>
  <c r="J152" i="9" s="1"/>
  <c r="E156" i="9"/>
  <c r="D156" i="9" s="1"/>
  <c r="H156" i="9" s="1"/>
  <c r="J156" i="9" s="1"/>
  <c r="E168" i="9"/>
  <c r="D168" i="9" s="1"/>
  <c r="H168" i="9" s="1"/>
  <c r="J168" i="9" s="1"/>
  <c r="E182" i="9"/>
  <c r="D182" i="9" s="1"/>
  <c r="H182" i="9" s="1"/>
  <c r="J182" i="9" s="1"/>
  <c r="E216" i="9"/>
  <c r="D216" i="9" s="1"/>
  <c r="H216" i="9" s="1"/>
  <c r="J216" i="9" s="1"/>
  <c r="E230" i="9"/>
  <c r="D230" i="9" s="1"/>
  <c r="H230" i="9" s="1"/>
  <c r="J230" i="9" s="1"/>
  <c r="E270" i="9"/>
  <c r="D270" i="9" s="1"/>
  <c r="H270" i="9" s="1"/>
  <c r="J270" i="9" s="1"/>
  <c r="E280" i="9"/>
  <c r="D280" i="9" s="1"/>
  <c r="H280" i="9" s="1"/>
  <c r="J280" i="9" s="1"/>
  <c r="E322" i="9"/>
  <c r="D322" i="9" s="1"/>
  <c r="H322" i="9" s="1"/>
  <c r="J322" i="9" s="1"/>
  <c r="E338" i="9"/>
  <c r="D338" i="9" s="1"/>
  <c r="H338" i="9" s="1"/>
  <c r="J338" i="9" s="1"/>
  <c r="G471" i="9"/>
  <c r="F471" i="9" s="1"/>
  <c r="I471" i="9" s="1"/>
  <c r="K471" i="9" s="1"/>
  <c r="E471" i="9"/>
  <c r="D471" i="9" s="1"/>
  <c r="H471" i="9" s="1"/>
  <c r="J471" i="9" s="1"/>
  <c r="G185" i="9"/>
  <c r="F185" i="9" s="1"/>
  <c r="I185" i="9" s="1"/>
  <c r="K185" i="9" s="1"/>
  <c r="G233" i="9"/>
  <c r="F233" i="9" s="1"/>
  <c r="I233" i="9" s="1"/>
  <c r="K233" i="9" s="1"/>
  <c r="E252" i="9"/>
  <c r="D252" i="9" s="1"/>
  <c r="H252" i="9" s="1"/>
  <c r="J252" i="9" s="1"/>
  <c r="E290" i="9"/>
  <c r="D290" i="9" s="1"/>
  <c r="H290" i="9" s="1"/>
  <c r="J290" i="9" s="1"/>
  <c r="E320" i="9"/>
  <c r="D320" i="9" s="1"/>
  <c r="H320" i="9" s="1"/>
  <c r="J320" i="9" s="1"/>
  <c r="G320" i="9"/>
  <c r="F320" i="9" s="1"/>
  <c r="I320" i="9" s="1"/>
  <c r="K320" i="9" s="1"/>
  <c r="E336" i="9"/>
  <c r="D336" i="9" s="1"/>
  <c r="H336" i="9" s="1"/>
  <c r="J336" i="9" s="1"/>
  <c r="E297" i="9"/>
  <c r="D297" i="9" s="1"/>
  <c r="H297" i="9" s="1"/>
  <c r="J297" i="9" s="1"/>
  <c r="G331" i="9"/>
  <c r="F331" i="9" s="1"/>
  <c r="I331" i="9" s="1"/>
  <c r="K331" i="9" s="1"/>
  <c r="G342" i="9"/>
  <c r="F342" i="9" s="1"/>
  <c r="I342" i="9" s="1"/>
  <c r="K342" i="9" s="1"/>
  <c r="G359" i="9"/>
  <c r="F359" i="9" s="1"/>
  <c r="I359" i="9" s="1"/>
  <c r="K359" i="9" s="1"/>
  <c r="E359" i="9"/>
  <c r="D359" i="9" s="1"/>
  <c r="H359" i="9" s="1"/>
  <c r="J359" i="9" s="1"/>
  <c r="G379" i="9"/>
  <c r="F379" i="9" s="1"/>
  <c r="I379" i="9" s="1"/>
  <c r="K379" i="9" s="1"/>
  <c r="E379" i="9"/>
  <c r="D379" i="9" s="1"/>
  <c r="H379" i="9" s="1"/>
  <c r="J379" i="9" s="1"/>
  <c r="G443" i="9"/>
  <c r="F443" i="9" s="1"/>
  <c r="I443" i="9" s="1"/>
  <c r="K443" i="9" s="1"/>
  <c r="E443" i="9"/>
  <c r="D443" i="9" s="1"/>
  <c r="H443" i="9" s="1"/>
  <c r="J443" i="9" s="1"/>
  <c r="G360" i="9"/>
  <c r="F360" i="9" s="1"/>
  <c r="I360" i="9" s="1"/>
  <c r="K360" i="9" s="1"/>
  <c r="E360" i="9"/>
  <c r="D360" i="9" s="1"/>
  <c r="H360" i="9" s="1"/>
  <c r="J360" i="9" s="1"/>
  <c r="E274" i="9"/>
  <c r="D274" i="9" s="1"/>
  <c r="H274" i="9" s="1"/>
  <c r="J274" i="9" s="1"/>
  <c r="E284" i="9"/>
  <c r="D284" i="9" s="1"/>
  <c r="H284" i="9" s="1"/>
  <c r="J284" i="9" s="1"/>
  <c r="G395" i="9"/>
  <c r="F395" i="9" s="1"/>
  <c r="I395" i="9" s="1"/>
  <c r="K395" i="9" s="1"/>
  <c r="E395" i="9"/>
  <c r="D395" i="9" s="1"/>
  <c r="H395" i="9" s="1"/>
  <c r="J395" i="9" s="1"/>
  <c r="G361" i="9"/>
  <c r="F361" i="9" s="1"/>
  <c r="I361" i="9" s="1"/>
  <c r="K361" i="9" s="1"/>
  <c r="E361" i="9"/>
  <c r="D361" i="9" s="1"/>
  <c r="H361" i="9" s="1"/>
  <c r="J361" i="9" s="1"/>
  <c r="G513" i="9"/>
  <c r="F513" i="9" s="1"/>
  <c r="I513" i="9" s="1"/>
  <c r="K513" i="9" s="1"/>
  <c r="E513" i="9"/>
  <c r="D513" i="9" s="1"/>
  <c r="H513" i="9" s="1"/>
  <c r="J513" i="9" s="1"/>
  <c r="G517" i="9"/>
  <c r="F517" i="9" s="1"/>
  <c r="I517" i="9" s="1"/>
  <c r="K517" i="9" s="1"/>
  <c r="E517" i="9"/>
  <c r="D517" i="9" s="1"/>
  <c r="H517" i="9" s="1"/>
  <c r="J517" i="9" s="1"/>
  <c r="G533" i="9"/>
  <c r="F533" i="9" s="1"/>
  <c r="I533" i="9" s="1"/>
  <c r="K533" i="9" s="1"/>
  <c r="E533" i="9"/>
  <c r="D533" i="9" s="1"/>
  <c r="H533" i="9" s="1"/>
  <c r="J533" i="9" s="1"/>
  <c r="E296" i="9"/>
  <c r="D296" i="9" s="1"/>
  <c r="H296" i="9" s="1"/>
  <c r="J296" i="9" s="1"/>
  <c r="G317" i="9"/>
  <c r="F317" i="9" s="1"/>
  <c r="I317" i="9" s="1"/>
  <c r="K317" i="9" s="1"/>
  <c r="E317" i="9"/>
  <c r="D317" i="9" s="1"/>
  <c r="H317" i="9" s="1"/>
  <c r="J317" i="9" s="1"/>
  <c r="E321" i="9"/>
  <c r="D321" i="9" s="1"/>
  <c r="H321" i="9" s="1"/>
  <c r="J321" i="9" s="1"/>
  <c r="G340" i="9"/>
  <c r="F340" i="9" s="1"/>
  <c r="I340" i="9" s="1"/>
  <c r="K340" i="9" s="1"/>
  <c r="E340" i="9"/>
  <c r="D340" i="9" s="1"/>
  <c r="H340" i="9" s="1"/>
  <c r="J340" i="9" s="1"/>
  <c r="E310" i="9"/>
  <c r="D310" i="9" s="1"/>
  <c r="H310" i="9" s="1"/>
  <c r="J310" i="9" s="1"/>
  <c r="E326" i="9"/>
  <c r="D326" i="9" s="1"/>
  <c r="H326" i="9" s="1"/>
  <c r="J326" i="9" s="1"/>
  <c r="E343" i="9"/>
  <c r="D343" i="9" s="1"/>
  <c r="H343" i="9" s="1"/>
  <c r="J343" i="9" s="1"/>
  <c r="E351" i="9"/>
  <c r="D351" i="9" s="1"/>
  <c r="H351" i="9" s="1"/>
  <c r="J351" i="9" s="1"/>
  <c r="G373" i="9"/>
  <c r="F373" i="9" s="1"/>
  <c r="I373" i="9" s="1"/>
  <c r="K373" i="9" s="1"/>
  <c r="E373" i="9"/>
  <c r="D373" i="9" s="1"/>
  <c r="H373" i="9" s="1"/>
  <c r="J373" i="9" s="1"/>
  <c r="G405" i="9"/>
  <c r="F405" i="9" s="1"/>
  <c r="I405" i="9" s="1"/>
  <c r="K405" i="9" s="1"/>
  <c r="E405" i="9"/>
  <c r="D405" i="9" s="1"/>
  <c r="H405" i="9" s="1"/>
  <c r="J405" i="9" s="1"/>
  <c r="E470" i="9"/>
  <c r="D470" i="9" s="1"/>
  <c r="H470" i="9" s="1"/>
  <c r="J470" i="9" s="1"/>
  <c r="E483" i="9"/>
  <c r="D483" i="9" s="1"/>
  <c r="H483" i="9" s="1"/>
  <c r="J483" i="9" s="1"/>
  <c r="G389" i="9"/>
  <c r="F389" i="9" s="1"/>
  <c r="I389" i="9" s="1"/>
  <c r="K389" i="9" s="1"/>
  <c r="E389" i="9"/>
  <c r="D389" i="9" s="1"/>
  <c r="H389" i="9" s="1"/>
  <c r="J389" i="9" s="1"/>
  <c r="G413" i="9"/>
  <c r="F413" i="9" s="1"/>
  <c r="I413" i="9" s="1"/>
  <c r="K413" i="9" s="1"/>
  <c r="E413" i="9"/>
  <c r="D413" i="9" s="1"/>
  <c r="H413" i="9" s="1"/>
  <c r="J413" i="9" s="1"/>
  <c r="G494" i="9"/>
  <c r="F494" i="9" s="1"/>
  <c r="I494" i="9" s="1"/>
  <c r="K494" i="9" s="1"/>
  <c r="E494" i="9"/>
  <c r="D494" i="9" s="1"/>
  <c r="H494" i="9" s="1"/>
  <c r="J494" i="9" s="1"/>
  <c r="G441" i="9"/>
  <c r="F441" i="9" s="1"/>
  <c r="I441" i="9" s="1"/>
  <c r="K441" i="9" s="1"/>
  <c r="E441" i="9"/>
  <c r="D441" i="9" s="1"/>
  <c r="H441" i="9" s="1"/>
  <c r="J441" i="9" s="1"/>
  <c r="E387" i="9"/>
  <c r="D387" i="9" s="1"/>
  <c r="H387" i="9" s="1"/>
  <c r="J387" i="9" s="1"/>
  <c r="E403" i="9"/>
  <c r="D403" i="9" s="1"/>
  <c r="H403" i="9" s="1"/>
  <c r="J403" i="9" s="1"/>
  <c r="G421" i="9"/>
  <c r="F421" i="9" s="1"/>
  <c r="I421" i="9" s="1"/>
  <c r="K421" i="9" s="1"/>
  <c r="E421" i="9"/>
  <c r="D421" i="9" s="1"/>
  <c r="H421" i="9" s="1"/>
  <c r="J421" i="9" s="1"/>
  <c r="E475" i="9"/>
  <c r="D475" i="9" s="1"/>
  <c r="H475" i="9" s="1"/>
  <c r="J475" i="9" s="1"/>
  <c r="E364" i="9"/>
  <c r="D364" i="9" s="1"/>
  <c r="H364" i="9" s="1"/>
  <c r="J364" i="9" s="1"/>
  <c r="G385" i="9"/>
  <c r="F385" i="9" s="1"/>
  <c r="I385" i="9" s="1"/>
  <c r="K385" i="9" s="1"/>
  <c r="E385" i="9"/>
  <c r="D385" i="9" s="1"/>
  <c r="H385" i="9" s="1"/>
  <c r="J385" i="9" s="1"/>
  <c r="G401" i="9"/>
  <c r="F401" i="9" s="1"/>
  <c r="I401" i="9" s="1"/>
  <c r="K401" i="9" s="1"/>
  <c r="E401" i="9"/>
  <c r="D401" i="9" s="1"/>
  <c r="H401" i="9" s="1"/>
  <c r="J401" i="9" s="1"/>
  <c r="E431" i="9"/>
  <c r="D431" i="9" s="1"/>
  <c r="H431" i="9" s="1"/>
  <c r="J431" i="9" s="1"/>
  <c r="G449" i="9"/>
  <c r="F449" i="9" s="1"/>
  <c r="I449" i="9" s="1"/>
  <c r="K449" i="9" s="1"/>
  <c r="E449" i="9"/>
  <c r="D449" i="9" s="1"/>
  <c r="H449" i="9" s="1"/>
  <c r="J449" i="9" s="1"/>
  <c r="E481" i="9"/>
  <c r="D481" i="9" s="1"/>
  <c r="H481" i="9" s="1"/>
  <c r="J481" i="9" s="1"/>
  <c r="G485" i="9"/>
  <c r="F485" i="9" s="1"/>
  <c r="I485" i="9" s="1"/>
  <c r="K485" i="9" s="1"/>
  <c r="E485" i="9"/>
  <c r="D485" i="9" s="1"/>
  <c r="H485" i="9" s="1"/>
  <c r="J485" i="9" s="1"/>
  <c r="E368" i="9"/>
  <c r="D368" i="9" s="1"/>
  <c r="H368" i="9" s="1"/>
  <c r="J368" i="9" s="1"/>
  <c r="G429" i="9"/>
  <c r="F429" i="9" s="1"/>
  <c r="I429" i="9" s="1"/>
  <c r="K429" i="9" s="1"/>
  <c r="E429" i="9"/>
  <c r="D429" i="9" s="1"/>
  <c r="H429" i="9" s="1"/>
  <c r="J429" i="9" s="1"/>
  <c r="G525" i="9"/>
  <c r="F525" i="9" s="1"/>
  <c r="I525" i="9" s="1"/>
  <c r="K525" i="9" s="1"/>
  <c r="E525" i="9"/>
  <c r="D525" i="9" s="1"/>
  <c r="H525" i="9" s="1"/>
  <c r="J525" i="9" s="1"/>
  <c r="G621" i="9"/>
  <c r="F621" i="9" s="1"/>
  <c r="I621" i="9" s="1"/>
  <c r="K621" i="9" s="1"/>
  <c r="E621" i="9"/>
  <c r="D621" i="9" s="1"/>
  <c r="H621" i="9" s="1"/>
  <c r="J621" i="9" s="1"/>
  <c r="G409" i="9"/>
  <c r="F409" i="9" s="1"/>
  <c r="I409" i="9" s="1"/>
  <c r="K409" i="9" s="1"/>
  <c r="E409" i="9"/>
  <c r="D409" i="9" s="1"/>
  <c r="H409" i="9" s="1"/>
  <c r="J409" i="9" s="1"/>
  <c r="G381" i="9"/>
  <c r="F381" i="9" s="1"/>
  <c r="I381" i="9" s="1"/>
  <c r="K381" i="9" s="1"/>
  <c r="E381" i="9"/>
  <c r="D381" i="9" s="1"/>
  <c r="H381" i="9" s="1"/>
  <c r="J381" i="9" s="1"/>
  <c r="G397" i="9"/>
  <c r="F397" i="9" s="1"/>
  <c r="I397" i="9" s="1"/>
  <c r="K397" i="9" s="1"/>
  <c r="E397" i="9"/>
  <c r="D397" i="9" s="1"/>
  <c r="H397" i="9" s="1"/>
  <c r="J397" i="9" s="1"/>
  <c r="G437" i="9"/>
  <c r="F437" i="9" s="1"/>
  <c r="I437" i="9" s="1"/>
  <c r="K437" i="9" s="1"/>
  <c r="E437" i="9"/>
  <c r="D437" i="9" s="1"/>
  <c r="H437" i="9" s="1"/>
  <c r="J437" i="9" s="1"/>
  <c r="G469" i="9"/>
  <c r="F469" i="9" s="1"/>
  <c r="I469" i="9" s="1"/>
  <c r="K469" i="9" s="1"/>
  <c r="E469" i="9"/>
  <c r="D469" i="9" s="1"/>
  <c r="H469" i="9" s="1"/>
  <c r="J469" i="9" s="1"/>
  <c r="G585" i="9"/>
  <c r="F585" i="9" s="1"/>
  <c r="I585" i="9" s="1"/>
  <c r="K585" i="9" s="1"/>
  <c r="E585" i="9"/>
  <c r="D585" i="9" s="1"/>
  <c r="H585" i="9" s="1"/>
  <c r="J585" i="9" s="1"/>
  <c r="G417" i="9"/>
  <c r="F417" i="9" s="1"/>
  <c r="I417" i="9" s="1"/>
  <c r="K417" i="9" s="1"/>
  <c r="E417" i="9"/>
  <c r="D417" i="9" s="1"/>
  <c r="H417" i="9" s="1"/>
  <c r="J417" i="9" s="1"/>
  <c r="G479" i="9"/>
  <c r="F479" i="9" s="1"/>
  <c r="I479" i="9" s="1"/>
  <c r="K479" i="9" s="1"/>
  <c r="E479" i="9"/>
  <c r="D479" i="9" s="1"/>
  <c r="H479" i="9" s="1"/>
  <c r="J479" i="9" s="1"/>
  <c r="E349" i="9"/>
  <c r="D349" i="9" s="1"/>
  <c r="H349" i="9" s="1"/>
  <c r="J349" i="9" s="1"/>
  <c r="G365" i="9"/>
  <c r="F365" i="9" s="1"/>
  <c r="I365" i="9" s="1"/>
  <c r="K365" i="9" s="1"/>
  <c r="E365" i="9"/>
  <c r="D365" i="9" s="1"/>
  <c r="H365" i="9" s="1"/>
  <c r="J365" i="9" s="1"/>
  <c r="E427" i="9"/>
  <c r="D427" i="9" s="1"/>
  <c r="H427" i="9" s="1"/>
  <c r="J427" i="9" s="1"/>
  <c r="G445" i="9"/>
  <c r="F445" i="9" s="1"/>
  <c r="I445" i="9" s="1"/>
  <c r="K445" i="9" s="1"/>
  <c r="E445" i="9"/>
  <c r="D445" i="9" s="1"/>
  <c r="H445" i="9" s="1"/>
  <c r="J445" i="9" s="1"/>
  <c r="E466" i="9"/>
  <c r="D466" i="9" s="1"/>
  <c r="H466" i="9" s="1"/>
  <c r="J466" i="9" s="1"/>
  <c r="E473" i="9"/>
  <c r="D473" i="9" s="1"/>
  <c r="H473" i="9" s="1"/>
  <c r="J473" i="9" s="1"/>
  <c r="G369" i="9"/>
  <c r="F369" i="9" s="1"/>
  <c r="I369" i="9" s="1"/>
  <c r="K369" i="9" s="1"/>
  <c r="E369" i="9"/>
  <c r="D369" i="9" s="1"/>
  <c r="H369" i="9" s="1"/>
  <c r="J369" i="9" s="1"/>
  <c r="G377" i="9"/>
  <c r="F377" i="9" s="1"/>
  <c r="I377" i="9" s="1"/>
  <c r="K377" i="9" s="1"/>
  <c r="E377" i="9"/>
  <c r="D377" i="9" s="1"/>
  <c r="H377" i="9" s="1"/>
  <c r="J377" i="9" s="1"/>
  <c r="G393" i="9"/>
  <c r="F393" i="9" s="1"/>
  <c r="I393" i="9" s="1"/>
  <c r="K393" i="9" s="1"/>
  <c r="E393" i="9"/>
  <c r="D393" i="9" s="1"/>
  <c r="H393" i="9" s="1"/>
  <c r="J393" i="9" s="1"/>
  <c r="G425" i="9"/>
  <c r="F425" i="9" s="1"/>
  <c r="I425" i="9" s="1"/>
  <c r="K425" i="9" s="1"/>
  <c r="E425" i="9"/>
  <c r="D425" i="9" s="1"/>
  <c r="H425" i="9" s="1"/>
  <c r="J425" i="9" s="1"/>
  <c r="G558" i="9"/>
  <c r="F558" i="9" s="1"/>
  <c r="I558" i="9" s="1"/>
  <c r="K558" i="9" s="1"/>
  <c r="G561" i="9"/>
  <c r="F561" i="9" s="1"/>
  <c r="I561" i="9" s="1"/>
  <c r="K561" i="9" s="1"/>
  <c r="E561" i="9"/>
  <c r="D561" i="9" s="1"/>
  <c r="H561" i="9" s="1"/>
  <c r="J561" i="9" s="1"/>
  <c r="G582" i="9"/>
  <c r="F582" i="9" s="1"/>
  <c r="I582" i="9" s="1"/>
  <c r="K582" i="9" s="1"/>
  <c r="E582" i="9"/>
  <c r="D582" i="9" s="1"/>
  <c r="H582" i="9" s="1"/>
  <c r="J582" i="9" s="1"/>
  <c r="E630" i="9"/>
  <c r="D630" i="9" s="1"/>
  <c r="H630" i="9" s="1"/>
  <c r="J630" i="9" s="1"/>
  <c r="G606" i="9"/>
  <c r="F606" i="9" s="1"/>
  <c r="I606" i="9" s="1"/>
  <c r="K606" i="9" s="1"/>
  <c r="E606" i="9"/>
  <c r="D606" i="9" s="1"/>
  <c r="H606" i="9" s="1"/>
  <c r="J606" i="9" s="1"/>
  <c r="G562" i="9"/>
  <c r="F562" i="9" s="1"/>
  <c r="I562" i="9" s="1"/>
  <c r="K562" i="9" s="1"/>
  <c r="E562" i="9"/>
  <c r="D562" i="9" s="1"/>
  <c r="H562" i="9" s="1"/>
  <c r="J562" i="9" s="1"/>
  <c r="G656" i="9"/>
  <c r="F656" i="9" s="1"/>
  <c r="I656" i="9" s="1"/>
  <c r="K656" i="9" s="1"/>
  <c r="E656" i="9"/>
  <c r="D656" i="9" s="1"/>
  <c r="H656" i="9" s="1"/>
  <c r="J656" i="9" s="1"/>
  <c r="G452" i="9"/>
  <c r="F452" i="9" s="1"/>
  <c r="I452" i="9" s="1"/>
  <c r="K452" i="9" s="1"/>
  <c r="E452" i="9"/>
  <c r="D452" i="9" s="1"/>
  <c r="H452" i="9" s="1"/>
  <c r="J452" i="9" s="1"/>
  <c r="E463" i="9"/>
  <c r="D463" i="9" s="1"/>
  <c r="H463" i="9" s="1"/>
  <c r="J463" i="9" s="1"/>
  <c r="E487" i="9"/>
  <c r="D487" i="9" s="1"/>
  <c r="H487" i="9" s="1"/>
  <c r="J487" i="9" s="1"/>
  <c r="G509" i="9"/>
  <c r="F509" i="9" s="1"/>
  <c r="I509" i="9" s="1"/>
  <c r="K509" i="9" s="1"/>
  <c r="E509" i="9"/>
  <c r="D509" i="9" s="1"/>
  <c r="H509" i="9" s="1"/>
  <c r="J509" i="9" s="1"/>
  <c r="E542" i="9"/>
  <c r="D542" i="9" s="1"/>
  <c r="H542" i="9" s="1"/>
  <c r="J542" i="9" s="1"/>
  <c r="E577" i="9"/>
  <c r="D577" i="9" s="1"/>
  <c r="H577" i="9" s="1"/>
  <c r="J577" i="9" s="1"/>
  <c r="G622" i="9"/>
  <c r="F622" i="9" s="1"/>
  <c r="I622" i="9" s="1"/>
  <c r="K622" i="9" s="1"/>
  <c r="E622" i="9"/>
  <c r="D622" i="9" s="1"/>
  <c r="H622" i="9" s="1"/>
  <c r="J622" i="9" s="1"/>
  <c r="E474" i="9"/>
  <c r="D474" i="9" s="1"/>
  <c r="H474" i="9" s="1"/>
  <c r="J474" i="9" s="1"/>
  <c r="G538" i="9"/>
  <c r="F538" i="9" s="1"/>
  <c r="I538" i="9" s="1"/>
  <c r="K538" i="9" s="1"/>
  <c r="G598" i="9"/>
  <c r="F598" i="9" s="1"/>
  <c r="I598" i="9" s="1"/>
  <c r="K598" i="9" s="1"/>
  <c r="E598" i="9"/>
  <c r="D598" i="9" s="1"/>
  <c r="H598" i="9" s="1"/>
  <c r="J598" i="9" s="1"/>
  <c r="G696" i="9"/>
  <c r="F696" i="9" s="1"/>
  <c r="I696" i="9" s="1"/>
  <c r="K696" i="9" s="1"/>
  <c r="E696" i="9"/>
  <c r="D696" i="9" s="1"/>
  <c r="H696" i="9" s="1"/>
  <c r="J696" i="9" s="1"/>
  <c r="G758" i="9"/>
  <c r="F758" i="9" s="1"/>
  <c r="I758" i="9" s="1"/>
  <c r="K758" i="9" s="1"/>
  <c r="E758" i="9"/>
  <c r="D758" i="9" s="1"/>
  <c r="H758" i="9" s="1"/>
  <c r="J758" i="9" s="1"/>
  <c r="E505" i="9"/>
  <c r="D505" i="9" s="1"/>
  <c r="H505" i="9" s="1"/>
  <c r="J505" i="9" s="1"/>
  <c r="G534" i="9"/>
  <c r="F534" i="9" s="1"/>
  <c r="I534" i="9" s="1"/>
  <c r="K534" i="9" s="1"/>
  <c r="E534" i="9"/>
  <c r="D534" i="9" s="1"/>
  <c r="H534" i="9" s="1"/>
  <c r="J534" i="9" s="1"/>
  <c r="G557" i="9"/>
  <c r="F557" i="9" s="1"/>
  <c r="I557" i="9" s="1"/>
  <c r="K557" i="9" s="1"/>
  <c r="E557" i="9"/>
  <c r="D557" i="9" s="1"/>
  <c r="H557" i="9" s="1"/>
  <c r="J557" i="9" s="1"/>
  <c r="G570" i="9"/>
  <c r="F570" i="9" s="1"/>
  <c r="I570" i="9" s="1"/>
  <c r="K570" i="9" s="1"/>
  <c r="E570" i="9"/>
  <c r="D570" i="9" s="1"/>
  <c r="H570" i="9" s="1"/>
  <c r="J570" i="9" s="1"/>
  <c r="E522" i="9"/>
  <c r="D522" i="9" s="1"/>
  <c r="H522" i="9" s="1"/>
  <c r="J522" i="9" s="1"/>
  <c r="G614" i="9"/>
  <c r="F614" i="9" s="1"/>
  <c r="I614" i="9" s="1"/>
  <c r="K614" i="9" s="1"/>
  <c r="E614" i="9"/>
  <c r="D614" i="9" s="1"/>
  <c r="H614" i="9" s="1"/>
  <c r="J614" i="9" s="1"/>
  <c r="E646" i="9"/>
  <c r="D646" i="9" s="1"/>
  <c r="H646" i="9" s="1"/>
  <c r="J646" i="9" s="1"/>
  <c r="G589" i="9"/>
  <c r="F589" i="9" s="1"/>
  <c r="I589" i="9" s="1"/>
  <c r="K589" i="9" s="1"/>
  <c r="E589" i="9"/>
  <c r="D589" i="9" s="1"/>
  <c r="H589" i="9" s="1"/>
  <c r="J589" i="9" s="1"/>
  <c r="G632" i="9"/>
  <c r="F632" i="9" s="1"/>
  <c r="I632" i="9" s="1"/>
  <c r="K632" i="9" s="1"/>
  <c r="E632" i="9"/>
  <c r="D632" i="9" s="1"/>
  <c r="H632" i="9" s="1"/>
  <c r="J632" i="9" s="1"/>
  <c r="G635" i="9"/>
  <c r="F635" i="9" s="1"/>
  <c r="I635" i="9" s="1"/>
  <c r="K635" i="9" s="1"/>
  <c r="E635" i="9"/>
  <c r="D635" i="9" s="1"/>
  <c r="H635" i="9" s="1"/>
  <c r="J635" i="9" s="1"/>
  <c r="G573" i="9"/>
  <c r="F573" i="9" s="1"/>
  <c r="I573" i="9" s="1"/>
  <c r="K573" i="9" s="1"/>
  <c r="E573" i="9"/>
  <c r="D573" i="9" s="1"/>
  <c r="H573" i="9" s="1"/>
  <c r="J573" i="9" s="1"/>
  <c r="E647" i="9"/>
  <c r="D647" i="9" s="1"/>
  <c r="H647" i="9" s="1"/>
  <c r="J647" i="9" s="1"/>
  <c r="G456" i="9"/>
  <c r="F456" i="9" s="1"/>
  <c r="I456" i="9" s="1"/>
  <c r="K456" i="9" s="1"/>
  <c r="E456" i="9"/>
  <c r="D456" i="9" s="1"/>
  <c r="H456" i="9" s="1"/>
  <c r="J456" i="9" s="1"/>
  <c r="E545" i="9"/>
  <c r="D545" i="9" s="1"/>
  <c r="H545" i="9" s="1"/>
  <c r="J545" i="9" s="1"/>
  <c r="E581" i="9"/>
  <c r="D581" i="9" s="1"/>
  <c r="H581" i="9" s="1"/>
  <c r="J581" i="9" s="1"/>
  <c r="E617" i="9"/>
  <c r="D617" i="9" s="1"/>
  <c r="H617" i="9" s="1"/>
  <c r="J617" i="9" s="1"/>
  <c r="G537" i="9"/>
  <c r="F537" i="9" s="1"/>
  <c r="I537" i="9" s="1"/>
  <c r="K537" i="9" s="1"/>
  <c r="E537" i="9"/>
  <c r="D537" i="9" s="1"/>
  <c r="H537" i="9" s="1"/>
  <c r="J537" i="9" s="1"/>
  <c r="G574" i="9"/>
  <c r="F574" i="9" s="1"/>
  <c r="I574" i="9" s="1"/>
  <c r="K574" i="9" s="1"/>
  <c r="E574" i="9"/>
  <c r="D574" i="9" s="1"/>
  <c r="H574" i="9" s="1"/>
  <c r="J574" i="9" s="1"/>
  <c r="G590" i="9"/>
  <c r="F590" i="9" s="1"/>
  <c r="I590" i="9" s="1"/>
  <c r="K590" i="9" s="1"/>
  <c r="E590" i="9"/>
  <c r="D590" i="9" s="1"/>
  <c r="H590" i="9" s="1"/>
  <c r="J590" i="9" s="1"/>
  <c r="G605" i="9"/>
  <c r="F605" i="9" s="1"/>
  <c r="I605" i="9" s="1"/>
  <c r="K605" i="9" s="1"/>
  <c r="E605" i="9"/>
  <c r="D605" i="9" s="1"/>
  <c r="H605" i="9" s="1"/>
  <c r="J605" i="9" s="1"/>
  <c r="G566" i="9"/>
  <c r="F566" i="9" s="1"/>
  <c r="I566" i="9" s="1"/>
  <c r="K566" i="9" s="1"/>
  <c r="E566" i="9"/>
  <c r="D566" i="9" s="1"/>
  <c r="H566" i="9" s="1"/>
  <c r="J566" i="9" s="1"/>
  <c r="G628" i="9"/>
  <c r="F628" i="9" s="1"/>
  <c r="I628" i="9" s="1"/>
  <c r="K628" i="9" s="1"/>
  <c r="E628" i="9"/>
  <c r="D628" i="9" s="1"/>
  <c r="H628" i="9" s="1"/>
  <c r="J628" i="9" s="1"/>
  <c r="G726" i="9"/>
  <c r="F726" i="9" s="1"/>
  <c r="I726" i="9" s="1"/>
  <c r="K726" i="9" s="1"/>
  <c r="E726" i="9"/>
  <c r="D726" i="9" s="1"/>
  <c r="H726" i="9" s="1"/>
  <c r="J726" i="9" s="1"/>
  <c r="G783" i="9"/>
  <c r="F783" i="9" s="1"/>
  <c r="I783" i="9" s="1"/>
  <c r="K783" i="9" s="1"/>
  <c r="E783" i="9"/>
  <c r="D783" i="9" s="1"/>
  <c r="H783" i="9" s="1"/>
  <c r="J783" i="9" s="1"/>
  <c r="G594" i="9"/>
  <c r="F594" i="9" s="1"/>
  <c r="I594" i="9" s="1"/>
  <c r="K594" i="9" s="1"/>
  <c r="E594" i="9"/>
  <c r="D594" i="9" s="1"/>
  <c r="H594" i="9" s="1"/>
  <c r="J594" i="9" s="1"/>
  <c r="G610" i="9"/>
  <c r="F610" i="9" s="1"/>
  <c r="I610" i="9" s="1"/>
  <c r="K610" i="9" s="1"/>
  <c r="E610" i="9"/>
  <c r="D610" i="9" s="1"/>
  <c r="H610" i="9" s="1"/>
  <c r="J610" i="9" s="1"/>
  <c r="G626" i="9"/>
  <c r="F626" i="9" s="1"/>
  <c r="I626" i="9" s="1"/>
  <c r="K626" i="9" s="1"/>
  <c r="E626" i="9"/>
  <c r="D626" i="9" s="1"/>
  <c r="H626" i="9" s="1"/>
  <c r="J626" i="9" s="1"/>
  <c r="G642" i="9"/>
  <c r="F642" i="9" s="1"/>
  <c r="I642" i="9" s="1"/>
  <c r="K642" i="9" s="1"/>
  <c r="E642" i="9"/>
  <c r="D642" i="9" s="1"/>
  <c r="H642" i="9" s="1"/>
  <c r="J642" i="9" s="1"/>
  <c r="G708" i="9"/>
  <c r="F708" i="9" s="1"/>
  <c r="I708" i="9" s="1"/>
  <c r="K708" i="9" s="1"/>
  <c r="E708" i="9"/>
  <c r="D708" i="9" s="1"/>
  <c r="H708" i="9" s="1"/>
  <c r="J708" i="9" s="1"/>
  <c r="E569" i="9"/>
  <c r="D569" i="9" s="1"/>
  <c r="H569" i="9" s="1"/>
  <c r="J569" i="9" s="1"/>
  <c r="G586" i="9"/>
  <c r="F586" i="9" s="1"/>
  <c r="I586" i="9" s="1"/>
  <c r="K586" i="9" s="1"/>
  <c r="E586" i="9"/>
  <c r="D586" i="9" s="1"/>
  <c r="H586" i="9" s="1"/>
  <c r="J586" i="9" s="1"/>
  <c r="G700" i="9"/>
  <c r="F700" i="9" s="1"/>
  <c r="I700" i="9" s="1"/>
  <c r="K700" i="9" s="1"/>
  <c r="E700" i="9"/>
  <c r="D700" i="9" s="1"/>
  <c r="H700" i="9" s="1"/>
  <c r="J700" i="9" s="1"/>
  <c r="G602" i="9"/>
  <c r="F602" i="9" s="1"/>
  <c r="I602" i="9" s="1"/>
  <c r="K602" i="9" s="1"/>
  <c r="E602" i="9"/>
  <c r="D602" i="9" s="1"/>
  <c r="H602" i="9" s="1"/>
  <c r="J602" i="9" s="1"/>
  <c r="G618" i="9"/>
  <c r="F618" i="9" s="1"/>
  <c r="I618" i="9" s="1"/>
  <c r="K618" i="9" s="1"/>
  <c r="E618" i="9"/>
  <c r="D618" i="9" s="1"/>
  <c r="H618" i="9" s="1"/>
  <c r="J618" i="9" s="1"/>
  <c r="G721" i="9"/>
  <c r="F721" i="9" s="1"/>
  <c r="I721" i="9" s="1"/>
  <c r="K721" i="9" s="1"/>
  <c r="E721" i="9"/>
  <c r="D721" i="9" s="1"/>
  <c r="H721" i="9" s="1"/>
  <c r="J721" i="9" s="1"/>
  <c r="E501" i="9"/>
  <c r="D501" i="9" s="1"/>
  <c r="H501" i="9" s="1"/>
  <c r="J501" i="9" s="1"/>
  <c r="E549" i="9"/>
  <c r="D549" i="9" s="1"/>
  <c r="H549" i="9" s="1"/>
  <c r="J549" i="9" s="1"/>
  <c r="G578" i="9"/>
  <c r="F578" i="9" s="1"/>
  <c r="I578" i="9" s="1"/>
  <c r="K578" i="9" s="1"/>
  <c r="E578" i="9"/>
  <c r="D578" i="9" s="1"/>
  <c r="H578" i="9" s="1"/>
  <c r="J578" i="9" s="1"/>
  <c r="G710" i="9"/>
  <c r="F710" i="9" s="1"/>
  <c r="I710" i="9" s="1"/>
  <c r="K710" i="9" s="1"/>
  <c r="E710" i="9"/>
  <c r="D710" i="9" s="1"/>
  <c r="H710" i="9" s="1"/>
  <c r="J710" i="9" s="1"/>
  <c r="G732" i="9"/>
  <c r="F732" i="9" s="1"/>
  <c r="I732" i="9" s="1"/>
  <c r="K732" i="9" s="1"/>
  <c r="E732" i="9"/>
  <c r="D732" i="9" s="1"/>
  <c r="H732" i="9" s="1"/>
  <c r="J732" i="9" s="1"/>
  <c r="G736" i="9"/>
  <c r="F736" i="9" s="1"/>
  <c r="I736" i="9" s="1"/>
  <c r="K736" i="9" s="1"/>
  <c r="E736" i="9"/>
  <c r="D736" i="9" s="1"/>
  <c r="H736" i="9" s="1"/>
  <c r="J736" i="9" s="1"/>
  <c r="G789" i="9"/>
  <c r="F789" i="9" s="1"/>
  <c r="I789" i="9" s="1"/>
  <c r="K789" i="9" s="1"/>
  <c r="E789" i="9"/>
  <c r="D789" i="9" s="1"/>
  <c r="H789" i="9" s="1"/>
  <c r="J789" i="9" s="1"/>
  <c r="G714" i="9"/>
  <c r="F714" i="9" s="1"/>
  <c r="I714" i="9" s="1"/>
  <c r="K714" i="9" s="1"/>
  <c r="E714" i="9"/>
  <c r="D714" i="9" s="1"/>
  <c r="H714" i="9" s="1"/>
  <c r="J714" i="9" s="1"/>
  <c r="E663" i="9"/>
  <c r="D663" i="9" s="1"/>
  <c r="H663" i="9" s="1"/>
  <c r="J663" i="9" s="1"/>
  <c r="E671" i="9"/>
  <c r="D671" i="9" s="1"/>
  <c r="H671" i="9" s="1"/>
  <c r="J671" i="9" s="1"/>
  <c r="E679" i="9"/>
  <c r="D679" i="9" s="1"/>
  <c r="H679" i="9" s="1"/>
  <c r="J679" i="9" s="1"/>
  <c r="E687" i="9"/>
  <c r="D687" i="9" s="1"/>
  <c r="H687" i="9" s="1"/>
  <c r="J687" i="9" s="1"/>
  <c r="E808" i="9"/>
  <c r="D808" i="9" s="1"/>
  <c r="H808" i="9" s="1"/>
  <c r="J808" i="9" s="1"/>
  <c r="G808" i="9"/>
  <c r="F808" i="9" s="1"/>
  <c r="I808" i="9" s="1"/>
  <c r="K808" i="9" s="1"/>
  <c r="G770" i="9"/>
  <c r="F770" i="9" s="1"/>
  <c r="I770" i="9" s="1"/>
  <c r="K770" i="9" s="1"/>
  <c r="E770" i="9"/>
  <c r="D770" i="9" s="1"/>
  <c r="H770" i="9" s="1"/>
  <c r="J770" i="9" s="1"/>
  <c r="G773" i="9"/>
  <c r="F773" i="9" s="1"/>
  <c r="I773" i="9" s="1"/>
  <c r="K773" i="9" s="1"/>
  <c r="E773" i="9"/>
  <c r="D773" i="9" s="1"/>
  <c r="H773" i="9" s="1"/>
  <c r="J773" i="9" s="1"/>
  <c r="G794" i="9"/>
  <c r="F794" i="9" s="1"/>
  <c r="I794" i="9" s="1"/>
  <c r="K794" i="9" s="1"/>
  <c r="E794" i="9"/>
  <c r="D794" i="9" s="1"/>
  <c r="H794" i="9" s="1"/>
  <c r="J794" i="9" s="1"/>
  <c r="E704" i="9"/>
  <c r="D704" i="9" s="1"/>
  <c r="H704" i="9" s="1"/>
  <c r="J704" i="9" s="1"/>
  <c r="G856" i="9"/>
  <c r="F856" i="9" s="1"/>
  <c r="I856" i="9" s="1"/>
  <c r="K856" i="9" s="1"/>
  <c r="E856" i="9"/>
  <c r="D856" i="9" s="1"/>
  <c r="H856" i="9" s="1"/>
  <c r="J856" i="9" s="1"/>
  <c r="E767" i="9"/>
  <c r="D767" i="9" s="1"/>
  <c r="H767" i="9" s="1"/>
  <c r="J767" i="9" s="1"/>
  <c r="E744" i="9"/>
  <c r="D744" i="9" s="1"/>
  <c r="H744" i="9" s="1"/>
  <c r="J744" i="9" s="1"/>
  <c r="G752" i="9"/>
  <c r="F752" i="9" s="1"/>
  <c r="I752" i="9" s="1"/>
  <c r="K752" i="9" s="1"/>
  <c r="E816" i="9"/>
  <c r="D816" i="9" s="1"/>
  <c r="H816" i="9" s="1"/>
  <c r="J816" i="9" s="1"/>
  <c r="G816" i="9"/>
  <c r="F816" i="9" s="1"/>
  <c r="I816" i="9" s="1"/>
  <c r="K816" i="9" s="1"/>
  <c r="G719" i="9"/>
  <c r="F719" i="9" s="1"/>
  <c r="I719" i="9" s="1"/>
  <c r="K719" i="9" s="1"/>
  <c r="E717" i="9"/>
  <c r="D717" i="9" s="1"/>
  <c r="H717" i="9" s="1"/>
  <c r="J717" i="9" s="1"/>
  <c r="E804" i="9"/>
  <c r="D804" i="9" s="1"/>
  <c r="H804" i="9" s="1"/>
  <c r="J804" i="9" s="1"/>
  <c r="G804" i="9"/>
  <c r="F804" i="9" s="1"/>
  <c r="I804" i="9" s="1"/>
  <c r="K804" i="9" s="1"/>
  <c r="E723" i="9"/>
  <c r="D723" i="9" s="1"/>
  <c r="H723" i="9" s="1"/>
  <c r="J723" i="9" s="1"/>
  <c r="E756" i="9"/>
  <c r="D756" i="9" s="1"/>
  <c r="H756" i="9" s="1"/>
  <c r="J756" i="9" s="1"/>
  <c r="G784" i="9"/>
  <c r="F784" i="9" s="1"/>
  <c r="I784" i="9" s="1"/>
  <c r="K784" i="9" s="1"/>
  <c r="E780" i="9"/>
  <c r="D780" i="9" s="1"/>
  <c r="H780" i="9" s="1"/>
  <c r="J780" i="9" s="1"/>
  <c r="G782" i="9"/>
  <c r="F782" i="9" s="1"/>
  <c r="I782" i="9" s="1"/>
  <c r="K782" i="9" s="1"/>
  <c r="E760" i="9"/>
  <c r="D760" i="9" s="1"/>
  <c r="H760" i="9" s="1"/>
  <c r="J760" i="9" s="1"/>
  <c r="G836" i="9"/>
  <c r="F836" i="9" s="1"/>
  <c r="I836" i="9" s="1"/>
  <c r="K836" i="9" s="1"/>
  <c r="E836" i="9"/>
  <c r="D836" i="9" s="1"/>
  <c r="H836" i="9" s="1"/>
  <c r="J836" i="9" s="1"/>
  <c r="G894" i="9"/>
  <c r="F894" i="9" s="1"/>
  <c r="I894" i="9" s="1"/>
  <c r="K894" i="9" s="1"/>
  <c r="E894" i="9"/>
  <c r="D894" i="9" s="1"/>
  <c r="H894" i="9" s="1"/>
  <c r="J894" i="9" s="1"/>
  <c r="E738" i="9"/>
  <c r="D738" i="9" s="1"/>
  <c r="H738" i="9" s="1"/>
  <c r="J738" i="9" s="1"/>
  <c r="E762" i="9"/>
  <c r="D762" i="9" s="1"/>
  <c r="H762" i="9" s="1"/>
  <c r="J762" i="9" s="1"/>
  <c r="E764" i="9"/>
  <c r="D764" i="9" s="1"/>
  <c r="H764" i="9" s="1"/>
  <c r="J764" i="9" s="1"/>
  <c r="G766" i="9"/>
  <c r="F766" i="9" s="1"/>
  <c r="I766" i="9" s="1"/>
  <c r="K766" i="9" s="1"/>
  <c r="E858" i="9"/>
  <c r="D858" i="9" s="1"/>
  <c r="H858" i="9" s="1"/>
  <c r="J858" i="9" s="1"/>
  <c r="E866" i="9"/>
  <c r="D866" i="9" s="1"/>
  <c r="H866" i="9" s="1"/>
  <c r="J866" i="9" s="1"/>
  <c r="E904" i="9"/>
  <c r="D904" i="9" s="1"/>
  <c r="H904" i="9" s="1"/>
  <c r="J904" i="9" s="1"/>
  <c r="G904" i="9"/>
  <c r="F904" i="9" s="1"/>
  <c r="I904" i="9" s="1"/>
  <c r="K904" i="9" s="1"/>
  <c r="E828" i="9"/>
  <c r="D828" i="9" s="1"/>
  <c r="H828" i="9" s="1"/>
  <c r="J828" i="9" s="1"/>
  <c r="G828" i="9"/>
  <c r="F828" i="9" s="1"/>
  <c r="I828" i="9" s="1"/>
  <c r="K828" i="9" s="1"/>
  <c r="G840" i="9"/>
  <c r="F840" i="9" s="1"/>
  <c r="I840" i="9" s="1"/>
  <c r="K840" i="9" s="1"/>
  <c r="E840" i="9"/>
  <c r="D840" i="9" s="1"/>
  <c r="H840" i="9" s="1"/>
  <c r="J840" i="9" s="1"/>
  <c r="G891" i="9"/>
  <c r="F891" i="9" s="1"/>
  <c r="I891" i="9" s="1"/>
  <c r="K891" i="9" s="1"/>
  <c r="E891" i="9"/>
  <c r="D891" i="9" s="1"/>
  <c r="H891" i="9" s="1"/>
  <c r="J891" i="9" s="1"/>
  <c r="E860" i="9"/>
  <c r="D860" i="9" s="1"/>
  <c r="H860" i="9" s="1"/>
  <c r="J860" i="9" s="1"/>
  <c r="E872" i="9"/>
  <c r="D872" i="9" s="1"/>
  <c r="H872" i="9" s="1"/>
  <c r="J872" i="9" s="1"/>
  <c r="E884" i="9"/>
  <c r="D884" i="9" s="1"/>
  <c r="H884" i="9" s="1"/>
  <c r="J884" i="9" s="1"/>
  <c r="G936" i="9"/>
  <c r="F936" i="9" s="1"/>
  <c r="I936" i="9" s="1"/>
  <c r="K936" i="9" s="1"/>
  <c r="E936" i="9"/>
  <c r="D936" i="9" s="1"/>
  <c r="H936" i="9" s="1"/>
  <c r="J936" i="9" s="1"/>
  <c r="E763" i="9"/>
  <c r="D763" i="9" s="1"/>
  <c r="H763" i="9" s="1"/>
  <c r="J763" i="9" s="1"/>
  <c r="E779" i="9"/>
  <c r="D779" i="9" s="1"/>
  <c r="H779" i="9" s="1"/>
  <c r="J779" i="9" s="1"/>
  <c r="G842" i="9"/>
  <c r="F842" i="9" s="1"/>
  <c r="I842" i="9" s="1"/>
  <c r="K842" i="9" s="1"/>
  <c r="E842" i="9"/>
  <c r="D842" i="9" s="1"/>
  <c r="H842" i="9" s="1"/>
  <c r="J842" i="9" s="1"/>
  <c r="E903" i="9"/>
  <c r="D903" i="9" s="1"/>
  <c r="H903" i="9" s="1"/>
  <c r="J903" i="9" s="1"/>
  <c r="G903" i="9"/>
  <c r="F903" i="9" s="1"/>
  <c r="I903" i="9" s="1"/>
  <c r="K903" i="9" s="1"/>
  <c r="G924" i="9"/>
  <c r="F924" i="9" s="1"/>
  <c r="I924" i="9" s="1"/>
  <c r="K924" i="9" s="1"/>
  <c r="E924" i="9"/>
  <c r="D924" i="9" s="1"/>
  <c r="H924" i="9" s="1"/>
  <c r="J924" i="9" s="1"/>
  <c r="E848" i="9"/>
  <c r="D848" i="9" s="1"/>
  <c r="H848" i="9" s="1"/>
  <c r="J848" i="9" s="1"/>
  <c r="G925" i="9"/>
  <c r="F925" i="9" s="1"/>
  <c r="I925" i="9" s="1"/>
  <c r="K925" i="9" s="1"/>
  <c r="E925" i="9"/>
  <c r="D925" i="9" s="1"/>
  <c r="H925" i="9" s="1"/>
  <c r="J925" i="9" s="1"/>
  <c r="G797" i="9"/>
  <c r="F797" i="9" s="1"/>
  <c r="I797" i="9" s="1"/>
  <c r="K797" i="9" s="1"/>
  <c r="E797" i="9"/>
  <c r="D797" i="9" s="1"/>
  <c r="H797" i="9" s="1"/>
  <c r="J797" i="9" s="1"/>
  <c r="E899" i="9"/>
  <c r="D899" i="9" s="1"/>
  <c r="H899" i="9" s="1"/>
  <c r="J899" i="9" s="1"/>
  <c r="G899" i="9"/>
  <c r="F899" i="9" s="1"/>
  <c r="I899" i="9" s="1"/>
  <c r="K899" i="9" s="1"/>
  <c r="E931" i="9"/>
  <c r="D931" i="9" s="1"/>
  <c r="H931" i="9" s="1"/>
  <c r="J931" i="9" s="1"/>
  <c r="G931" i="9"/>
  <c r="F931" i="9" s="1"/>
  <c r="I931" i="9" s="1"/>
  <c r="K931" i="9" s="1"/>
  <c r="G917" i="9"/>
  <c r="F917" i="9" s="1"/>
  <c r="I917" i="9" s="1"/>
  <c r="K917" i="9" s="1"/>
  <c r="E917" i="9"/>
  <c r="D917" i="9" s="1"/>
  <c r="H917" i="9" s="1"/>
  <c r="J917" i="9" s="1"/>
  <c r="G921" i="9"/>
  <c r="F921" i="9" s="1"/>
  <c r="I921" i="9" s="1"/>
  <c r="K921" i="9" s="1"/>
  <c r="E921" i="9"/>
  <c r="D921" i="9" s="1"/>
  <c r="H921" i="9" s="1"/>
  <c r="J921" i="9" s="1"/>
  <c r="G905" i="9"/>
  <c r="F905" i="9" s="1"/>
  <c r="I905" i="9" s="1"/>
  <c r="K905" i="9" s="1"/>
  <c r="E905" i="9"/>
  <c r="D905" i="9" s="1"/>
  <c r="H905" i="9" s="1"/>
  <c r="J905" i="9" s="1"/>
  <c r="E923" i="9"/>
  <c r="D923" i="9" s="1"/>
  <c r="H923" i="9" s="1"/>
  <c r="J923" i="9" s="1"/>
  <c r="G923" i="9"/>
  <c r="F923" i="9" s="1"/>
  <c r="I923" i="9" s="1"/>
  <c r="K923" i="9" s="1"/>
  <c r="E908" i="9"/>
  <c r="D908" i="9" s="1"/>
  <c r="H908" i="9" s="1"/>
  <c r="J908" i="9" s="1"/>
  <c r="E915" i="9"/>
  <c r="D915" i="9" s="1"/>
  <c r="H915" i="9" s="1"/>
  <c r="J915" i="9" s="1"/>
  <c r="G915" i="9"/>
  <c r="F915" i="9" s="1"/>
  <c r="I915" i="9" s="1"/>
  <c r="K915" i="9" s="1"/>
  <c r="G927" i="9"/>
  <c r="F927" i="9" s="1"/>
  <c r="I927" i="9" s="1"/>
  <c r="K927" i="9" s="1"/>
  <c r="E850" i="9"/>
  <c r="D850" i="9" s="1"/>
  <c r="H850" i="9" s="1"/>
  <c r="J850" i="9" s="1"/>
  <c r="G928" i="9"/>
  <c r="F928" i="9" s="1"/>
  <c r="I928" i="9" s="1"/>
  <c r="K928" i="9" s="1"/>
  <c r="E928" i="9"/>
  <c r="D928" i="9" s="1"/>
  <c r="H928" i="9" s="1"/>
  <c r="J928" i="9" s="1"/>
  <c r="G932" i="9"/>
  <c r="F932" i="9" s="1"/>
  <c r="I932" i="9" s="1"/>
  <c r="K932" i="9" s="1"/>
  <c r="E932" i="9"/>
  <c r="D932" i="9" s="1"/>
  <c r="H932" i="9" s="1"/>
  <c r="J932" i="9" s="1"/>
  <c r="G940" i="9"/>
  <c r="F940" i="9" s="1"/>
  <c r="I940" i="9" s="1"/>
  <c r="K940" i="9" s="1"/>
  <c r="E940" i="9"/>
  <c r="D940" i="9" s="1"/>
  <c r="H940" i="9" s="1"/>
  <c r="J940" i="9" s="1"/>
  <c r="G943" i="9"/>
  <c r="F943" i="9" s="1"/>
  <c r="I943" i="9" s="1"/>
  <c r="K943" i="9" s="1"/>
  <c r="G947" i="9"/>
  <c r="F947" i="9" s="1"/>
  <c r="I947" i="9" s="1"/>
  <c r="K947" i="9" s="1"/>
  <c r="G951" i="9"/>
  <c r="F951" i="9" s="1"/>
  <c r="I951" i="9" s="1"/>
  <c r="K951" i="9" s="1"/>
  <c r="G955" i="9"/>
  <c r="F955" i="9" s="1"/>
  <c r="I955" i="9" s="1"/>
  <c r="K955" i="9" s="1"/>
  <c r="G959" i="9"/>
  <c r="F959" i="9" s="1"/>
  <c r="I959" i="9" s="1"/>
  <c r="K959" i="9" s="1"/>
  <c r="G963" i="9"/>
  <c r="F963" i="9" s="1"/>
  <c r="I963" i="9" s="1"/>
  <c r="K963" i="9" s="1"/>
  <c r="G967" i="9"/>
  <c r="F967" i="9" s="1"/>
  <c r="I967" i="9" s="1"/>
  <c r="K967" i="9" s="1"/>
  <c r="G971" i="9"/>
  <c r="F971" i="9" s="1"/>
  <c r="I971" i="9" s="1"/>
  <c r="K971" i="9" s="1"/>
  <c r="G975" i="9"/>
  <c r="F975" i="9" s="1"/>
  <c r="I975" i="9" s="1"/>
  <c r="K975" i="9" s="1"/>
  <c r="G979" i="9"/>
  <c r="F979" i="9" s="1"/>
  <c r="I979" i="9" s="1"/>
  <c r="K979" i="9" s="1"/>
  <c r="G983" i="9"/>
  <c r="F983" i="9" s="1"/>
  <c r="I983" i="9" s="1"/>
  <c r="K983" i="9" s="1"/>
  <c r="G987" i="9"/>
  <c r="F987" i="9" s="1"/>
  <c r="I987" i="9" s="1"/>
  <c r="K987" i="9" s="1"/>
  <c r="G991" i="9"/>
  <c r="F991" i="9" s="1"/>
  <c r="I991" i="9" s="1"/>
  <c r="K991" i="9" s="1"/>
  <c r="G995" i="9"/>
  <c r="F995" i="9" s="1"/>
  <c r="I995" i="9" s="1"/>
  <c r="K995" i="9" s="1"/>
  <c r="G999" i="9"/>
  <c r="F999" i="9" s="1"/>
  <c r="I999" i="9" s="1"/>
  <c r="K999" i="9" s="1"/>
  <c r="G944" i="9"/>
  <c r="F944" i="9" s="1"/>
  <c r="I944" i="9" s="1"/>
  <c r="K944" i="9" s="1"/>
  <c r="E944" i="9"/>
  <c r="D944" i="9" s="1"/>
  <c r="H944" i="9" s="1"/>
  <c r="J944" i="9" s="1"/>
  <c r="G948" i="9"/>
  <c r="F948" i="9" s="1"/>
  <c r="I948" i="9" s="1"/>
  <c r="K948" i="9" s="1"/>
  <c r="E948" i="9"/>
  <c r="D948" i="9" s="1"/>
  <c r="H948" i="9" s="1"/>
  <c r="J948" i="9" s="1"/>
  <c r="G952" i="9"/>
  <c r="F952" i="9" s="1"/>
  <c r="I952" i="9" s="1"/>
  <c r="K952" i="9" s="1"/>
  <c r="E952" i="9"/>
  <c r="D952" i="9" s="1"/>
  <c r="H952" i="9" s="1"/>
  <c r="J952" i="9" s="1"/>
  <c r="G956" i="9"/>
  <c r="F956" i="9" s="1"/>
  <c r="I956" i="9" s="1"/>
  <c r="K956" i="9" s="1"/>
  <c r="E956" i="9"/>
  <c r="D956" i="9" s="1"/>
  <c r="H956" i="9" s="1"/>
  <c r="J956" i="9" s="1"/>
  <c r="G960" i="9"/>
  <c r="F960" i="9" s="1"/>
  <c r="I960" i="9" s="1"/>
  <c r="K960" i="9" s="1"/>
  <c r="E960" i="9"/>
  <c r="D960" i="9" s="1"/>
  <c r="H960" i="9" s="1"/>
  <c r="J960" i="9" s="1"/>
  <c r="G964" i="9"/>
  <c r="F964" i="9" s="1"/>
  <c r="I964" i="9" s="1"/>
  <c r="K964" i="9" s="1"/>
  <c r="E964" i="9"/>
  <c r="D964" i="9" s="1"/>
  <c r="H964" i="9" s="1"/>
  <c r="J964" i="9" s="1"/>
  <c r="G968" i="9"/>
  <c r="F968" i="9" s="1"/>
  <c r="I968" i="9" s="1"/>
  <c r="K968" i="9" s="1"/>
  <c r="E968" i="9"/>
  <c r="D968" i="9" s="1"/>
  <c r="H968" i="9" s="1"/>
  <c r="J968" i="9" s="1"/>
  <c r="G972" i="9"/>
  <c r="F972" i="9" s="1"/>
  <c r="I972" i="9" s="1"/>
  <c r="K972" i="9" s="1"/>
  <c r="E972" i="9"/>
  <c r="D972" i="9" s="1"/>
  <c r="H972" i="9" s="1"/>
  <c r="J972" i="9" s="1"/>
  <c r="G976" i="9"/>
  <c r="F976" i="9" s="1"/>
  <c r="I976" i="9" s="1"/>
  <c r="K976" i="9" s="1"/>
  <c r="E976" i="9"/>
  <c r="D976" i="9" s="1"/>
  <c r="H976" i="9" s="1"/>
  <c r="J976" i="9" s="1"/>
  <c r="G980" i="9"/>
  <c r="F980" i="9" s="1"/>
  <c r="I980" i="9" s="1"/>
  <c r="K980" i="9" s="1"/>
  <c r="E980" i="9"/>
  <c r="D980" i="9" s="1"/>
  <c r="H980" i="9" s="1"/>
  <c r="J980" i="9" s="1"/>
  <c r="G984" i="9"/>
  <c r="F984" i="9" s="1"/>
  <c r="I984" i="9" s="1"/>
  <c r="K984" i="9" s="1"/>
  <c r="E984" i="9"/>
  <c r="D984" i="9" s="1"/>
  <c r="H984" i="9" s="1"/>
  <c r="J984" i="9" s="1"/>
  <c r="G988" i="9"/>
  <c r="F988" i="9" s="1"/>
  <c r="I988" i="9" s="1"/>
  <c r="K988" i="9" s="1"/>
  <c r="E988" i="9"/>
  <c r="D988" i="9" s="1"/>
  <c r="H988" i="9" s="1"/>
  <c r="J988" i="9" s="1"/>
  <c r="G992" i="9"/>
  <c r="F992" i="9" s="1"/>
  <c r="I992" i="9" s="1"/>
  <c r="K992" i="9" s="1"/>
  <c r="E992" i="9"/>
  <c r="D992" i="9" s="1"/>
  <c r="H992" i="9" s="1"/>
  <c r="J992" i="9" s="1"/>
  <c r="G996" i="9"/>
  <c r="F996" i="9" s="1"/>
  <c r="I996" i="9" s="1"/>
  <c r="K996" i="9" s="1"/>
  <c r="E996" i="9"/>
  <c r="D996" i="9" s="1"/>
  <c r="H996" i="9" s="1"/>
  <c r="J996" i="9" s="1"/>
  <c r="G1000" i="9"/>
  <c r="F1000" i="9" s="1"/>
  <c r="I1000" i="9" s="1"/>
  <c r="K1000" i="9" s="1"/>
  <c r="E1000" i="9"/>
  <c r="D1000" i="9" s="1"/>
  <c r="H1000" i="9" s="1"/>
  <c r="J1000" i="9" s="1"/>
  <c r="E929" i="9"/>
  <c r="D929" i="9" s="1"/>
  <c r="H929" i="9" s="1"/>
  <c r="J929" i="9" s="1"/>
  <c r="E937" i="9"/>
  <c r="D937" i="9" s="1"/>
  <c r="H937" i="9" s="1"/>
  <c r="J937" i="9" s="1"/>
  <c r="E941" i="9"/>
  <c r="D941" i="9" s="1"/>
  <c r="H941" i="9" s="1"/>
  <c r="J941" i="9" s="1"/>
  <c r="E945" i="9"/>
  <c r="D945" i="9" s="1"/>
  <c r="H945" i="9" s="1"/>
  <c r="J945" i="9" s="1"/>
  <c r="E949" i="9"/>
  <c r="D949" i="9" s="1"/>
  <c r="H949" i="9" s="1"/>
  <c r="J949" i="9" s="1"/>
  <c r="E953" i="9"/>
  <c r="D953" i="9" s="1"/>
  <c r="H953" i="9" s="1"/>
  <c r="J953" i="9" s="1"/>
  <c r="E957" i="9"/>
  <c r="D957" i="9" s="1"/>
  <c r="H957" i="9" s="1"/>
  <c r="J957" i="9" s="1"/>
  <c r="E961" i="9"/>
  <c r="D961" i="9" s="1"/>
  <c r="H961" i="9" s="1"/>
  <c r="J961" i="9" s="1"/>
  <c r="E965" i="9"/>
  <c r="D965" i="9" s="1"/>
  <c r="H965" i="9" s="1"/>
  <c r="J965" i="9" s="1"/>
  <c r="E969" i="9"/>
  <c r="D969" i="9" s="1"/>
  <c r="H969" i="9" s="1"/>
  <c r="J969" i="9" s="1"/>
  <c r="E973" i="9"/>
  <c r="D973" i="9" s="1"/>
  <c r="H973" i="9" s="1"/>
  <c r="J973" i="9" s="1"/>
  <c r="E977" i="9"/>
  <c r="D977" i="9" s="1"/>
  <c r="H977" i="9" s="1"/>
  <c r="J977" i="9" s="1"/>
  <c r="E981" i="9"/>
  <c r="D981" i="9" s="1"/>
  <c r="H981" i="9" s="1"/>
  <c r="J981" i="9" s="1"/>
  <c r="E985" i="9"/>
  <c r="D985" i="9" s="1"/>
  <c r="H985" i="9" s="1"/>
  <c r="J985" i="9" s="1"/>
  <c r="E989" i="9"/>
  <c r="D989" i="9" s="1"/>
  <c r="H989" i="9" s="1"/>
  <c r="J989" i="9" s="1"/>
  <c r="E993" i="9"/>
  <c r="D993" i="9" s="1"/>
  <c r="H993" i="9" s="1"/>
  <c r="J993" i="9" s="1"/>
  <c r="E997" i="9"/>
  <c r="D997" i="9" s="1"/>
  <c r="H997" i="9" s="1"/>
  <c r="J997" i="9" s="1"/>
  <c r="E1001" i="9"/>
  <c r="D1001" i="9" s="1"/>
  <c r="H1001" i="9" s="1"/>
  <c r="J1001" i="9" s="1"/>
  <c r="E9" i="8"/>
  <c r="D9" i="8" s="1"/>
  <c r="H9" i="8" s="1"/>
  <c r="J9" i="8" s="1"/>
  <c r="E11" i="8"/>
  <c r="D11" i="8" s="1"/>
  <c r="H11" i="8" s="1"/>
  <c r="J11" i="8" s="1"/>
  <c r="E5" i="8"/>
  <c r="D5" i="8" s="1"/>
  <c r="H5" i="8" s="1"/>
  <c r="J5" i="8" s="1"/>
  <c r="G13" i="8"/>
  <c r="F13" i="8" s="1"/>
  <c r="I13" i="8" s="1"/>
  <c r="K13" i="8" s="1"/>
  <c r="E24" i="8"/>
  <c r="D24" i="8" s="1"/>
  <c r="H24" i="8" s="1"/>
  <c r="J24" i="8" s="1"/>
  <c r="E28" i="8"/>
  <c r="D28" i="8" s="1"/>
  <c r="H28" i="8" s="1"/>
  <c r="J28" i="8" s="1"/>
  <c r="G20" i="8"/>
  <c r="F20" i="8" s="1"/>
  <c r="I20" i="8" s="1"/>
  <c r="K20" i="8" s="1"/>
  <c r="E16" i="8"/>
  <c r="D16" i="8" s="1"/>
  <c r="H16" i="8" s="1"/>
  <c r="J16" i="8" s="1"/>
  <c r="G25" i="8"/>
  <c r="F25" i="8" s="1"/>
  <c r="I25" i="8" s="1"/>
  <c r="K25" i="8" s="1"/>
  <c r="G976" i="8"/>
  <c r="F976" i="8" s="1"/>
  <c r="I976" i="8" s="1"/>
  <c r="K976" i="8" s="1"/>
  <c r="E976" i="8"/>
  <c r="D976" i="8" s="1"/>
  <c r="H976" i="8" s="1"/>
  <c r="J976" i="8" s="1"/>
  <c r="E868" i="8"/>
  <c r="D868" i="8" s="1"/>
  <c r="H868" i="8" s="1"/>
  <c r="J868" i="8" s="1"/>
  <c r="G868" i="8"/>
  <c r="F868" i="8" s="1"/>
  <c r="I868" i="8" s="1"/>
  <c r="K868" i="8" s="1"/>
  <c r="E784" i="8"/>
  <c r="D784" i="8" s="1"/>
  <c r="H784" i="8" s="1"/>
  <c r="J784" i="8" s="1"/>
  <c r="G784" i="8"/>
  <c r="F784" i="8" s="1"/>
  <c r="I784" i="8" s="1"/>
  <c r="K784" i="8" s="1"/>
  <c r="E676" i="8"/>
  <c r="D676" i="8" s="1"/>
  <c r="H676" i="8" s="1"/>
  <c r="J676" i="8" s="1"/>
  <c r="G676" i="8"/>
  <c r="F676" i="8" s="1"/>
  <c r="I676" i="8" s="1"/>
  <c r="K676" i="8" s="1"/>
  <c r="E556" i="8"/>
  <c r="D556" i="8" s="1"/>
  <c r="H556" i="8" s="1"/>
  <c r="J556" i="8" s="1"/>
  <c r="G556" i="8"/>
  <c r="F556" i="8" s="1"/>
  <c r="I556" i="8" s="1"/>
  <c r="K556" i="8" s="1"/>
  <c r="E388" i="8"/>
  <c r="D388" i="8" s="1"/>
  <c r="H388" i="8" s="1"/>
  <c r="J388" i="8" s="1"/>
  <c r="G388" i="8"/>
  <c r="F388" i="8" s="1"/>
  <c r="I388" i="8" s="1"/>
  <c r="K388" i="8" s="1"/>
  <c r="E124" i="8"/>
  <c r="D124" i="8" s="1"/>
  <c r="H124" i="8" s="1"/>
  <c r="J124" i="8" s="1"/>
  <c r="G124" i="8"/>
  <c r="F124" i="8" s="1"/>
  <c r="I124" i="8" s="1"/>
  <c r="K124" i="8" s="1"/>
  <c r="E148" i="8"/>
  <c r="D148" i="8" s="1"/>
  <c r="H148" i="8" s="1"/>
  <c r="J148" i="8" s="1"/>
  <c r="G148" i="8"/>
  <c r="F148" i="8" s="1"/>
  <c r="I148" i="8" s="1"/>
  <c r="K148" i="8" s="1"/>
  <c r="G964" i="8"/>
  <c r="F964" i="8" s="1"/>
  <c r="I964" i="8" s="1"/>
  <c r="K964" i="8" s="1"/>
  <c r="E964" i="8"/>
  <c r="D964" i="8" s="1"/>
  <c r="H964" i="8" s="1"/>
  <c r="J964" i="8" s="1"/>
  <c r="E856" i="8"/>
  <c r="D856" i="8" s="1"/>
  <c r="H856" i="8" s="1"/>
  <c r="J856" i="8" s="1"/>
  <c r="G856" i="8"/>
  <c r="F856" i="8" s="1"/>
  <c r="I856" i="8" s="1"/>
  <c r="K856" i="8" s="1"/>
  <c r="E748" i="8"/>
  <c r="D748" i="8" s="1"/>
  <c r="H748" i="8" s="1"/>
  <c r="J748" i="8" s="1"/>
  <c r="G748" i="8"/>
  <c r="F748" i="8" s="1"/>
  <c r="I748" i="8" s="1"/>
  <c r="K748" i="8" s="1"/>
  <c r="E640" i="8"/>
  <c r="D640" i="8" s="1"/>
  <c r="H640" i="8" s="1"/>
  <c r="J640" i="8" s="1"/>
  <c r="G640" i="8"/>
  <c r="F640" i="8" s="1"/>
  <c r="I640" i="8" s="1"/>
  <c r="K640" i="8" s="1"/>
  <c r="E544" i="8"/>
  <c r="D544" i="8" s="1"/>
  <c r="H544" i="8" s="1"/>
  <c r="J544" i="8" s="1"/>
  <c r="G544" i="8"/>
  <c r="F544" i="8" s="1"/>
  <c r="I544" i="8" s="1"/>
  <c r="K544" i="8" s="1"/>
  <c r="E460" i="8"/>
  <c r="D460" i="8" s="1"/>
  <c r="H460" i="8" s="1"/>
  <c r="J460" i="8" s="1"/>
  <c r="G460" i="8"/>
  <c r="F460" i="8" s="1"/>
  <c r="I460" i="8" s="1"/>
  <c r="K460" i="8" s="1"/>
  <c r="E352" i="8"/>
  <c r="D352" i="8" s="1"/>
  <c r="H352" i="8" s="1"/>
  <c r="J352" i="8" s="1"/>
  <c r="G352" i="8"/>
  <c r="F352" i="8" s="1"/>
  <c r="I352" i="8" s="1"/>
  <c r="K352" i="8" s="1"/>
  <c r="E280" i="8"/>
  <c r="D280" i="8" s="1"/>
  <c r="H280" i="8" s="1"/>
  <c r="J280" i="8" s="1"/>
  <c r="G280" i="8"/>
  <c r="F280" i="8" s="1"/>
  <c r="I280" i="8" s="1"/>
  <c r="K280" i="8" s="1"/>
  <c r="E268" i="8"/>
  <c r="D268" i="8" s="1"/>
  <c r="H268" i="8" s="1"/>
  <c r="J268" i="8" s="1"/>
  <c r="G268" i="8"/>
  <c r="F268" i="8" s="1"/>
  <c r="I268" i="8" s="1"/>
  <c r="K268" i="8" s="1"/>
  <c r="E196" i="8"/>
  <c r="D196" i="8" s="1"/>
  <c r="H196" i="8" s="1"/>
  <c r="J196" i="8" s="1"/>
  <c r="G196" i="8"/>
  <c r="F196" i="8" s="1"/>
  <c r="I196" i="8" s="1"/>
  <c r="K196" i="8" s="1"/>
  <c r="E172" i="8"/>
  <c r="D172" i="8" s="1"/>
  <c r="H172" i="8" s="1"/>
  <c r="J172" i="8" s="1"/>
  <c r="G172" i="8"/>
  <c r="F172" i="8" s="1"/>
  <c r="I172" i="8" s="1"/>
  <c r="K172" i="8" s="1"/>
  <c r="E76" i="8"/>
  <c r="D76" i="8" s="1"/>
  <c r="H76" i="8" s="1"/>
  <c r="J76" i="8" s="1"/>
  <c r="G76" i="8"/>
  <c r="F76" i="8" s="1"/>
  <c r="I76" i="8" s="1"/>
  <c r="K76" i="8" s="1"/>
  <c r="E928" i="8"/>
  <c r="D928" i="8" s="1"/>
  <c r="H928" i="8" s="1"/>
  <c r="J928" i="8" s="1"/>
  <c r="G928" i="8"/>
  <c r="F928" i="8" s="1"/>
  <c r="I928" i="8" s="1"/>
  <c r="K928" i="8" s="1"/>
  <c r="E724" i="8"/>
  <c r="D724" i="8" s="1"/>
  <c r="H724" i="8" s="1"/>
  <c r="J724" i="8" s="1"/>
  <c r="G724" i="8"/>
  <c r="F724" i="8" s="1"/>
  <c r="I724" i="8" s="1"/>
  <c r="K724" i="8" s="1"/>
  <c r="E496" i="8"/>
  <c r="D496" i="8" s="1"/>
  <c r="H496" i="8" s="1"/>
  <c r="J496" i="8" s="1"/>
  <c r="G496" i="8"/>
  <c r="F496" i="8" s="1"/>
  <c r="I496" i="8" s="1"/>
  <c r="K496" i="8" s="1"/>
  <c r="E112" i="8"/>
  <c r="D112" i="8" s="1"/>
  <c r="H112" i="8" s="1"/>
  <c r="J112" i="8" s="1"/>
  <c r="G112" i="8"/>
  <c r="F112" i="8" s="1"/>
  <c r="I112" i="8" s="1"/>
  <c r="K112" i="8" s="1"/>
  <c r="G988" i="8"/>
  <c r="F988" i="8" s="1"/>
  <c r="I988" i="8" s="1"/>
  <c r="K988" i="8" s="1"/>
  <c r="E988" i="8"/>
  <c r="D988" i="8" s="1"/>
  <c r="H988" i="8" s="1"/>
  <c r="J988" i="8" s="1"/>
  <c r="E880" i="8"/>
  <c r="D880" i="8" s="1"/>
  <c r="H880" i="8" s="1"/>
  <c r="J880" i="8" s="1"/>
  <c r="G880" i="8"/>
  <c r="F880" i="8" s="1"/>
  <c r="I880" i="8" s="1"/>
  <c r="K880" i="8" s="1"/>
  <c r="E796" i="8"/>
  <c r="D796" i="8" s="1"/>
  <c r="H796" i="8" s="1"/>
  <c r="J796" i="8" s="1"/>
  <c r="G796" i="8"/>
  <c r="F796" i="8" s="1"/>
  <c r="I796" i="8" s="1"/>
  <c r="K796" i="8" s="1"/>
  <c r="E688" i="8"/>
  <c r="D688" i="8" s="1"/>
  <c r="H688" i="8" s="1"/>
  <c r="J688" i="8" s="1"/>
  <c r="G688" i="8"/>
  <c r="F688" i="8" s="1"/>
  <c r="I688" i="8" s="1"/>
  <c r="K688" i="8" s="1"/>
  <c r="E568" i="8"/>
  <c r="D568" i="8" s="1"/>
  <c r="H568" i="8" s="1"/>
  <c r="J568" i="8" s="1"/>
  <c r="G568" i="8"/>
  <c r="F568" i="8" s="1"/>
  <c r="I568" i="8" s="1"/>
  <c r="K568" i="8" s="1"/>
  <c r="E376" i="8"/>
  <c r="D376" i="8" s="1"/>
  <c r="H376" i="8" s="1"/>
  <c r="J376" i="8" s="1"/>
  <c r="G376" i="8"/>
  <c r="F376" i="8" s="1"/>
  <c r="I376" i="8" s="1"/>
  <c r="K376" i="8" s="1"/>
  <c r="E136" i="8"/>
  <c r="D136" i="8" s="1"/>
  <c r="H136" i="8" s="1"/>
  <c r="J136" i="8" s="1"/>
  <c r="G136" i="8"/>
  <c r="F136" i="8" s="1"/>
  <c r="I136" i="8" s="1"/>
  <c r="K136" i="8" s="1"/>
  <c r="E892" i="8"/>
  <c r="D892" i="8" s="1"/>
  <c r="H892" i="8" s="1"/>
  <c r="J892" i="8" s="1"/>
  <c r="G892" i="8"/>
  <c r="F892" i="8" s="1"/>
  <c r="I892" i="8" s="1"/>
  <c r="K892" i="8" s="1"/>
  <c r="E760" i="8"/>
  <c r="D760" i="8" s="1"/>
  <c r="H760" i="8" s="1"/>
  <c r="J760" i="8" s="1"/>
  <c r="G760" i="8"/>
  <c r="F760" i="8" s="1"/>
  <c r="I760" i="8" s="1"/>
  <c r="K760" i="8" s="1"/>
  <c r="E664" i="8"/>
  <c r="D664" i="8" s="1"/>
  <c r="H664" i="8" s="1"/>
  <c r="J664" i="8" s="1"/>
  <c r="G664" i="8"/>
  <c r="F664" i="8" s="1"/>
  <c r="I664" i="8" s="1"/>
  <c r="K664" i="8" s="1"/>
  <c r="E592" i="8"/>
  <c r="D592" i="8" s="1"/>
  <c r="H592" i="8" s="1"/>
  <c r="J592" i="8" s="1"/>
  <c r="G592" i="8"/>
  <c r="F592" i="8" s="1"/>
  <c r="I592" i="8" s="1"/>
  <c r="K592" i="8" s="1"/>
  <c r="E484" i="8"/>
  <c r="D484" i="8" s="1"/>
  <c r="H484" i="8" s="1"/>
  <c r="J484" i="8" s="1"/>
  <c r="G484" i="8"/>
  <c r="F484" i="8" s="1"/>
  <c r="I484" i="8" s="1"/>
  <c r="K484" i="8" s="1"/>
  <c r="E400" i="8"/>
  <c r="D400" i="8" s="1"/>
  <c r="H400" i="8" s="1"/>
  <c r="J400" i="8" s="1"/>
  <c r="G400" i="8"/>
  <c r="F400" i="8" s="1"/>
  <c r="I400" i="8" s="1"/>
  <c r="K400" i="8" s="1"/>
  <c r="E340" i="8"/>
  <c r="D340" i="8" s="1"/>
  <c r="H340" i="8" s="1"/>
  <c r="J340" i="8" s="1"/>
  <c r="G340" i="8"/>
  <c r="F340" i="8" s="1"/>
  <c r="I340" i="8" s="1"/>
  <c r="K340" i="8" s="1"/>
  <c r="E232" i="8"/>
  <c r="D232" i="8" s="1"/>
  <c r="H232" i="8" s="1"/>
  <c r="J232" i="8" s="1"/>
  <c r="G232" i="8"/>
  <c r="F232" i="8" s="1"/>
  <c r="I232" i="8" s="1"/>
  <c r="K232" i="8" s="1"/>
  <c r="E100" i="8"/>
  <c r="D100" i="8" s="1"/>
  <c r="H100" i="8" s="1"/>
  <c r="J100" i="8" s="1"/>
  <c r="G100" i="8"/>
  <c r="F100" i="8" s="1"/>
  <c r="I100" i="8" s="1"/>
  <c r="K100" i="8" s="1"/>
  <c r="G1000" i="8"/>
  <c r="F1000" i="8" s="1"/>
  <c r="I1000" i="8" s="1"/>
  <c r="K1000" i="8" s="1"/>
  <c r="E1000" i="8"/>
  <c r="D1000" i="8" s="1"/>
  <c r="H1000" i="8" s="1"/>
  <c r="J1000" i="8" s="1"/>
  <c r="E904" i="8"/>
  <c r="D904" i="8" s="1"/>
  <c r="H904" i="8" s="1"/>
  <c r="J904" i="8" s="1"/>
  <c r="G904" i="8"/>
  <c r="F904" i="8" s="1"/>
  <c r="I904" i="8" s="1"/>
  <c r="K904" i="8" s="1"/>
  <c r="E808" i="8"/>
  <c r="D808" i="8" s="1"/>
  <c r="H808" i="8" s="1"/>
  <c r="J808" i="8" s="1"/>
  <c r="G808" i="8"/>
  <c r="F808" i="8" s="1"/>
  <c r="I808" i="8" s="1"/>
  <c r="K808" i="8" s="1"/>
  <c r="E712" i="8"/>
  <c r="D712" i="8" s="1"/>
  <c r="H712" i="8" s="1"/>
  <c r="J712" i="8" s="1"/>
  <c r="G712" i="8"/>
  <c r="F712" i="8" s="1"/>
  <c r="I712" i="8" s="1"/>
  <c r="K712" i="8" s="1"/>
  <c r="E604" i="8"/>
  <c r="D604" i="8" s="1"/>
  <c r="H604" i="8" s="1"/>
  <c r="J604" i="8" s="1"/>
  <c r="G604" i="8"/>
  <c r="F604" i="8" s="1"/>
  <c r="I604" i="8" s="1"/>
  <c r="K604" i="8" s="1"/>
  <c r="E520" i="8"/>
  <c r="D520" i="8" s="1"/>
  <c r="H520" i="8" s="1"/>
  <c r="J520" i="8" s="1"/>
  <c r="G520" i="8"/>
  <c r="F520" i="8" s="1"/>
  <c r="I520" i="8" s="1"/>
  <c r="K520" i="8" s="1"/>
  <c r="E436" i="8"/>
  <c r="D436" i="8" s="1"/>
  <c r="H436" i="8" s="1"/>
  <c r="J436" i="8" s="1"/>
  <c r="G436" i="8"/>
  <c r="F436" i="8" s="1"/>
  <c r="I436" i="8" s="1"/>
  <c r="K436" i="8" s="1"/>
  <c r="E304" i="8"/>
  <c r="D304" i="8" s="1"/>
  <c r="H304" i="8" s="1"/>
  <c r="J304" i="8" s="1"/>
  <c r="G304" i="8"/>
  <c r="F304" i="8" s="1"/>
  <c r="I304" i="8" s="1"/>
  <c r="K304" i="8" s="1"/>
  <c r="E220" i="8"/>
  <c r="D220" i="8" s="1"/>
  <c r="H220" i="8" s="1"/>
  <c r="J220" i="8" s="1"/>
  <c r="G220" i="8"/>
  <c r="F220" i="8" s="1"/>
  <c r="I220" i="8" s="1"/>
  <c r="K220" i="8" s="1"/>
  <c r="E40" i="8"/>
  <c r="D40" i="8" s="1"/>
  <c r="H40" i="8" s="1"/>
  <c r="J40" i="8" s="1"/>
  <c r="G40" i="8"/>
  <c r="F40" i="8" s="1"/>
  <c r="I40" i="8" s="1"/>
  <c r="K40" i="8" s="1"/>
  <c r="E940" i="8"/>
  <c r="D940" i="8" s="1"/>
  <c r="H940" i="8" s="1"/>
  <c r="J940" i="8" s="1"/>
  <c r="G940" i="8"/>
  <c r="F940" i="8" s="1"/>
  <c r="I940" i="8" s="1"/>
  <c r="K940" i="8" s="1"/>
  <c r="E832" i="8"/>
  <c r="D832" i="8" s="1"/>
  <c r="H832" i="8" s="1"/>
  <c r="J832" i="8" s="1"/>
  <c r="G832" i="8"/>
  <c r="F832" i="8" s="1"/>
  <c r="I832" i="8" s="1"/>
  <c r="K832" i="8" s="1"/>
  <c r="E772" i="8"/>
  <c r="D772" i="8" s="1"/>
  <c r="H772" i="8" s="1"/>
  <c r="J772" i="8" s="1"/>
  <c r="G772" i="8"/>
  <c r="F772" i="8" s="1"/>
  <c r="I772" i="8" s="1"/>
  <c r="K772" i="8" s="1"/>
  <c r="E652" i="8"/>
  <c r="D652" i="8" s="1"/>
  <c r="H652" i="8" s="1"/>
  <c r="J652" i="8" s="1"/>
  <c r="G652" i="8"/>
  <c r="F652" i="8" s="1"/>
  <c r="I652" i="8" s="1"/>
  <c r="K652" i="8" s="1"/>
  <c r="E580" i="8"/>
  <c r="D580" i="8" s="1"/>
  <c r="H580" i="8" s="1"/>
  <c r="J580" i="8" s="1"/>
  <c r="G580" i="8"/>
  <c r="F580" i="8" s="1"/>
  <c r="I580" i="8" s="1"/>
  <c r="K580" i="8" s="1"/>
  <c r="E472" i="8"/>
  <c r="D472" i="8" s="1"/>
  <c r="H472" i="8" s="1"/>
  <c r="J472" i="8" s="1"/>
  <c r="G472" i="8"/>
  <c r="F472" i="8" s="1"/>
  <c r="I472" i="8" s="1"/>
  <c r="K472" i="8" s="1"/>
  <c r="E412" i="8"/>
  <c r="D412" i="8" s="1"/>
  <c r="H412" i="8" s="1"/>
  <c r="J412" i="8" s="1"/>
  <c r="G412" i="8"/>
  <c r="F412" i="8" s="1"/>
  <c r="I412" i="8" s="1"/>
  <c r="K412" i="8" s="1"/>
  <c r="E328" i="8"/>
  <c r="D328" i="8" s="1"/>
  <c r="H328" i="8" s="1"/>
  <c r="J328" i="8" s="1"/>
  <c r="G328" i="8"/>
  <c r="F328" i="8" s="1"/>
  <c r="I328" i="8" s="1"/>
  <c r="K328" i="8" s="1"/>
  <c r="E244" i="8"/>
  <c r="D244" i="8" s="1"/>
  <c r="H244" i="8" s="1"/>
  <c r="J244" i="8" s="1"/>
  <c r="G244" i="8"/>
  <c r="F244" i="8" s="1"/>
  <c r="I244" i="8" s="1"/>
  <c r="K244" i="8" s="1"/>
  <c r="E88" i="8"/>
  <c r="D88" i="8" s="1"/>
  <c r="H88" i="8" s="1"/>
  <c r="J88" i="8" s="1"/>
  <c r="G88" i="8"/>
  <c r="F88" i="8" s="1"/>
  <c r="I88" i="8" s="1"/>
  <c r="K88" i="8" s="1"/>
  <c r="E916" i="8"/>
  <c r="D916" i="8" s="1"/>
  <c r="H916" i="8" s="1"/>
  <c r="J916" i="8" s="1"/>
  <c r="G916" i="8"/>
  <c r="F916" i="8" s="1"/>
  <c r="I916" i="8" s="1"/>
  <c r="K916" i="8" s="1"/>
  <c r="E820" i="8"/>
  <c r="D820" i="8" s="1"/>
  <c r="H820" i="8" s="1"/>
  <c r="J820" i="8" s="1"/>
  <c r="G820" i="8"/>
  <c r="F820" i="8" s="1"/>
  <c r="I820" i="8" s="1"/>
  <c r="K820" i="8" s="1"/>
  <c r="E700" i="8"/>
  <c r="D700" i="8" s="1"/>
  <c r="H700" i="8" s="1"/>
  <c r="J700" i="8" s="1"/>
  <c r="G700" i="8"/>
  <c r="F700" i="8" s="1"/>
  <c r="I700" i="8" s="1"/>
  <c r="K700" i="8" s="1"/>
  <c r="E616" i="8"/>
  <c r="D616" i="8" s="1"/>
  <c r="H616" i="8" s="1"/>
  <c r="J616" i="8" s="1"/>
  <c r="G616" i="8"/>
  <c r="F616" i="8" s="1"/>
  <c r="I616" i="8" s="1"/>
  <c r="K616" i="8" s="1"/>
  <c r="E508" i="8"/>
  <c r="D508" i="8" s="1"/>
  <c r="H508" i="8" s="1"/>
  <c r="J508" i="8" s="1"/>
  <c r="G508" i="8"/>
  <c r="F508" i="8" s="1"/>
  <c r="I508" i="8" s="1"/>
  <c r="K508" i="8" s="1"/>
  <c r="E424" i="8"/>
  <c r="D424" i="8" s="1"/>
  <c r="H424" i="8" s="1"/>
  <c r="J424" i="8" s="1"/>
  <c r="G424" i="8"/>
  <c r="F424" i="8" s="1"/>
  <c r="I424" i="8" s="1"/>
  <c r="K424" i="8" s="1"/>
  <c r="E316" i="8"/>
  <c r="D316" i="8" s="1"/>
  <c r="H316" i="8" s="1"/>
  <c r="J316" i="8" s="1"/>
  <c r="G316" i="8"/>
  <c r="F316" i="8" s="1"/>
  <c r="I316" i="8" s="1"/>
  <c r="K316" i="8" s="1"/>
  <c r="E208" i="8"/>
  <c r="D208" i="8" s="1"/>
  <c r="H208" i="8" s="1"/>
  <c r="J208" i="8" s="1"/>
  <c r="G208" i="8"/>
  <c r="F208" i="8" s="1"/>
  <c r="I208" i="8" s="1"/>
  <c r="K208" i="8" s="1"/>
  <c r="E52" i="8"/>
  <c r="D52" i="8" s="1"/>
  <c r="H52" i="8" s="1"/>
  <c r="J52" i="8" s="1"/>
  <c r="G52" i="8"/>
  <c r="F52" i="8" s="1"/>
  <c r="I52" i="8" s="1"/>
  <c r="K52" i="8" s="1"/>
  <c r="E952" i="8"/>
  <c r="D952" i="8" s="1"/>
  <c r="H952" i="8" s="1"/>
  <c r="J952" i="8" s="1"/>
  <c r="G952" i="8"/>
  <c r="F952" i="8" s="1"/>
  <c r="I952" i="8" s="1"/>
  <c r="K952" i="8" s="1"/>
  <c r="E844" i="8"/>
  <c r="D844" i="8" s="1"/>
  <c r="H844" i="8" s="1"/>
  <c r="J844" i="8" s="1"/>
  <c r="G844" i="8"/>
  <c r="F844" i="8" s="1"/>
  <c r="I844" i="8" s="1"/>
  <c r="K844" i="8" s="1"/>
  <c r="E736" i="8"/>
  <c r="D736" i="8" s="1"/>
  <c r="H736" i="8" s="1"/>
  <c r="J736" i="8" s="1"/>
  <c r="G736" i="8"/>
  <c r="F736" i="8" s="1"/>
  <c r="I736" i="8" s="1"/>
  <c r="K736" i="8" s="1"/>
  <c r="E628" i="8"/>
  <c r="D628" i="8" s="1"/>
  <c r="H628" i="8" s="1"/>
  <c r="J628" i="8" s="1"/>
  <c r="G628" i="8"/>
  <c r="F628" i="8" s="1"/>
  <c r="I628" i="8" s="1"/>
  <c r="K628" i="8" s="1"/>
  <c r="E532" i="8"/>
  <c r="D532" i="8" s="1"/>
  <c r="H532" i="8" s="1"/>
  <c r="J532" i="8" s="1"/>
  <c r="G532" i="8"/>
  <c r="F532" i="8" s="1"/>
  <c r="I532" i="8" s="1"/>
  <c r="K532" i="8" s="1"/>
  <c r="E448" i="8"/>
  <c r="D448" i="8" s="1"/>
  <c r="H448" i="8" s="1"/>
  <c r="J448" i="8" s="1"/>
  <c r="G448" i="8"/>
  <c r="F448" i="8" s="1"/>
  <c r="I448" i="8" s="1"/>
  <c r="K448" i="8" s="1"/>
  <c r="E364" i="8"/>
  <c r="D364" i="8" s="1"/>
  <c r="H364" i="8" s="1"/>
  <c r="J364" i="8" s="1"/>
  <c r="G364" i="8"/>
  <c r="F364" i="8" s="1"/>
  <c r="I364" i="8" s="1"/>
  <c r="K364" i="8" s="1"/>
  <c r="E292" i="8"/>
  <c r="D292" i="8" s="1"/>
  <c r="H292" i="8" s="1"/>
  <c r="J292" i="8" s="1"/>
  <c r="G292" i="8"/>
  <c r="F292" i="8" s="1"/>
  <c r="I292" i="8" s="1"/>
  <c r="K292" i="8" s="1"/>
  <c r="E256" i="8"/>
  <c r="D256" i="8" s="1"/>
  <c r="H256" i="8" s="1"/>
  <c r="J256" i="8" s="1"/>
  <c r="G256" i="8"/>
  <c r="F256" i="8" s="1"/>
  <c r="I256" i="8" s="1"/>
  <c r="K256" i="8" s="1"/>
  <c r="E184" i="8"/>
  <c r="D184" i="8" s="1"/>
  <c r="H184" i="8" s="1"/>
  <c r="J184" i="8" s="1"/>
  <c r="G184" i="8"/>
  <c r="F184" i="8" s="1"/>
  <c r="I184" i="8" s="1"/>
  <c r="K184" i="8" s="1"/>
  <c r="E160" i="8"/>
  <c r="D160" i="8" s="1"/>
  <c r="H160" i="8" s="1"/>
  <c r="J160" i="8" s="1"/>
  <c r="G160" i="8"/>
  <c r="F160" i="8" s="1"/>
  <c r="I160" i="8" s="1"/>
  <c r="K160" i="8" s="1"/>
  <c r="E64" i="8"/>
  <c r="D64" i="8" s="1"/>
  <c r="H64" i="8" s="1"/>
  <c r="J64" i="8" s="1"/>
  <c r="G64" i="8"/>
  <c r="F64" i="8" s="1"/>
  <c r="I64" i="8" s="1"/>
  <c r="K64" i="8" s="1"/>
  <c r="G21" i="8"/>
  <c r="F21" i="8" s="1"/>
  <c r="I21" i="8" s="1"/>
  <c r="K21" i="8" s="1"/>
  <c r="E15" i="8"/>
  <c r="D15" i="8" s="1"/>
  <c r="H15" i="8" s="1"/>
  <c r="J15" i="8" s="1"/>
  <c r="E19" i="8"/>
  <c r="D19" i="8" s="1"/>
  <c r="H19" i="8" s="1"/>
  <c r="J19" i="8" s="1"/>
  <c r="E23" i="8"/>
  <c r="D23" i="8" s="1"/>
  <c r="H23" i="8" s="1"/>
  <c r="J23" i="8" s="1"/>
  <c r="E8" i="8"/>
  <c r="D8" i="8" s="1"/>
  <c r="H8" i="8" s="1"/>
  <c r="J8" i="8" s="1"/>
  <c r="G27" i="8"/>
  <c r="F27" i="8" s="1"/>
  <c r="I27" i="8" s="1"/>
  <c r="K27" i="8" s="1"/>
  <c r="G17" i="8"/>
  <c r="F17" i="8" s="1"/>
  <c r="I17" i="8" s="1"/>
  <c r="K17" i="8" s="1"/>
  <c r="G29" i="8"/>
  <c r="F29" i="8" s="1"/>
  <c r="I29" i="8" s="1"/>
  <c r="K29" i="8" s="1"/>
  <c r="G4" i="8"/>
  <c r="F4" i="8" s="1"/>
  <c r="I4" i="8" s="1"/>
  <c r="K4" i="8" s="1"/>
  <c r="E14" i="8"/>
  <c r="D14" i="8" s="1"/>
  <c r="H14" i="8" s="1"/>
  <c r="J14" i="8" s="1"/>
  <c r="G2" i="8"/>
  <c r="F2" i="8" s="1"/>
  <c r="I2" i="8" s="1"/>
  <c r="K2" i="8" s="1"/>
  <c r="G6" i="8"/>
  <c r="F6" i="8" s="1"/>
  <c r="I6" i="8" s="1"/>
  <c r="K6" i="8" s="1"/>
  <c r="G10" i="8"/>
  <c r="F10" i="8" s="1"/>
  <c r="I10" i="8" s="1"/>
  <c r="K10" i="8" s="1"/>
  <c r="G18" i="8"/>
  <c r="F18" i="8" s="1"/>
  <c r="I18" i="8" s="1"/>
  <c r="K18" i="8" s="1"/>
  <c r="G22" i="8"/>
  <c r="F22" i="8" s="1"/>
  <c r="I22" i="8" s="1"/>
  <c r="K22" i="8" s="1"/>
  <c r="G26" i="8"/>
  <c r="F26" i="8" s="1"/>
  <c r="I26" i="8" s="1"/>
  <c r="K26" i="8" s="1"/>
  <c r="H23" i="7"/>
  <c r="G23" i="7" s="1"/>
  <c r="J23" i="7" s="1"/>
  <c r="L23" i="7" s="1"/>
  <c r="H8" i="7"/>
  <c r="F10" i="7"/>
  <c r="E10" i="7" s="1"/>
  <c r="I10" i="7" s="1"/>
  <c r="K10" i="7" s="1"/>
  <c r="H24" i="7"/>
  <c r="G24" i="7" s="1"/>
  <c r="J24" i="7" s="1"/>
  <c r="L24" i="7" s="1"/>
  <c r="H19" i="7"/>
  <c r="G19" i="7" s="1"/>
  <c r="J19" i="7" s="1"/>
  <c r="L19" i="7" s="1"/>
  <c r="H18" i="7"/>
  <c r="G18" i="7" s="1"/>
  <c r="J18" i="7" s="1"/>
  <c r="L18" i="7" s="1"/>
  <c r="H17" i="7"/>
  <c r="G17" i="7" s="1"/>
  <c r="J17" i="7" s="1"/>
  <c r="L17" i="7" s="1"/>
  <c r="F16" i="7"/>
  <c r="E16" i="7" s="1"/>
  <c r="I16" i="7" s="1"/>
  <c r="K16" i="7" s="1"/>
  <c r="F20" i="7"/>
  <c r="E20" i="7" s="1"/>
  <c r="I20" i="7" s="1"/>
  <c r="K20" i="7" s="1"/>
  <c r="H27" i="7"/>
  <c r="G27" i="7" s="1"/>
  <c r="J27" i="7" s="1"/>
  <c r="L27" i="7" s="1"/>
  <c r="H26" i="7"/>
  <c r="G26" i="7" s="1"/>
  <c r="J26" i="7" s="1"/>
  <c r="L26" i="7" s="1"/>
  <c r="H9" i="7"/>
  <c r="G9" i="7" s="1"/>
  <c r="J9" i="7" s="1"/>
  <c r="L9" i="7" s="1"/>
  <c r="H25" i="7"/>
  <c r="G25" i="7" s="1"/>
  <c r="J25" i="7" s="1"/>
  <c r="L25" i="7" s="1"/>
  <c r="F13" i="7"/>
  <c r="E13" i="7" s="1"/>
  <c r="I13" i="7" s="1"/>
  <c r="K13" i="7" s="1"/>
  <c r="H12" i="7"/>
  <c r="G12" i="7" s="1"/>
  <c r="J12" i="7" s="1"/>
  <c r="L12" i="7" s="1"/>
  <c r="H15" i="7"/>
  <c r="G15" i="7" s="1"/>
  <c r="J15" i="7" s="1"/>
  <c r="L15" i="7" s="1"/>
  <c r="G4" i="7"/>
  <c r="J4" i="7" s="1"/>
  <c r="L4" i="7" s="1"/>
  <c r="H5" i="7"/>
  <c r="H6" i="7"/>
  <c r="F14" i="7"/>
  <c r="F3" i="7"/>
  <c r="E3" i="7" s="1"/>
  <c r="I3" i="7" s="1"/>
  <c r="K3" i="7" s="1"/>
  <c r="F4" i="7"/>
  <c r="E4" i="7" s="1"/>
  <c r="I4" i="7" s="1"/>
  <c r="K4" i="7" s="1"/>
  <c r="F11" i="7"/>
  <c r="F2" i="7"/>
  <c r="E2" i="7" s="1"/>
  <c r="I2" i="7" s="1"/>
  <c r="K2" i="7" s="1"/>
  <c r="G2" i="7"/>
  <c r="J2" i="7" s="1"/>
  <c r="L2" i="7" s="1"/>
  <c r="G11" i="7"/>
  <c r="J11" i="7" s="1"/>
  <c r="L11" i="7" s="1"/>
  <c r="G8" i="7"/>
  <c r="J8" i="7" s="1"/>
  <c r="L8" i="7" s="1"/>
  <c r="G3" i="7"/>
  <c r="J3" i="7" s="1"/>
  <c r="L3" i="7" s="1"/>
  <c r="G14" i="7"/>
  <c r="J14" i="7" s="1"/>
  <c r="L14" i="7" s="1"/>
  <c r="E6" i="7"/>
  <c r="I6" i="7" s="1"/>
  <c r="K6" i="7" s="1"/>
  <c r="E5" i="7"/>
  <c r="I5" i="7" s="1"/>
  <c r="K5" i="7" s="1"/>
  <c r="E8" i="7"/>
  <c r="I8" i="7" s="1"/>
  <c r="K8" i="7" s="1"/>
  <c r="E14" i="7"/>
  <c r="I14" i="7" s="1"/>
  <c r="K14" i="7" s="1"/>
  <c r="D4" i="6"/>
  <c r="F4" i="6"/>
  <c r="D3" i="6"/>
  <c r="D6" i="6"/>
  <c r="F3" i="6"/>
  <c r="F6" i="6"/>
  <c r="D6" i="5"/>
  <c r="F5" i="5"/>
  <c r="D3" i="5"/>
  <c r="F3" i="5"/>
  <c r="F2" i="5"/>
  <c r="D2" i="5"/>
  <c r="D5" i="5"/>
  <c r="F4" i="5"/>
  <c r="F9" i="4"/>
  <c r="D15" i="4"/>
  <c r="F15" i="4"/>
  <c r="D12" i="4"/>
  <c r="D6" i="4"/>
  <c r="F12" i="4"/>
  <c r="F3" i="4"/>
  <c r="D16" i="4"/>
  <c r="D13" i="4"/>
  <c r="D2" i="4"/>
  <c r="D5" i="4"/>
  <c r="D8" i="4"/>
  <c r="D11" i="4"/>
  <c r="D14" i="4"/>
  <c r="F2" i="4"/>
  <c r="F5" i="4"/>
  <c r="F8" i="4"/>
  <c r="F11" i="4"/>
  <c r="F14" i="4"/>
  <c r="D7" i="3"/>
  <c r="H7" i="3" s="1"/>
  <c r="J7" i="3" s="1"/>
  <c r="D6" i="3"/>
  <c r="H6" i="3" s="1"/>
  <c r="J6" i="3" s="1"/>
  <c r="D2" i="3"/>
  <c r="H2" i="3" s="1"/>
  <c r="J2" i="3" s="1"/>
  <c r="F3" i="3"/>
  <c r="I3" i="3" s="1"/>
  <c r="K3" i="3" s="1"/>
  <c r="F6" i="3"/>
  <c r="I6" i="3" s="1"/>
  <c r="K6" i="3" s="1"/>
  <c r="F5" i="3"/>
  <c r="I5" i="3" s="1"/>
  <c r="K5" i="3" s="1"/>
  <c r="F2" i="3"/>
  <c r="I2" i="3" s="1"/>
  <c r="K2" i="3" s="1"/>
  <c r="E11" i="7" l="1"/>
  <c r="I11" i="7" s="1"/>
  <c r="K11" i="7" s="1"/>
  <c r="G6" i="7"/>
  <c r="J6" i="7" s="1"/>
  <c r="L6" i="7" s="1"/>
  <c r="G5" i="7"/>
  <c r="J5" i="7" s="1"/>
  <c r="L5" i="7" s="1"/>
  <c r="C2" i="1" l="1"/>
  <c r="G2" i="1" s="1"/>
  <c r="F2" i="1" l="1"/>
  <c r="H2" i="11"/>
  <c r="G2" i="11" s="1"/>
  <c r="C2" i="11" l="1"/>
  <c r="D2" i="11" s="1"/>
</calcChain>
</file>

<file path=xl/sharedStrings.xml><?xml version="1.0" encoding="utf-8"?>
<sst xmlns="http://schemas.openxmlformats.org/spreadsheetml/2006/main" count="310" uniqueCount="155">
  <si>
    <t>Antediluvian Equatorial Cirumference (meters)</t>
  </si>
  <si>
    <t>Antediluvian Equatorial Cirumference (ants)</t>
  </si>
  <si>
    <t>P-Ratio Divisor</t>
  </si>
  <si>
    <t>Moon Orbital Distance (ants)</t>
  </si>
  <si>
    <t>System</t>
  </si>
  <si>
    <t>Calibration Value</t>
  </si>
  <si>
    <t>Meter</t>
  </si>
  <si>
    <t>Meter Ratio</t>
  </si>
  <si>
    <t>Ant Ratio</t>
  </si>
  <si>
    <t>Inch</t>
  </si>
  <si>
    <t>Foot</t>
  </si>
  <si>
    <t>Yard</t>
  </si>
  <si>
    <t>Mile</t>
  </si>
  <si>
    <t>Nautical Mile</t>
  </si>
  <si>
    <t>Abbreviation</t>
  </si>
  <si>
    <t>m</t>
  </si>
  <si>
    <t>y</t>
  </si>
  <si>
    <t>in</t>
  </si>
  <si>
    <t>mi</t>
  </si>
  <si>
    <t>ft</t>
  </si>
  <si>
    <t>yd</t>
  </si>
  <si>
    <t>NM</t>
  </si>
  <si>
    <t>G = Gravitational Constant</t>
  </si>
  <si>
    <t>G Mass Ratio (kg)</t>
  </si>
  <si>
    <t>G Mass Ratio (kt)</t>
  </si>
  <si>
    <t>G Mass Unit (g)</t>
  </si>
  <si>
    <t>G Mass Unit (t)</t>
  </si>
  <si>
    <t>Ant</t>
  </si>
  <si>
    <t>a</t>
  </si>
  <si>
    <t>1/Meter Ratio</t>
  </si>
  <si>
    <t>1/Ant Ratio</t>
  </si>
  <si>
    <t>Sacred Cubit</t>
  </si>
  <si>
    <t>sc</t>
  </si>
  <si>
    <t>Olympic Stadion</t>
  </si>
  <si>
    <t>os</t>
  </si>
  <si>
    <t>Kilogram:Kilotenna Ratio</t>
  </si>
  <si>
    <t>Meter:Ant Ratio</t>
  </si>
  <si>
    <t>Royal Cubit</t>
  </si>
  <si>
    <t>rc</t>
  </si>
  <si>
    <t>Great Span (Egypt)</t>
  </si>
  <si>
    <t>Digit (Egypt)</t>
  </si>
  <si>
    <t>Palm (Egypt)</t>
  </si>
  <si>
    <t>Hand (Egypt)</t>
  </si>
  <si>
    <t>Fist (Egypt)</t>
  </si>
  <si>
    <t>Double Handbreadth (Egypt)</t>
  </si>
  <si>
    <t>Small Span (Egypt)</t>
  </si>
  <si>
    <t>Foot (Egypt)</t>
  </si>
  <si>
    <t>Small Cubit (Egypt)</t>
  </si>
  <si>
    <t>Pole (Egypt)</t>
  </si>
  <si>
    <t>Rod (Egypt)</t>
  </si>
  <si>
    <t>Schoenus (Egypt)</t>
  </si>
  <si>
    <t>Caxtla (Mayan)</t>
  </si>
  <si>
    <t>Yax'xu (Teotihuacan)</t>
  </si>
  <si>
    <t>cx</t>
  </si>
  <si>
    <t>Pyramid Inch</t>
  </si>
  <si>
    <t>pin</t>
  </si>
  <si>
    <t>Xoot (Mayan)</t>
  </si>
  <si>
    <t>xt</t>
  </si>
  <si>
    <t>Kab (Mayan)</t>
  </si>
  <si>
    <t>kb</t>
  </si>
  <si>
    <t>Oc (Mayan)</t>
  </si>
  <si>
    <t>oc</t>
  </si>
  <si>
    <t>zp</t>
  </si>
  <si>
    <t>Zapal (Mayan)</t>
  </si>
  <si>
    <t>Macpalli (Teotihuacan)</t>
  </si>
  <si>
    <t>mcp</t>
  </si>
  <si>
    <t>Omitl (Teotihuacan)</t>
  </si>
  <si>
    <t>oml</t>
  </si>
  <si>
    <t>mil</t>
  </si>
  <si>
    <t>mat</t>
  </si>
  <si>
    <t>niq</t>
  </si>
  <si>
    <t>tlc</t>
  </si>
  <si>
    <t>Mitl (Teotihuacan)</t>
  </si>
  <si>
    <t>Maitl (Teotihuacan)</t>
  </si>
  <si>
    <t>Niquizantli (Teotihuacan)</t>
  </si>
  <si>
    <t>Tlalcuahuitl (Teotihuacan)</t>
  </si>
  <si>
    <t>Anu</t>
  </si>
  <si>
    <t>Antu</t>
  </si>
  <si>
    <t>Enlil</t>
  </si>
  <si>
    <t>Ninlil</t>
  </si>
  <si>
    <t>Enki</t>
  </si>
  <si>
    <t>Ninki</t>
  </si>
  <si>
    <t>Sin</t>
  </si>
  <si>
    <t>Ningal</t>
  </si>
  <si>
    <t>Shamash</t>
  </si>
  <si>
    <t>Ishtar</t>
  </si>
  <si>
    <t>Nabu</t>
  </si>
  <si>
    <t>Adad</t>
  </si>
  <si>
    <t>Ereshkigal</t>
  </si>
  <si>
    <t>Ninhursag</t>
  </si>
  <si>
    <t>Number</t>
  </si>
  <si>
    <t>Diety</t>
  </si>
  <si>
    <t>Anu (Radius)</t>
  </si>
  <si>
    <t>Antu (Radius)</t>
  </si>
  <si>
    <t>Enlil (Radius)</t>
  </si>
  <si>
    <t>Ninlil (Radius)</t>
  </si>
  <si>
    <t>Enki (Radius)</t>
  </si>
  <si>
    <t>Ninki (Radius)</t>
  </si>
  <si>
    <t>Sin (Radius)</t>
  </si>
  <si>
    <t>Ningal (Radius)</t>
  </si>
  <si>
    <t>Shamash (Radius)</t>
  </si>
  <si>
    <t>Ishtar (Radius)</t>
  </si>
  <si>
    <t>Nabu (Radius)</t>
  </si>
  <si>
    <t>Adad (Radius)</t>
  </si>
  <si>
    <t>Ereshkigal (Radius)</t>
  </si>
  <si>
    <t>Ninhursag (Radius)</t>
  </si>
  <si>
    <t>Multiplier</t>
  </si>
  <si>
    <t>Type</t>
  </si>
  <si>
    <t>Circumference</t>
  </si>
  <si>
    <t>Sun</t>
  </si>
  <si>
    <t>Mercury</t>
  </si>
  <si>
    <t>Venus</t>
  </si>
  <si>
    <t>Earth</t>
  </si>
  <si>
    <t>Moon</t>
  </si>
  <si>
    <t>Mars</t>
  </si>
  <si>
    <t>Jupiter</t>
  </si>
  <si>
    <t>Saturn</t>
  </si>
  <si>
    <t>Uranus</t>
  </si>
  <si>
    <t>Neptune</t>
  </si>
  <si>
    <t>Pluto</t>
  </si>
  <si>
    <t>Ceres</t>
  </si>
  <si>
    <t>Radius</t>
  </si>
  <si>
    <t>Base Calibration Value</t>
  </si>
  <si>
    <t>Kilogram</t>
  </si>
  <si>
    <t>kg</t>
  </si>
  <si>
    <t>Earth Ant</t>
  </si>
  <si>
    <t>ea</t>
  </si>
  <si>
    <t>sa</t>
  </si>
  <si>
    <t>la</t>
  </si>
  <si>
    <t>pa</t>
  </si>
  <si>
    <t>ava</t>
  </si>
  <si>
    <t>Stone Ant</t>
  </si>
  <si>
    <t>Light Ant</t>
  </si>
  <si>
    <t>Pyramid Ant</t>
  </si>
  <si>
    <t>Avogadro Ant</t>
  </si>
  <si>
    <t>Kilogram Ratio</t>
  </si>
  <si>
    <t>Kilogram Calibration Value</t>
  </si>
  <si>
    <t>Kilotenna Calibration Value</t>
  </si>
  <si>
    <t>Ounce</t>
  </si>
  <si>
    <t>oz</t>
  </si>
  <si>
    <t>Mass Calibration Value</t>
  </si>
  <si>
    <t>Pound</t>
  </si>
  <si>
    <t>1/Kilogram Ratio</t>
  </si>
  <si>
    <t>Kilotenna Ratio</t>
  </si>
  <si>
    <t>1/Kilotenna Ratio</t>
  </si>
  <si>
    <t>Distance Calibration Value</t>
  </si>
  <si>
    <t>lb</t>
  </si>
  <si>
    <t>Stone</t>
  </si>
  <si>
    <t>st</t>
  </si>
  <si>
    <t>Short Ton (US)</t>
  </si>
  <si>
    <t>Long Ton (UK)</t>
  </si>
  <si>
    <t>Kilotenna</t>
  </si>
  <si>
    <t>kt</t>
  </si>
  <si>
    <t>ton (US)</t>
  </si>
  <si>
    <t>ton (UK)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</si>
</sst>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_(* #,##0.000000_);_(* \(#,##0.000000\);_(* &quot;-&quot;??_);_(@_)"/>
    <numFmt numFmtId="167" formatCode="_(* #,##0.000000000_);_(* \(#,##0.000000000\);_(* &quot;-&quot;??_);_(@_)"/>
    <numFmt numFmtId="168" formatCode="0.000000E+00"/>
    <numFmt numFmtId="169" formatCode="_(* #,##0.000000000000000000000000_);_(* \(#,##0.000000000000000000000000\);_(* &quot;-&quot;??_);_(@_)"/>
    <numFmt numFmtId="170" formatCode="0.00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9" fontId="0" fillId="0" borderId="0" xfId="1" applyNumberFormat="1" applyFont="1"/>
    <xf numFmtId="168" fontId="0" fillId="0" borderId="0" xfId="1" applyNumberFormat="1" applyFont="1"/>
    <xf numFmtId="43" fontId="0" fillId="0" borderId="0" xfId="1" applyNumberFormat="1" applyFont="1"/>
    <xf numFmtId="43" fontId="0" fillId="0" borderId="0" xfId="1" applyFont="1" applyAlignment="1">
      <alignment horizontal="left"/>
    </xf>
    <xf numFmtId="164" fontId="0" fillId="0" borderId="0" xfId="1" applyNumberFormat="1" applyFont="1" applyAlignment="1"/>
    <xf numFmtId="170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00AF8-7CF2-46F8-B902-96A3046E42C5}" name="Table1" displayName="Table1" ref="A1:K7" totalsRowShown="0" headerRowDxfId="143" dataDxfId="142" headerRowCellStyle="Comma" dataCellStyle="Comma">
  <autoFilter ref="A1:K7" xr:uid="{AAB00AF8-7CF2-46F8-B902-96A3046E42C5}"/>
  <tableColumns count="11">
    <tableColumn id="1" xr3:uid="{1A998649-FC01-4B4D-8D33-04FCD124C035}" name="System" dataDxfId="141" dataCellStyle="Comma"/>
    <tableColumn id="2" xr3:uid="{8343286B-A406-4C47-B056-719BB8A864E9}" name="Abbreviation" dataDxfId="140" dataCellStyle="Comma"/>
    <tableColumn id="3" xr3:uid="{515D94C0-3FF0-459F-A81B-EE05F3750E68}" name="Calibration Value" dataDxfId="139" dataCellStyle="Comma">
      <calculatedColumnFormula>$E2*Constants!$B$1</calculatedColumnFormula>
    </tableColumn>
    <tableColumn id="6" xr3:uid="{373A50CC-8505-4589-ABB7-7DA68D29BB8C}" name="Meter Ratio" dataDxfId="138" dataCellStyle="Comma">
      <calculatedColumnFormula>1/E2</calculatedColumnFormula>
    </tableColumn>
    <tableColumn id="4" xr3:uid="{7F42D322-92FD-4289-B0EA-8D153DCFA652}" name="1/Meter Ratio" dataDxfId="137" dataCellStyle="Comma"/>
    <tableColumn id="7" xr3:uid="{D9E86C22-2ABE-4CED-B7D7-33F2E18AA28F}" name="Ant Ratio" dataDxfId="136" dataCellStyle="Comma">
      <calculatedColumnFormula>1/G2</calculatedColumnFormula>
    </tableColumn>
    <tableColumn id="5" xr3:uid="{26A09AAB-699B-443D-9C92-02C8875A5E00}" name="1/Ant Ratio" dataDxfId="135" dataCellStyle="Comma">
      <calculatedColumnFormula>$C2/Constants!$B$2</calculatedColumnFormula>
    </tableColumn>
    <tableColumn id="8" xr3:uid="{6CBAA944-8F7C-4890-9D7E-28E5DD7EFDAA}" name="G Mass Ratio (kg)" dataDxfId="134">
      <calculatedColumnFormula>1/POWER($E2,2)</calculatedColumnFormula>
    </tableColumn>
    <tableColumn id="9" xr3:uid="{5B19E4D0-2FDD-43DA-AC13-33AB05B72159}" name="G Mass Ratio (kt)" dataDxfId="133">
      <calculatedColumnFormula>POWER($F2,2)</calculatedColumnFormula>
    </tableColumn>
    <tableColumn id="10" xr3:uid="{9E59FF85-0B94-4DC0-A253-6805C925D063}" name="G Mass Unit (g)" dataDxfId="132" dataCellStyle="Comma">
      <calculatedColumnFormula>Table1[[#This Row],[G Mass Ratio (kg)]]*1000</calculatedColumnFormula>
    </tableColumn>
    <tableColumn id="11" xr3:uid="{4B535C93-8BEA-4D79-92DC-9B2379FA37A9}" name="G Mass Unit (t)" dataDxfId="131" dataCellStyle="Comma">
      <calculatedColumnFormula>Table1[[#This Row],[G Mass Ratio (kt)]]*1000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6F3425-3089-4E8B-B974-39F3167CA90C}" name="Table13478" displayName="Table13478" ref="A1:K1001" totalsRowShown="0" headerRowDxfId="26" dataDxfId="25" headerRowCellStyle="Comma" dataCellStyle="Comma">
  <autoFilter ref="A1:K1001" xr:uid="{AAB00AF8-7CF2-46F8-B902-96A3046E42C5}"/>
  <tableColumns count="11">
    <tableColumn id="12" xr3:uid="{8A0FDC36-E1B8-4EA4-9FAA-E6D0A29D741A}" name="Number" dataDxfId="24" dataCellStyle="Comma"/>
    <tableColumn id="13" xr3:uid="{738B8F05-8BFE-4747-9EF5-169DA87A3385}" name="Multiplier" dataDxfId="23" dataCellStyle="Comma">
      <calculatedColumnFormula>1</calculatedColumnFormula>
    </tableColumn>
    <tableColumn id="3" xr3:uid="{FE2C0FC6-DE8D-4E78-8A96-CA8F7551C7A4}" name="Calibration Value" dataDxfId="22" dataCellStyle="Comma">
      <calculatedColumnFormula>Table13478[[#This Row],[Number]]*1000000*Table13478[[#This Row],[Multiplier]]</calculatedColumnFormula>
    </tableColumn>
    <tableColumn id="6" xr3:uid="{E7DB3E5B-AFD4-4289-83BC-4A6C26FBA0DB}" name="Meter Ratio" dataDxfId="21" dataCellStyle="Comma">
      <calculatedColumnFormula>1/E2</calculatedColumnFormula>
    </tableColumn>
    <tableColumn id="4" xr3:uid="{538DCFE5-9C28-47FB-BC2C-DF229A5BF686}" name="1/Meter Ratio" dataDxfId="20" dataCellStyle="Comma">
      <calculatedColumnFormula>Table13478[[#This Row],[Calibration Value]]/Constants!$B$1</calculatedColumnFormula>
    </tableColumn>
    <tableColumn id="7" xr3:uid="{40581C58-0A92-4504-93B4-822A16605719}" name="Ant Ratio" dataDxfId="19" dataCellStyle="Comma">
      <calculatedColumnFormula>1/G2</calculatedColumnFormula>
    </tableColumn>
    <tableColumn id="5" xr3:uid="{6AF14253-34FD-4652-B6B6-274E71A82575}" name="1/Ant Ratio" dataDxfId="18" dataCellStyle="Comma">
      <calculatedColumnFormula>$C2/Constants!$B$2</calculatedColumnFormula>
    </tableColumn>
    <tableColumn id="8" xr3:uid="{68C51E2C-1A6F-4B20-B3A6-4156713F4FCD}" name="G Mass Ratio (kg)" dataDxfId="17">
      <calculatedColumnFormula>POWER($D2,2)</calculatedColumnFormula>
    </tableColumn>
    <tableColumn id="9" xr3:uid="{9D0526A0-B326-410E-A011-003464C94D52}" name="G Mass Ratio (kt)" dataDxfId="16">
      <calculatedColumnFormula>POWER($F2,2)</calculatedColumnFormula>
    </tableColumn>
    <tableColumn id="10" xr3:uid="{4C0C2F84-6DFA-4113-A15C-F68368084AE1}" name="G Mass Unit (g)" dataDxfId="15" dataCellStyle="Comma">
      <calculatedColumnFormula>Table13478[[#This Row],[G Mass Ratio (kg)]]*1000</calculatedColumnFormula>
    </tableColumn>
    <tableColumn id="11" xr3:uid="{D288DBAA-4B31-4233-9EEC-FA2E2F285AAB}" name="G Mass Unit (t)" dataDxfId="14" dataCellStyle="Comma">
      <calculatedColumnFormula>Table13478[[#This Row],[G Mass Ratio (kt)]]*1000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3E236C-7B02-4E58-A168-505B23CB4D93}" name="Table134789" displayName="Table134789" ref="A1:K1001" totalsRowShown="0" headerRowDxfId="13" dataDxfId="12" headerRowCellStyle="Comma" dataCellStyle="Comma">
  <autoFilter ref="A1:K1001" xr:uid="{AAB00AF8-7CF2-46F8-B902-96A3046E42C5}"/>
  <tableColumns count="11">
    <tableColumn id="12" xr3:uid="{9BEA280A-BA11-4AAC-91B6-1CEAA0287485}" name="Number" dataDxfId="11" dataCellStyle="Comma"/>
    <tableColumn id="13" xr3:uid="{4881FA2B-9ED4-4344-A4F5-ABB9492E2016}" name="Multiplier" dataDxfId="10" dataCellStyle="Comma">
      <calculatedColumnFormula>6.3</calculatedColumnFormula>
    </tableColumn>
    <tableColumn id="3" xr3:uid="{485BD46A-1194-42E0-901A-A2665FA841FE}" name="Calibration Value" dataDxfId="9" dataCellStyle="Comma">
      <calculatedColumnFormula>Table134789[[#This Row],[Number]]*1000000*Table134789[[#This Row],[Multiplier]]</calculatedColumnFormula>
    </tableColumn>
    <tableColumn id="6" xr3:uid="{059BC4F6-DD69-4D9D-BB41-470A4D1470E8}" name="Meter Ratio" dataDxfId="8" dataCellStyle="Comma">
      <calculatedColumnFormula>1/E2</calculatedColumnFormula>
    </tableColumn>
    <tableColumn id="4" xr3:uid="{7473CEC4-54A2-4E1B-8C17-1452FAC8AFD9}" name="1/Meter Ratio" dataDxfId="7" dataCellStyle="Comma">
      <calculatedColumnFormula>Table134789[[#This Row],[Calibration Value]]/Constants!$B$1</calculatedColumnFormula>
    </tableColumn>
    <tableColumn id="7" xr3:uid="{02BD6838-C7CD-40CD-B714-378737DCAFB9}" name="Ant Ratio" dataDxfId="6" dataCellStyle="Comma">
      <calculatedColumnFormula>1/G2</calculatedColumnFormula>
    </tableColumn>
    <tableColumn id="5" xr3:uid="{2C5A083C-0B41-41BB-8332-207395E9C5DB}" name="1/Ant Ratio" dataDxfId="5" dataCellStyle="Comma">
      <calculatedColumnFormula>$C2/Constants!$B$2</calculatedColumnFormula>
    </tableColumn>
    <tableColumn id="8" xr3:uid="{EECCA15A-0831-4D5D-B844-7E4CFFAEC53A}" name="G Mass Ratio (kg)" dataDxfId="4">
      <calculatedColumnFormula>POWER($D2,2)</calculatedColumnFormula>
    </tableColumn>
    <tableColumn id="9" xr3:uid="{2131EDAF-20D2-4812-AB09-78945E3FA86E}" name="G Mass Ratio (kt)" dataDxfId="3">
      <calculatedColumnFormula>POWER($F2,2)</calculatedColumnFormula>
    </tableColumn>
    <tableColumn id="10" xr3:uid="{A3632E08-2C5E-4F29-97FE-088913E178E3}" name="G Mass Unit (g)" dataDxfId="2" dataCellStyle="Comma">
      <calculatedColumnFormula>Table134789[[#This Row],[G Mass Ratio (kg)]]*1000</calculatedColumnFormula>
    </tableColumn>
    <tableColumn id="11" xr3:uid="{75A3CA54-D679-413E-9706-A82A2346E368}" name="G Mass Unit (t)" dataDxfId="1" dataCellStyle="Comma">
      <calculatedColumnFormula>Table134789[[#This Row],[G Mass Ratio (kt)]]*1000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C20F1D-91BE-43AE-AD11-6CF1B373FDAC}" name="Table111" displayName="Table111" ref="A1:H8" totalsRowShown="0" headerRowDxfId="130" dataDxfId="129" headerRowCellStyle="Comma" dataCellStyle="Comma">
  <autoFilter ref="A1:H8" xr:uid="{AAB00AF8-7CF2-46F8-B902-96A3046E42C5}"/>
  <tableColumns count="8">
    <tableColumn id="1" xr3:uid="{8EC63293-B0A7-4471-92D3-1FBCCF8C9514}" name="System" dataDxfId="128" dataCellStyle="Comma"/>
    <tableColumn id="2" xr3:uid="{F7BE4CAD-E8C5-44F4-99EC-43A0BD4DA5E2}" name="Abbreviation" dataDxfId="127" dataCellStyle="Comma"/>
    <tableColumn id="3" xr3:uid="{3C58F990-3128-4E83-BC98-5E3D4278C0BF}" name="Mass Calibration Value" dataDxfId="126" dataCellStyle="Comma">
      <calculatedColumnFormula>Constants!$B$7*Table111[[#This Row],[Kilogram Ratio]]</calculatedColumnFormula>
    </tableColumn>
    <tableColumn id="12" xr3:uid="{DFADFF5E-7FE2-44FA-84F8-E361E1EAD5A5}" name="Distance Calibration Value" dataDxfId="125" dataCellStyle="Comma">
      <calculatedColumnFormula>SQRT(Table111[[#This Row],[Mass Calibration Value]])</calculatedColumnFormula>
    </tableColumn>
    <tableColumn id="6" xr3:uid="{6B790EB2-77E9-4B68-9A1A-1CCD6616618F}" name="Kilogram Ratio" dataDxfId="124" dataCellStyle="Comma">
      <calculatedColumnFormula>1/F2</calculatedColumnFormula>
    </tableColumn>
    <tableColumn id="4" xr3:uid="{DBA39173-4DD6-4D50-B0E0-7FCC43856FB5}" name="1/Kilogram Ratio" dataDxfId="123" dataCellStyle="Comma">
      <calculatedColumnFormula>1/Table111[[#This Row],[Kilogram Ratio]]</calculatedColumnFormula>
    </tableColumn>
    <tableColumn id="7" xr3:uid="{DC4504CD-517F-42A1-9F09-D39C3439BDB4}" name="Kilotenna Ratio" dataDxfId="122" dataCellStyle="Comma">
      <calculatedColumnFormula>1/H2</calculatedColumnFormula>
    </tableColumn>
    <tableColumn id="5" xr3:uid="{E1A0261D-6884-43B0-A0BC-ED7B79DF292F}" name="1/Kilotenna Ratio" dataDxfId="121" dataCellStyle="Comma">
      <calculatedColumnFormula>Table111[[#This Row],[Kilogram Ratio]]*Constants!$B$6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657DF5-B2DF-47C0-8337-3717BA3F8651}" name="Table13" displayName="Table13" ref="A1:K8" totalsRowShown="0" headerRowDxfId="120" dataDxfId="119" headerRowCellStyle="Comma" dataCellStyle="Comma">
  <autoFilter ref="A1:K8" xr:uid="{AAB00AF8-7CF2-46F8-B902-96A3046E42C5}"/>
  <tableColumns count="11">
    <tableColumn id="1" xr3:uid="{A1E6502C-F281-4965-90F0-456247315273}" name="System" dataDxfId="118" dataCellStyle="Comma"/>
    <tableColumn id="2" xr3:uid="{9F4CBF53-4B58-4359-BEAC-FDEF4607FED6}" name="Abbreviation" dataDxfId="117" dataCellStyle="Comma"/>
    <tableColumn id="3" xr3:uid="{A73D9CCF-A527-4910-A63D-A6280A985E39}" name="Calibration Value" dataDxfId="116" dataCellStyle="Comma"/>
    <tableColumn id="6" xr3:uid="{C99B72DB-F200-4874-9233-C50140DF8325}" name="Meter Ratio" dataDxfId="115" dataCellStyle="Comma">
      <calculatedColumnFormula>1/E2</calculatedColumnFormula>
    </tableColumn>
    <tableColumn id="4" xr3:uid="{E88784D3-1295-4957-B91E-6EE5270478E2}" name="1/Meter Ratio" dataDxfId="114" dataCellStyle="Comma">
      <calculatedColumnFormula>Table13[[#This Row],[Calibration Value]]/Constants!$B$1</calculatedColumnFormula>
    </tableColumn>
    <tableColumn id="7" xr3:uid="{E2F18401-EAF8-4319-872D-F81903B9534E}" name="Ant Ratio" dataDxfId="113" dataCellStyle="Comma">
      <calculatedColumnFormula>1/G2</calculatedColumnFormula>
    </tableColumn>
    <tableColumn id="5" xr3:uid="{0CC9FA8F-9C9E-4ED3-A5F2-B3E46F60B8F7}" name="1/Ant Ratio" dataDxfId="112" dataCellStyle="Comma">
      <calculatedColumnFormula>$C2/Constants!$B$2</calculatedColumnFormula>
    </tableColumn>
    <tableColumn id="8" xr3:uid="{B413BCFF-4340-4141-908B-D047B73A6668}" name="G Mass Ratio (kg)" dataDxfId="111">
      <calculatedColumnFormula>POWER($D2,2)</calculatedColumnFormula>
    </tableColumn>
    <tableColumn id="9" xr3:uid="{6D2E6490-8226-438D-9CD9-C3C2C935262A}" name="G Mass Ratio (kt)" dataDxfId="110">
      <calculatedColumnFormula>POWER($F2,2)</calculatedColumnFormula>
    </tableColumn>
    <tableColumn id="10" xr3:uid="{35A47CB8-431E-40A9-8C1F-71BBB7B94644}" name="G Mass Unit (g)" dataDxfId="109" dataCellStyle="Comma">
      <calculatedColumnFormula>Table13[[#This Row],[G Mass Ratio (kg)]]*1000</calculatedColumnFormula>
    </tableColumn>
    <tableColumn id="11" xr3:uid="{48DE4CD1-EB94-4E0A-BEBC-B1516F47CB1E}" name="G Mass Unit (t)" dataDxfId="108" dataCellStyle="Comma">
      <calculatedColumnFormula>Table13[[#This Row],[G Mass Ratio (kt)]]*1000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ADAF7B-5C2F-406B-B17A-57837B4B8DDD}" name="Table1312" displayName="Table1312" ref="A1:L7" totalsRowShown="0" headerRowDxfId="107" dataDxfId="106" headerRowCellStyle="Comma" dataCellStyle="Comma">
  <autoFilter ref="A1:L7" xr:uid="{AAB00AF8-7CF2-46F8-B902-96A3046E42C5}"/>
  <tableColumns count="12">
    <tableColumn id="1" xr3:uid="{53CC6F42-A59D-4E1D-B189-162786A16B47}" name="System" dataDxfId="105" dataCellStyle="Comma"/>
    <tableColumn id="2" xr3:uid="{3B92B890-F23F-47BA-8D97-40653701DFDB}" name="Abbreviation" dataDxfId="104" dataCellStyle="Comma"/>
    <tableColumn id="3" xr3:uid="{D7D54C50-B1DF-4A35-A53F-4602F3B3235D}" name="Calibration Value" dataDxfId="103" dataCellStyle="Comma"/>
    <tableColumn id="12" xr3:uid="{235C0276-37E7-4136-A905-3B0807E19E2E}" name="Mass Calibration Value" dataDxfId="0" dataCellStyle="Comma">
      <calculatedColumnFormula>Constants!$B$2/Table1312[[#This Row],[G Mass Ratio (kt)]]</calculatedColumnFormula>
    </tableColumn>
    <tableColumn id="6" xr3:uid="{2C67FA60-CDF8-44F5-B8EC-BC14C36C55B6}" name="Meter Ratio" dataDxfId="102" dataCellStyle="Comma">
      <calculatedColumnFormula>1/F2</calculatedColumnFormula>
    </tableColumn>
    <tableColumn id="4" xr3:uid="{14C36A8B-6A3A-4278-8AFE-8E784D506F65}" name="1/Meter Ratio" dataDxfId="101" dataCellStyle="Comma">
      <calculatedColumnFormula>Table1312[[#This Row],[Calibration Value]]/Constants!$B$1</calculatedColumnFormula>
    </tableColumn>
    <tableColumn id="7" xr3:uid="{2DA9505C-316E-4043-B3EA-B4B3A5E370F5}" name="Ant Ratio" dataDxfId="100" dataCellStyle="Comma">
      <calculatedColumnFormula>1/H2</calculatedColumnFormula>
    </tableColumn>
    <tableColumn id="5" xr3:uid="{2FF3B248-4A7F-4604-9F66-1590F97C0093}" name="1/Ant Ratio" dataDxfId="99" dataCellStyle="Comma">
      <calculatedColumnFormula>$C2/Constants!$B$2</calculatedColumnFormula>
    </tableColumn>
    <tableColumn id="8" xr3:uid="{A5589BAE-7E1B-42C8-8674-1B3A0E6E3FC7}" name="G Mass Ratio (kg)" dataDxfId="98">
      <calculatedColumnFormula>POWER($E2,2)</calculatedColumnFormula>
    </tableColumn>
    <tableColumn id="9" xr3:uid="{79B72D15-55FC-4E4E-A31B-8C3B93581939}" name="G Mass Ratio (kt)" dataDxfId="97">
      <calculatedColumnFormula>POWER($G2,2)</calculatedColumnFormula>
    </tableColumn>
    <tableColumn id="10" xr3:uid="{1C904D99-3893-437E-B498-C4E2095C987A}" name="G Mass Unit (g)" dataDxfId="96" dataCellStyle="Comma">
      <calculatedColumnFormula>Table1312[[#This Row],[G Mass Ratio (kg)]]*1000</calculatedColumnFormula>
    </tableColumn>
    <tableColumn id="11" xr3:uid="{B8E83C90-1FA3-4A31-8D48-E0DA96CFEB55}" name="G Mass Unit (t)" dataDxfId="95" dataCellStyle="Comma">
      <calculatedColumnFormula>Table1312[[#This Row],[G Mass Ratio (kt)]]*1000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1DC8AD-47D0-4920-928B-65BF28CFF833}" name="Table134" displayName="Table134" ref="A1:K16" totalsRowShown="0" headerRowDxfId="94" dataDxfId="93" headerRowCellStyle="Comma" dataCellStyle="Comma">
  <autoFilter ref="A1:K16" xr:uid="{AAB00AF8-7CF2-46F8-B902-96A3046E42C5}"/>
  <tableColumns count="11">
    <tableColumn id="1" xr3:uid="{8E521DA3-FD84-4E11-8933-CEE4B555B846}" name="System" dataDxfId="92" dataCellStyle="Comma"/>
    <tableColumn id="2" xr3:uid="{2089708E-D686-4686-B8BE-4D7A3D591EF9}" name="Abbreviation" dataDxfId="91" dataCellStyle="Comma"/>
    <tableColumn id="3" xr3:uid="{71A8EBD3-ED41-44DB-9F13-3CFCE87EB118}" name="Calibration Value" dataDxfId="90" dataCellStyle="Comma"/>
    <tableColumn id="6" xr3:uid="{83D3D0B5-AEBD-4017-A2C8-38C1636BFABE}" name="Meter Ratio" dataDxfId="89" dataCellStyle="Comma">
      <calculatedColumnFormula>1/E2</calculatedColumnFormula>
    </tableColumn>
    <tableColumn id="4" xr3:uid="{706213AB-CF37-4F5F-83E3-4FF3524C5E87}" name="1/Meter Ratio" dataDxfId="88" dataCellStyle="Comma">
      <calculatedColumnFormula>Table134[[#This Row],[Calibration Value]]/Constants!$B$1</calculatedColumnFormula>
    </tableColumn>
    <tableColumn id="7" xr3:uid="{C9393448-A14D-4DED-A51F-BBA97618A766}" name="Ant Ratio" dataDxfId="87" dataCellStyle="Comma">
      <calculatedColumnFormula>1/G2</calculatedColumnFormula>
    </tableColumn>
    <tableColumn id="5" xr3:uid="{B46B9595-CEC0-4AF8-88BC-EC30786758BF}" name="1/Ant Ratio" dataDxfId="86" dataCellStyle="Comma">
      <calculatedColumnFormula>$C2/Constants!$B$2</calculatedColumnFormula>
    </tableColumn>
    <tableColumn id="8" xr3:uid="{F2BFD9D8-A216-438D-93BD-700BEE8D4662}" name="G Mass Ratio (kg)" dataDxfId="85">
      <calculatedColumnFormula>POWER($D2,2)</calculatedColumnFormula>
    </tableColumn>
    <tableColumn id="9" xr3:uid="{763CA458-3984-4401-B1CB-49FB7E63B908}" name="G Mass Ratio (kt)" dataDxfId="84">
      <calculatedColumnFormula>POWER($F2,2)</calculatedColumnFormula>
    </tableColumn>
    <tableColumn id="10" xr3:uid="{847AA005-AFC7-4BE4-BEE7-F271B1A439A5}" name="G Mass Unit (g)" dataDxfId="83" dataCellStyle="Comma">
      <calculatedColumnFormula>Table134[[#This Row],[G Mass Ratio (kg)]]*1000</calculatedColumnFormula>
    </tableColumn>
    <tableColumn id="11" xr3:uid="{1A8F8A40-36F5-4CD8-B0B9-042256ECB32B}" name="G Mass Unit (t)" dataDxfId="82" dataCellStyle="Comma">
      <calculatedColumnFormula>Table134[[#This Row],[G Mass Ratio (kt)]]*1000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80E205-5DBE-414F-9FA0-3E3AC7452397}" name="Table13456" displayName="Table13456" ref="A1:K8" totalsRowShown="0" headerRowDxfId="81" dataDxfId="80" headerRowCellStyle="Comma" dataCellStyle="Comma">
  <autoFilter ref="A1:K8" xr:uid="{AAB00AF8-7CF2-46F8-B902-96A3046E42C5}"/>
  <tableColumns count="11">
    <tableColumn id="1" xr3:uid="{5BEF32CB-8A22-4015-BA42-71552FF69CC3}" name="System" dataDxfId="79" dataCellStyle="Comma"/>
    <tableColumn id="2" xr3:uid="{3F0DF940-9E4A-4B1A-8FD6-56BCBC625B51}" name="Abbreviation" dataDxfId="78" dataCellStyle="Comma"/>
    <tableColumn id="3" xr3:uid="{440F7E00-67FA-411D-940F-4D750ED41A7B}" name="Calibration Value" dataDxfId="77" dataCellStyle="Comma"/>
    <tableColumn id="6" xr3:uid="{A900A1B9-6E8D-4624-A229-FA3AFB488682}" name="Meter Ratio" dataDxfId="76" dataCellStyle="Comma">
      <calculatedColumnFormula>1/E2</calculatedColumnFormula>
    </tableColumn>
    <tableColumn id="4" xr3:uid="{D939929E-2993-4A47-8C18-02C5051D05A5}" name="1/Meter Ratio" dataDxfId="75" dataCellStyle="Comma">
      <calculatedColumnFormula>Table13456[[#This Row],[Calibration Value]]/Constants!$B$1</calculatedColumnFormula>
    </tableColumn>
    <tableColumn id="7" xr3:uid="{45820B77-C096-43F8-843E-157BE721F72B}" name="Ant Ratio" dataDxfId="74" dataCellStyle="Comma">
      <calculatedColumnFormula>1/G2</calculatedColumnFormula>
    </tableColumn>
    <tableColumn id="5" xr3:uid="{D93832F5-F0BC-45E9-95DE-A4CEC666AB10}" name="1/Ant Ratio" dataDxfId="73" dataCellStyle="Comma">
      <calculatedColumnFormula>$C2/Constants!$B$2</calculatedColumnFormula>
    </tableColumn>
    <tableColumn id="8" xr3:uid="{1A47AEFA-6234-46BA-AB75-E04C9CA6DDB7}" name="G Mass Ratio (kg)" dataDxfId="72">
      <calculatedColumnFormula>POWER($D2,2)</calculatedColumnFormula>
    </tableColumn>
    <tableColumn id="9" xr3:uid="{E4A499F4-49DC-489F-9780-BF6A4166A411}" name="G Mass Ratio (kt)" dataDxfId="71">
      <calculatedColumnFormula>POWER($F2,2)</calculatedColumnFormula>
    </tableColumn>
    <tableColumn id="10" xr3:uid="{B4E4B175-E530-48A2-BCCB-518E11DDC78A}" name="G Mass Unit (g)" dataDxfId="70" dataCellStyle="Comma">
      <calculatedColumnFormula>Table13456[[#This Row],[G Mass Ratio (kg)]]*1000</calculatedColumnFormula>
    </tableColumn>
    <tableColumn id="11" xr3:uid="{D918FDC3-3D4B-443C-B383-3B6756A2F7C9}" name="G Mass Unit (t)" dataDxfId="69" dataCellStyle="Comma">
      <calculatedColumnFormula>Table13456[[#This Row],[G Mass Ratio (kt)]]*1000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630085-840E-4170-8696-6A09E9E81FA6}" name="Table1345" displayName="Table1345" ref="A1:K6" totalsRowShown="0" headerRowDxfId="68" dataDxfId="67" headerRowCellStyle="Comma" dataCellStyle="Comma">
  <autoFilter ref="A1:K6" xr:uid="{AAB00AF8-7CF2-46F8-B902-96A3046E42C5}"/>
  <tableColumns count="11">
    <tableColumn id="1" xr3:uid="{43B5C8A0-DCA5-4CAB-8503-68E99979B9A2}" name="System" dataDxfId="66" dataCellStyle="Comma"/>
    <tableColumn id="2" xr3:uid="{622DD073-98FE-4C65-9F55-39A75601704D}" name="Abbreviation" dataDxfId="65" dataCellStyle="Comma"/>
    <tableColumn id="3" xr3:uid="{DC41DA8D-2BD2-484E-A3DD-26DE6CAB240B}" name="Calibration Value" dataDxfId="64" dataCellStyle="Comma"/>
    <tableColumn id="6" xr3:uid="{BA716C9C-21D9-4BB7-A22B-717F40771DD7}" name="Meter Ratio" dataDxfId="63" dataCellStyle="Comma">
      <calculatedColumnFormula>1/E2</calculatedColumnFormula>
    </tableColumn>
    <tableColumn id="4" xr3:uid="{AD3E0618-B448-402A-972E-B73FCE3BAAF0}" name="1/Meter Ratio" dataDxfId="62" dataCellStyle="Comma">
      <calculatedColumnFormula>Table1345[[#This Row],[Calibration Value]]/Constants!$B$1</calculatedColumnFormula>
    </tableColumn>
    <tableColumn id="7" xr3:uid="{3B931F2A-C300-44E9-BA28-315D871BFE3A}" name="Ant Ratio" dataDxfId="61" dataCellStyle="Comma">
      <calculatedColumnFormula>1/G2</calculatedColumnFormula>
    </tableColumn>
    <tableColumn id="5" xr3:uid="{B6345589-A411-4CE7-9511-33E9E27514F8}" name="1/Ant Ratio" dataDxfId="60" dataCellStyle="Comma">
      <calculatedColumnFormula>$C2/Constants!$B$2</calculatedColumnFormula>
    </tableColumn>
    <tableColumn id="8" xr3:uid="{EB8BFEE6-9FF9-4D8B-8CBD-CCCBCC03F2FB}" name="G Mass Ratio (kg)" dataDxfId="59">
      <calculatedColumnFormula>POWER($D2,2)</calculatedColumnFormula>
    </tableColumn>
    <tableColumn id="9" xr3:uid="{374AAC59-5673-4445-B841-97CAD397E086}" name="G Mass Ratio (kt)" dataDxfId="58">
      <calculatedColumnFormula>POWER($F2,2)</calculatedColumnFormula>
    </tableColumn>
    <tableColumn id="10" xr3:uid="{F9F9BDFA-EBB5-4E28-B595-5C7C941D7430}" name="G Mass Unit (g)" dataDxfId="57" dataCellStyle="Comma">
      <calculatedColumnFormula>Table1345[[#This Row],[G Mass Ratio (kg)]]*1000</calculatedColumnFormula>
    </tableColumn>
    <tableColumn id="11" xr3:uid="{2F4DB654-FBB4-4720-BC2F-F5BE102DF6C1}" name="G Mass Unit (t)" dataDxfId="56" dataCellStyle="Comma">
      <calculatedColumnFormula>Table1345[[#This Row],[G Mass Ratio (kt)]]*1000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A9057B-9D65-41C9-8626-4E237F4D9EFF}" name="Table1347" displayName="Table1347" ref="A1:L29" totalsRowShown="0" headerRowDxfId="55" dataDxfId="54" headerRowCellStyle="Comma" dataCellStyle="Comma">
  <autoFilter ref="A1:L29" xr:uid="{AAB00AF8-7CF2-46F8-B902-96A3046E42C5}"/>
  <tableColumns count="12">
    <tableColumn id="1" xr3:uid="{B698980F-0CA6-4B78-AEFA-63192FCF7D41}" name="Diety" dataDxfId="53" dataCellStyle="Comma"/>
    <tableColumn id="12" xr3:uid="{534C8281-52E9-4D3C-980A-A630A57878E7}" name="Number" dataDxfId="52" dataCellStyle="Comma"/>
    <tableColumn id="13" xr3:uid="{26D3124F-5C93-432A-A25C-2EF40F34CF74}" name="Multiplier" dataDxfId="51" dataCellStyle="Comma"/>
    <tableColumn id="3" xr3:uid="{5573A93D-7EC1-4FE1-B767-3843DB23DD29}" name="Calibration Value" dataDxfId="50" dataCellStyle="Comma">
      <calculatedColumnFormula>Table1347[[#This Row],[Number]]*1000000*Table1347[[#This Row],[Multiplier]]</calculatedColumnFormula>
    </tableColumn>
    <tableColumn id="6" xr3:uid="{B505473E-B284-474F-A251-3D8F72882E7E}" name="Meter Ratio" dataDxfId="49" dataCellStyle="Comma">
      <calculatedColumnFormula>1/F2</calculatedColumnFormula>
    </tableColumn>
    <tableColumn id="4" xr3:uid="{71FF0EB2-4A67-4F58-B461-D811FC35C3F9}" name="1/Meter Ratio" dataDxfId="48" dataCellStyle="Comma">
      <calculatedColumnFormula>Table1347[[#This Row],[Calibration Value]]/Constants!$B$1</calculatedColumnFormula>
    </tableColumn>
    <tableColumn id="7" xr3:uid="{EC88A5D9-5CDE-4F3F-970C-7E969B9ECC3A}" name="Ant Ratio" dataDxfId="47" dataCellStyle="Comma">
      <calculatedColumnFormula>1/H2</calculatedColumnFormula>
    </tableColumn>
    <tableColumn id="5" xr3:uid="{22437A59-133C-4E3E-9F45-C71669CF97D1}" name="1/Ant Ratio" dataDxfId="46" dataCellStyle="Comma">
      <calculatedColumnFormula>$D2/Constants!$B$2</calculatedColumnFormula>
    </tableColumn>
    <tableColumn id="8" xr3:uid="{38AA68D8-FF41-4C79-B902-3EE87FA35FB6}" name="G Mass Ratio (kg)" dataDxfId="45">
      <calculatedColumnFormula>POWER($E2,2)</calculatedColumnFormula>
    </tableColumn>
    <tableColumn id="9" xr3:uid="{F8B8C9A9-13DB-469A-87D5-BBF67EBE9205}" name="G Mass Ratio (kt)" dataDxfId="44">
      <calculatedColumnFormula>POWER($G2,2)</calculatedColumnFormula>
    </tableColumn>
    <tableColumn id="10" xr3:uid="{E9B71E29-AAE5-4BB4-8AFF-BB32B6775537}" name="G Mass Unit (g)" dataDxfId="43" dataCellStyle="Comma">
      <calculatedColumnFormula>Table1347[[#This Row],[G Mass Ratio (kg)]]*1000</calculatedColumnFormula>
    </tableColumn>
    <tableColumn id="11" xr3:uid="{9764FB6C-AB0B-4DEA-90B5-89AF27FDBC9C}" name="G Mass Unit (t)" dataDxfId="42" dataCellStyle="Comma">
      <calculatedColumnFormula>Table1347[[#This Row],[G Mass Ratio (kt)]]*1000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3F9AF8-99A0-42BE-B25A-22AA0186CEA1}" name="Table13410" displayName="Table13410" ref="A1:M25" totalsRowShown="0" headerRowDxfId="41" dataDxfId="40" headerRowCellStyle="Comma" dataCellStyle="Comma">
  <autoFilter ref="A1:M25" xr:uid="{AAB00AF8-7CF2-46F8-B902-96A3046E42C5}"/>
  <tableColumns count="13">
    <tableColumn id="1" xr3:uid="{691547DF-4380-494A-A2C4-35D3662FEC22}" name="System" dataDxfId="39" dataCellStyle="Comma"/>
    <tableColumn id="2" xr3:uid="{EDE7BBA9-755C-46C0-A9FE-D1773A87D31F}" name="Type" dataDxfId="38" dataCellStyle="Comma"/>
    <tableColumn id="12" xr3:uid="{D6D6862F-2539-46BB-A546-CDDF31E8D3EC}" name="Multiplier" dataDxfId="37" dataCellStyle="Comma">
      <calculatedColumnFormula>1</calculatedColumnFormula>
    </tableColumn>
    <tableColumn id="13" xr3:uid="{138F65D7-3A40-4F3B-A0F8-D755752A0D0A}" name="Base Calibration Value" dataDxfId="36" dataCellStyle="Comma"/>
    <tableColumn id="3" xr3:uid="{1952832B-DA56-4900-A2FA-AC1CEE7FA0B3}" name="Calibration Value" dataDxfId="35" dataCellStyle="Comma">
      <calculatedColumnFormula>Table13410[[#This Row],[Base Calibration Value]]*Table13410[[#This Row],[Multiplier]]</calculatedColumnFormula>
    </tableColumn>
    <tableColumn id="6" xr3:uid="{9265522B-7999-459E-AFF8-5409D554A48F}" name="Meter Ratio" dataDxfId="34" dataCellStyle="Comma">
      <calculatedColumnFormula>1/G2</calculatedColumnFormula>
    </tableColumn>
    <tableColumn id="4" xr3:uid="{12303CF7-87AD-4B84-96FA-1420315319FC}" name="1/Meter Ratio" dataDxfId="33" dataCellStyle="Comma">
      <calculatedColumnFormula>Table13410[[#This Row],[Calibration Value]]/Constants!$B$1</calculatedColumnFormula>
    </tableColumn>
    <tableColumn id="7" xr3:uid="{28FCFA17-A165-450B-8FB2-D826C58D3A52}" name="Ant Ratio" dataDxfId="32" dataCellStyle="Comma">
      <calculatedColumnFormula>1/I2</calculatedColumnFormula>
    </tableColumn>
    <tableColumn id="5" xr3:uid="{B85F43E9-77BF-4110-BED0-347B2F384E91}" name="1/Ant Ratio" dataDxfId="31" dataCellStyle="Comma">
      <calculatedColumnFormula>$E2/Constants!$B$2</calculatedColumnFormula>
    </tableColumn>
    <tableColumn id="8" xr3:uid="{803E169F-4BD5-4FFC-87E0-7D35EB0A34AF}" name="G Mass Ratio (kg)" dataDxfId="30">
      <calculatedColumnFormula>POWER($F2,2)</calculatedColumnFormula>
    </tableColumn>
    <tableColumn id="9" xr3:uid="{4C61604F-04DF-4520-99F7-A27677D7D721}" name="G Mass Ratio (kt)" dataDxfId="29">
      <calculatedColumnFormula>POWER($H2,2)</calculatedColumnFormula>
    </tableColumn>
    <tableColumn id="10" xr3:uid="{E7A07D51-2CA0-4453-B35F-84EB5F99FB43}" name="G Mass Unit (g)" dataDxfId="28" dataCellStyle="Comma">
      <calculatedColumnFormula>Table13410[[#This Row],[G Mass Ratio (kg)]]*1000</calculatedColumnFormula>
    </tableColumn>
    <tableColumn id="11" xr3:uid="{825CECD9-9B3F-4098-AC3D-D0D484D41FC5}" name="G Mass Unit (t)" dataDxfId="27" dataCellStyle="Comma">
      <calculatedColumnFormula>Table13410[[#This Row],[G Mass Ratio (kt)]]*1000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98DA-B6D8-46A8-8C6A-AD7170F6FEA1}">
  <dimension ref="A1:K11"/>
  <sheetViews>
    <sheetView workbookViewId="0">
      <selection activeCell="C8" sqref="C8"/>
    </sheetView>
  </sheetViews>
  <sheetFormatPr defaultRowHeight="15" x14ac:dyDescent="0.25"/>
  <cols>
    <col min="1" max="1" width="24.28515625" style="1" bestFit="1" customWidth="1"/>
    <col min="2" max="2" width="16.140625" style="1" customWidth="1"/>
    <col min="3" max="3" width="19.85546875" style="2" customWidth="1"/>
    <col min="4" max="4" width="17.28515625" bestFit="1" customWidth="1"/>
    <col min="5" max="5" width="17.7109375" bestFit="1" customWidth="1"/>
    <col min="6" max="6" width="17.42578125" customWidth="1"/>
    <col min="7" max="7" width="16.7109375" bestFit="1" customWidth="1"/>
    <col min="8" max="8" width="19.85546875" customWidth="1"/>
    <col min="9" max="9" width="19.5703125" customWidth="1"/>
    <col min="10" max="10" width="18.42578125" style="1" bestFit="1" customWidth="1"/>
    <col min="11" max="11" width="22.140625" style="8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8" t="s">
        <v>26</v>
      </c>
    </row>
    <row r="2" spans="1:11" x14ac:dyDescent="0.25">
      <c r="A2" s="1" t="s">
        <v>6</v>
      </c>
      <c r="B2" s="1" t="s">
        <v>15</v>
      </c>
      <c r="C2" s="2">
        <f>$E2*Constants!$B$1</f>
        <v>40047405.299999952</v>
      </c>
      <c r="D2" s="6">
        <f t="shared" ref="D2:D7" si="0">1/E2</f>
        <v>1</v>
      </c>
      <c r="E2" s="6">
        <v>1</v>
      </c>
      <c r="F2" s="6">
        <f t="shared" ref="F2:F7" si="1">1/G2</f>
        <v>1.4982244055646738</v>
      </c>
      <c r="G2" s="6">
        <f>$C2/Constants!$B$2</f>
        <v>0.66745675499999924</v>
      </c>
      <c r="H2" s="7">
        <f t="shared" ref="H2:H7" si="2">1/POWER($E2,2)</f>
        <v>1</v>
      </c>
      <c r="I2" s="7">
        <f t="shared" ref="I2:I7" si="3">POWER($F2,2)</f>
        <v>2.2446763694296203</v>
      </c>
      <c r="J2" s="9">
        <f>Table1[[#This Row],[G Mass Ratio (kg)]]*1000</f>
        <v>1000</v>
      </c>
      <c r="K2" s="9">
        <f>Table1[[#This Row],[G Mass Ratio (kt)]]*1000</f>
        <v>2244.6763694296205</v>
      </c>
    </row>
    <row r="3" spans="1:11" x14ac:dyDescent="0.25">
      <c r="A3" s="1" t="s">
        <v>9</v>
      </c>
      <c r="B3" s="1" t="s">
        <v>17</v>
      </c>
      <c r="C3" s="2">
        <f>$E3*Constants!$B$1</f>
        <v>1576669499.9999981</v>
      </c>
      <c r="D3" s="6">
        <f t="shared" si="0"/>
        <v>2.5399999999999999E-2</v>
      </c>
      <c r="E3" s="6">
        <v>39.370078740157481</v>
      </c>
      <c r="F3" s="6">
        <f t="shared" si="1"/>
        <v>3.8054899901342719E-2</v>
      </c>
      <c r="G3" s="6">
        <f>$C3/Constants!$B$2</f>
        <v>26.277824999999968</v>
      </c>
      <c r="H3" s="7">
        <f t="shared" si="2"/>
        <v>6.4515999999999998E-4</v>
      </c>
      <c r="I3" s="7">
        <f t="shared" si="3"/>
        <v>1.4481754065012141E-3</v>
      </c>
      <c r="J3" s="9">
        <f>Table1[[#This Row],[G Mass Ratio (kg)]]*1000</f>
        <v>0.64515999999999996</v>
      </c>
      <c r="K3" s="9">
        <f>Table1[[#This Row],[G Mass Ratio (kt)]]*1000</f>
        <v>1.448175406501214</v>
      </c>
    </row>
    <row r="4" spans="1:11" x14ac:dyDescent="0.25">
      <c r="A4" s="1" t="s">
        <v>10</v>
      </c>
      <c r="B4" s="1" t="s">
        <v>19</v>
      </c>
      <c r="C4" s="2">
        <f>$E4*Constants!$B$1</f>
        <v>131389124.9999997</v>
      </c>
      <c r="D4" s="6">
        <f t="shared" si="0"/>
        <v>0.30480000000000035</v>
      </c>
      <c r="E4" s="6">
        <v>3.2808398950131199</v>
      </c>
      <c r="F4" s="6">
        <f t="shared" si="1"/>
        <v>0.45665879881611315</v>
      </c>
      <c r="G4" s="6">
        <f>$C4/Constants!$B$2</f>
        <v>2.1898187499999948</v>
      </c>
      <c r="H4" s="7">
        <f t="shared" si="2"/>
        <v>9.29030400000002E-2</v>
      </c>
      <c r="I4" s="7">
        <f t="shared" si="3"/>
        <v>0.2085372585361753</v>
      </c>
      <c r="J4" s="9">
        <f>Table1[[#This Row],[G Mass Ratio (kg)]]*1000</f>
        <v>92.903040000000203</v>
      </c>
      <c r="K4" s="9">
        <f>Table1[[#This Row],[G Mass Ratio (kt)]]*1000</f>
        <v>208.5372585361753</v>
      </c>
    </row>
    <row r="5" spans="1:11" x14ac:dyDescent="0.25">
      <c r="A5" s="1" t="s">
        <v>11</v>
      </c>
      <c r="B5" s="1" t="s">
        <v>20</v>
      </c>
      <c r="C5" s="2">
        <f>$E5*Constants!$B$1</f>
        <v>43796374.999999635</v>
      </c>
      <c r="D5" s="6">
        <f t="shared" si="0"/>
        <v>0.91440000000000643</v>
      </c>
      <c r="E5" s="6">
        <v>1.0936132983377</v>
      </c>
      <c r="F5" s="6">
        <f t="shared" si="1"/>
        <v>1.3699763964483478</v>
      </c>
      <c r="G5" s="6">
        <f>$C5/Constants!$B$2</f>
        <v>0.7299395833333272</v>
      </c>
      <c r="H5" s="7">
        <f t="shared" si="2"/>
        <v>0.83612736000001187</v>
      </c>
      <c r="I5" s="7">
        <f t="shared" si="3"/>
        <v>1.8768353268256006</v>
      </c>
      <c r="J5" s="9">
        <f>Table1[[#This Row],[G Mass Ratio (kg)]]*1000</f>
        <v>836.12736000001189</v>
      </c>
      <c r="K5" s="9">
        <f>Table1[[#This Row],[G Mass Ratio (kt)]]*1000</f>
        <v>1876.8353268256005</v>
      </c>
    </row>
    <row r="6" spans="1:11" x14ac:dyDescent="0.25">
      <c r="A6" s="1" t="s">
        <v>12</v>
      </c>
      <c r="B6" s="1" t="s">
        <v>18</v>
      </c>
      <c r="C6" s="2">
        <f>$E6*Constants!$B$1</f>
        <v>24884.303977272662</v>
      </c>
      <c r="D6" s="4">
        <f t="shared" si="0"/>
        <v>1609.3440000000023</v>
      </c>
      <c r="E6" s="6">
        <v>6.2137119223733305E-4</v>
      </c>
      <c r="F6" s="6">
        <f t="shared" si="1"/>
        <v>2411.158457749078</v>
      </c>
      <c r="G6" s="6">
        <f>$C6/Constants!$B$2</f>
        <v>4.1473839962121107E-4</v>
      </c>
      <c r="H6" s="7">
        <f t="shared" si="2"/>
        <v>2589988.1103360076</v>
      </c>
      <c r="I6" s="7">
        <f t="shared" si="3"/>
        <v>5813685.1083749123</v>
      </c>
      <c r="J6" s="7">
        <f>Table1[[#This Row],[G Mass Ratio (kg)]]*1000</f>
        <v>2589988110.3360076</v>
      </c>
      <c r="K6" s="7">
        <f>Table1[[#This Row],[G Mass Ratio (kt)]]*1000</f>
        <v>5813685108.3749123</v>
      </c>
    </row>
    <row r="7" spans="1:11" x14ac:dyDescent="0.25">
      <c r="A7" s="1" t="s">
        <v>13</v>
      </c>
      <c r="B7" s="1" t="s">
        <v>21</v>
      </c>
      <c r="C7" s="2">
        <f>$E7*Constants!$B$1</f>
        <v>21623.868952483754</v>
      </c>
      <c r="D7" s="4">
        <f t="shared" si="0"/>
        <v>1852.0000000000018</v>
      </c>
      <c r="E7" s="6">
        <v>5.3995680345572303E-4</v>
      </c>
      <c r="F7" s="6">
        <f t="shared" si="1"/>
        <v>2774.7115991057785</v>
      </c>
      <c r="G7" s="6">
        <f>$C7/Constants!$B$2</f>
        <v>3.6039781587472925E-4</v>
      </c>
      <c r="H7" s="7">
        <f t="shared" si="2"/>
        <v>3429904.0000000065</v>
      </c>
      <c r="I7" s="7">
        <f t="shared" si="3"/>
        <v>7699024.4582121465</v>
      </c>
      <c r="J7" s="7">
        <f>Table1[[#This Row],[G Mass Ratio (kg)]]*1000</f>
        <v>3429904000.0000067</v>
      </c>
      <c r="K7" s="7">
        <f>Table1[[#This Row],[G Mass Ratio (kt)]]*1000</f>
        <v>7699024458.2121468</v>
      </c>
    </row>
    <row r="11" spans="1:11" x14ac:dyDescent="0.25">
      <c r="A11" t="s">
        <v>22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CF82-B6A4-4D08-8DBB-009BBFFC0E88}">
  <dimension ref="A1:N1001"/>
  <sheetViews>
    <sheetView workbookViewId="0">
      <selection activeCell="N8" sqref="N8"/>
    </sheetView>
  </sheetViews>
  <sheetFormatPr defaultRowHeight="15" x14ac:dyDescent="0.25"/>
  <cols>
    <col min="1" max="1" width="16.28515625" style="11" customWidth="1"/>
    <col min="2" max="2" width="20.28515625" hidden="1" customWidth="1"/>
    <col min="3" max="3" width="20.28515625" bestFit="1" customWidth="1"/>
    <col min="4" max="4" width="17.42578125" customWidth="1"/>
    <col min="5" max="5" width="16.7109375" bestFit="1" customWidth="1"/>
    <col min="6" max="7" width="20.28515625" bestFit="1" customWidth="1"/>
    <col min="8" max="8" width="20" style="1" bestFit="1" customWidth="1"/>
    <col min="9" max="9" width="20" style="5" bestFit="1" customWidth="1"/>
    <col min="10" max="10" width="18.42578125" style="3" bestFit="1" customWidth="1"/>
    <col min="11" max="11" width="18.140625" style="3" bestFit="1" customWidth="1"/>
  </cols>
  <sheetData>
    <row r="1" spans="1:14" s="1" customFormat="1" x14ac:dyDescent="0.25">
      <c r="A1" s="11" t="s">
        <v>90</v>
      </c>
      <c r="B1" s="1" t="s">
        <v>106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0" t="s">
        <v>25</v>
      </c>
      <c r="K1" s="10" t="s">
        <v>26</v>
      </c>
    </row>
    <row r="2" spans="1:14" x14ac:dyDescent="0.25">
      <c r="A2" s="12">
        <v>1</v>
      </c>
      <c r="B2" s="10">
        <f>1</f>
        <v>1</v>
      </c>
      <c r="C2" s="2">
        <f>Table13478[[#This Row],[Number]]*1000000*Table13478[[#This Row],[Multiplier]]</f>
        <v>1000000</v>
      </c>
      <c r="D2" s="6">
        <f t="shared" ref="D2:D15" si="0">1/E2</f>
        <v>40.047405299999951</v>
      </c>
      <c r="E2" s="6">
        <f>Table13478[[#This Row],[Calibration Value]]/Constants!$B$1</f>
        <v>2.4970406759411232E-2</v>
      </c>
      <c r="F2" s="6">
        <f t="shared" ref="F2:F15" si="1">1/G2</f>
        <v>60</v>
      </c>
      <c r="G2" s="6">
        <f>$C2/Constants!$B$2</f>
        <v>1.6666666666666666E-2</v>
      </c>
      <c r="H2" s="7">
        <f t="shared" ref="H2:H29" si="2">POWER($D2,2)</f>
        <v>1603.7946712624641</v>
      </c>
      <c r="I2" s="7">
        <f t="shared" ref="I2:I29" si="3">POWER($F2,2)</f>
        <v>3600</v>
      </c>
      <c r="J2" s="10">
        <f>Table13478[[#This Row],[G Mass Ratio (kg)]]*1000</f>
        <v>1603794.671262464</v>
      </c>
      <c r="K2" s="10">
        <f>Table13478[[#This Row],[G Mass Ratio (kt)]]*1000</f>
        <v>3600000</v>
      </c>
    </row>
    <row r="3" spans="1:14" x14ac:dyDescent="0.25">
      <c r="A3" s="12">
        <v>2</v>
      </c>
      <c r="B3" s="10">
        <f>1</f>
        <v>1</v>
      </c>
      <c r="C3" s="2">
        <f>Table13478[[#This Row],[Number]]*1000000*Table13478[[#This Row],[Multiplier]]</f>
        <v>2000000</v>
      </c>
      <c r="D3" s="6">
        <f t="shared" si="0"/>
        <v>20.023702649999976</v>
      </c>
      <c r="E3" s="6">
        <f>Table13478[[#This Row],[Calibration Value]]/Constants!$B$1</f>
        <v>4.9940813518822465E-2</v>
      </c>
      <c r="F3" s="6">
        <f t="shared" si="1"/>
        <v>30</v>
      </c>
      <c r="G3" s="6">
        <f>$C3/Constants!$B$2</f>
        <v>3.3333333333333333E-2</v>
      </c>
      <c r="H3" s="7">
        <f t="shared" si="2"/>
        <v>400.94866781561603</v>
      </c>
      <c r="I3" s="7">
        <f t="shared" si="3"/>
        <v>900</v>
      </c>
      <c r="J3" s="10">
        <f>Table13478[[#This Row],[G Mass Ratio (kg)]]*1000</f>
        <v>400948.66781561601</v>
      </c>
      <c r="K3" s="10">
        <f>Table13478[[#This Row],[G Mass Ratio (kt)]]*1000</f>
        <v>900000</v>
      </c>
      <c r="N3" t="s">
        <v>22</v>
      </c>
    </row>
    <row r="4" spans="1:14" x14ac:dyDescent="0.25">
      <c r="A4" s="12">
        <v>3</v>
      </c>
      <c r="B4" s="10">
        <f>1</f>
        <v>1</v>
      </c>
      <c r="C4" s="2">
        <f>Table13478[[#This Row],[Number]]*1000000*Table13478[[#This Row],[Multiplier]]</f>
        <v>3000000</v>
      </c>
      <c r="D4" s="4">
        <f t="shared" si="0"/>
        <v>13.349135099999984</v>
      </c>
      <c r="E4" s="6">
        <f>Table13478[[#This Row],[Calibration Value]]/Constants!$B$1</f>
        <v>7.4911220278233701E-2</v>
      </c>
      <c r="F4" s="6">
        <f t="shared" si="1"/>
        <v>20</v>
      </c>
      <c r="G4" s="6">
        <f>$C4/Constants!$B$2</f>
        <v>0.05</v>
      </c>
      <c r="H4" s="7">
        <f t="shared" si="2"/>
        <v>178.19940791805158</v>
      </c>
      <c r="I4" s="7">
        <f t="shared" si="3"/>
        <v>400</v>
      </c>
      <c r="J4" s="10">
        <f>Table13478[[#This Row],[G Mass Ratio (kg)]]*1000</f>
        <v>178199.40791805158</v>
      </c>
      <c r="K4" s="10">
        <f>Table13478[[#This Row],[G Mass Ratio (kt)]]*1000</f>
        <v>400000</v>
      </c>
    </row>
    <row r="5" spans="1:14" x14ac:dyDescent="0.25">
      <c r="A5" s="12">
        <v>4</v>
      </c>
      <c r="B5" s="10">
        <f>1</f>
        <v>1</v>
      </c>
      <c r="C5" s="2">
        <f>Table13478[[#This Row],[Number]]*1000000*Table13478[[#This Row],[Multiplier]]</f>
        <v>4000000</v>
      </c>
      <c r="D5" s="4">
        <f t="shared" si="0"/>
        <v>10.011851324999988</v>
      </c>
      <c r="E5" s="6">
        <f>Table13478[[#This Row],[Calibration Value]]/Constants!$B$1</f>
        <v>9.9881627037644929E-2</v>
      </c>
      <c r="F5" s="6">
        <f t="shared" si="1"/>
        <v>15</v>
      </c>
      <c r="G5" s="6">
        <f>$C5/Constants!$B$2</f>
        <v>6.6666666666666666E-2</v>
      </c>
      <c r="H5" s="7">
        <f t="shared" si="2"/>
        <v>100.23716695390401</v>
      </c>
      <c r="I5" s="7">
        <f t="shared" si="3"/>
        <v>225</v>
      </c>
      <c r="J5" s="10">
        <f>Table13478[[#This Row],[G Mass Ratio (kg)]]*1000</f>
        <v>100237.166953904</v>
      </c>
      <c r="K5" s="10">
        <f>Table13478[[#This Row],[G Mass Ratio (kt)]]*1000</f>
        <v>225000</v>
      </c>
    </row>
    <row r="6" spans="1:14" x14ac:dyDescent="0.25">
      <c r="A6" s="12">
        <v>5</v>
      </c>
      <c r="B6" s="10">
        <f>1</f>
        <v>1</v>
      </c>
      <c r="C6" s="2">
        <f>Table13478[[#This Row],[Number]]*1000000*Table13478[[#This Row],[Multiplier]]</f>
        <v>5000000</v>
      </c>
      <c r="D6" s="6">
        <f t="shared" si="0"/>
        <v>8.0094810599999899</v>
      </c>
      <c r="E6" s="6">
        <f>Table13478[[#This Row],[Calibration Value]]/Constants!$B$1</f>
        <v>0.12485203379705616</v>
      </c>
      <c r="F6" s="6">
        <f t="shared" si="1"/>
        <v>12</v>
      </c>
      <c r="G6" s="6">
        <f>$C6/Constants!$B$2</f>
        <v>8.3333333333333329E-2</v>
      </c>
      <c r="H6" s="7">
        <f t="shared" si="2"/>
        <v>64.151786850498567</v>
      </c>
      <c r="I6" s="7">
        <f t="shared" si="3"/>
        <v>144</v>
      </c>
      <c r="J6" s="10">
        <f>Table13478[[#This Row],[G Mass Ratio (kg)]]*1000</f>
        <v>64151.786850498567</v>
      </c>
      <c r="K6" s="10">
        <f>Table13478[[#This Row],[G Mass Ratio (kt)]]*1000</f>
        <v>144000</v>
      </c>
    </row>
    <row r="7" spans="1:14" x14ac:dyDescent="0.25">
      <c r="A7" s="12">
        <v>6</v>
      </c>
      <c r="B7" s="10">
        <f>1</f>
        <v>1</v>
      </c>
      <c r="C7" s="2">
        <f>Table13478[[#This Row],[Number]]*1000000*Table13478[[#This Row],[Multiplier]]</f>
        <v>6000000</v>
      </c>
      <c r="D7" s="6">
        <f t="shared" si="0"/>
        <v>6.6745675499999919</v>
      </c>
      <c r="E7" s="6">
        <f>Table13478[[#This Row],[Calibration Value]]/Constants!$B$1</f>
        <v>0.1498224405564674</v>
      </c>
      <c r="F7" s="6">
        <f t="shared" si="1"/>
        <v>10</v>
      </c>
      <c r="G7" s="6">
        <f>$C7/Constants!$B$2</f>
        <v>0.1</v>
      </c>
      <c r="H7" s="7">
        <f t="shared" si="2"/>
        <v>44.549851979512894</v>
      </c>
      <c r="I7" s="7">
        <f t="shared" si="3"/>
        <v>100</v>
      </c>
      <c r="J7" s="10">
        <f>Table13478[[#This Row],[G Mass Ratio (kg)]]*1000</f>
        <v>44549.851979512896</v>
      </c>
      <c r="K7" s="10">
        <f>Table13478[[#This Row],[G Mass Ratio (kt)]]*1000</f>
        <v>100000</v>
      </c>
    </row>
    <row r="8" spans="1:14" x14ac:dyDescent="0.25">
      <c r="A8" s="12">
        <v>7</v>
      </c>
      <c r="B8" s="10">
        <f>1</f>
        <v>1</v>
      </c>
      <c r="C8" s="2">
        <f>Table13478[[#This Row],[Number]]*1000000*Table13478[[#This Row],[Multiplier]]</f>
        <v>7000000</v>
      </c>
      <c r="D8" s="6">
        <f t="shared" si="0"/>
        <v>5.7210578999999928</v>
      </c>
      <c r="E8" s="6">
        <f>Table13478[[#This Row],[Calibration Value]]/Constants!$B$1</f>
        <v>0.17479284731587863</v>
      </c>
      <c r="F8" s="6">
        <f t="shared" si="1"/>
        <v>8.5714285714285712</v>
      </c>
      <c r="G8" s="6">
        <f>$C8/Constants!$B$2</f>
        <v>0.11666666666666667</v>
      </c>
      <c r="H8" s="7">
        <f t="shared" si="2"/>
        <v>32.730503495152327</v>
      </c>
      <c r="I8" s="7">
        <f t="shared" si="3"/>
        <v>73.469387755102034</v>
      </c>
      <c r="J8" s="10">
        <f>Table13478[[#This Row],[G Mass Ratio (kg)]]*1000</f>
        <v>32730.503495152327</v>
      </c>
      <c r="K8" s="10">
        <f>Table13478[[#This Row],[G Mass Ratio (kt)]]*1000</f>
        <v>73469.387755102027</v>
      </c>
    </row>
    <row r="9" spans="1:14" x14ac:dyDescent="0.25">
      <c r="A9" s="12">
        <v>8</v>
      </c>
      <c r="B9" s="10">
        <f>1</f>
        <v>1</v>
      </c>
      <c r="C9" s="2">
        <f>Table13478[[#This Row],[Number]]*1000000*Table13478[[#This Row],[Multiplier]]</f>
        <v>8000000</v>
      </c>
      <c r="D9" s="6">
        <f t="shared" si="0"/>
        <v>5.0059256624999939</v>
      </c>
      <c r="E9" s="6">
        <f>Table13478[[#This Row],[Calibration Value]]/Constants!$B$1</f>
        <v>0.19976325407528986</v>
      </c>
      <c r="F9" s="6">
        <f t="shared" si="1"/>
        <v>7.5</v>
      </c>
      <c r="G9" s="6">
        <f>$C9/Constants!$B$2</f>
        <v>0.13333333333333333</v>
      </c>
      <c r="H9" s="7">
        <f t="shared" si="2"/>
        <v>25.059291738476002</v>
      </c>
      <c r="I9" s="7">
        <f t="shared" si="3"/>
        <v>56.25</v>
      </c>
      <c r="J9" s="10">
        <f>Table13478[[#This Row],[G Mass Ratio (kg)]]*1000</f>
        <v>25059.291738476</v>
      </c>
      <c r="K9" s="10">
        <f>Table13478[[#This Row],[G Mass Ratio (kt)]]*1000</f>
        <v>56250</v>
      </c>
    </row>
    <row r="10" spans="1:14" x14ac:dyDescent="0.25">
      <c r="A10" s="12">
        <v>9</v>
      </c>
      <c r="B10" s="10">
        <f>1</f>
        <v>1</v>
      </c>
      <c r="C10" s="2">
        <f>Table13478[[#This Row],[Number]]*1000000*Table13478[[#This Row],[Multiplier]]</f>
        <v>9000000</v>
      </c>
      <c r="D10" s="6">
        <f t="shared" si="0"/>
        <v>4.4497116999999946</v>
      </c>
      <c r="E10" s="6">
        <f>Table13478[[#This Row],[Calibration Value]]/Constants!$B$1</f>
        <v>0.22473366083470109</v>
      </c>
      <c r="F10" s="6">
        <f t="shared" si="1"/>
        <v>6.666666666666667</v>
      </c>
      <c r="G10" s="6">
        <f>$C10/Constants!$B$2</f>
        <v>0.15</v>
      </c>
      <c r="H10" s="7">
        <f t="shared" si="2"/>
        <v>19.799934213116842</v>
      </c>
      <c r="I10" s="7">
        <f t="shared" si="3"/>
        <v>44.44444444444445</v>
      </c>
      <c r="J10" s="10">
        <f>Table13478[[#This Row],[G Mass Ratio (kg)]]*1000</f>
        <v>19799.934213116841</v>
      </c>
      <c r="K10" s="10">
        <f>Table13478[[#This Row],[G Mass Ratio (kt)]]*1000</f>
        <v>44444.444444444453</v>
      </c>
    </row>
    <row r="11" spans="1:14" x14ac:dyDescent="0.25">
      <c r="A11" s="12">
        <v>10</v>
      </c>
      <c r="B11" s="10">
        <f>1</f>
        <v>1</v>
      </c>
      <c r="C11" s="2">
        <f>Table13478[[#This Row],[Number]]*1000000*Table13478[[#This Row],[Multiplier]]</f>
        <v>10000000</v>
      </c>
      <c r="D11" s="6">
        <f t="shared" si="0"/>
        <v>4.004740529999995</v>
      </c>
      <c r="E11" s="6">
        <f>Table13478[[#This Row],[Calibration Value]]/Constants!$B$1</f>
        <v>0.24970406759411232</v>
      </c>
      <c r="F11" s="6">
        <f t="shared" si="1"/>
        <v>6</v>
      </c>
      <c r="G11" s="6">
        <f>$C11/Constants!$B$2</f>
        <v>0.16666666666666666</v>
      </c>
      <c r="H11" s="7">
        <f t="shared" si="2"/>
        <v>16.037946712624642</v>
      </c>
      <c r="I11" s="7">
        <f t="shared" si="3"/>
        <v>36</v>
      </c>
      <c r="J11" s="10">
        <f>Table13478[[#This Row],[G Mass Ratio (kg)]]*1000</f>
        <v>16037.946712624642</v>
      </c>
      <c r="K11" s="10">
        <f>Table13478[[#This Row],[G Mass Ratio (kt)]]*1000</f>
        <v>36000</v>
      </c>
    </row>
    <row r="12" spans="1:14" x14ac:dyDescent="0.25">
      <c r="A12" s="12">
        <v>11</v>
      </c>
      <c r="B12" s="10">
        <f>1</f>
        <v>1</v>
      </c>
      <c r="C12" s="2">
        <f>Table13478[[#This Row],[Number]]*1000000*Table13478[[#This Row],[Multiplier]]</f>
        <v>11000000</v>
      </c>
      <c r="D12" s="6">
        <f t="shared" si="0"/>
        <v>3.6406732090909046</v>
      </c>
      <c r="E12" s="6">
        <f>Table13478[[#This Row],[Calibration Value]]/Constants!$B$1</f>
        <v>0.27467447435352355</v>
      </c>
      <c r="F12" s="6">
        <f t="shared" si="1"/>
        <v>5.454545454545455</v>
      </c>
      <c r="G12" s="6">
        <f>$C12/Constants!$B$2</f>
        <v>0.18333333333333332</v>
      </c>
      <c r="H12" s="7">
        <f t="shared" si="2"/>
        <v>13.254501415392266</v>
      </c>
      <c r="I12" s="7">
        <f t="shared" si="3"/>
        <v>29.752066115702483</v>
      </c>
      <c r="J12" s="10">
        <f>Table13478[[#This Row],[G Mass Ratio (kg)]]*1000</f>
        <v>13254.501415392266</v>
      </c>
      <c r="K12" s="10">
        <f>Table13478[[#This Row],[G Mass Ratio (kt)]]*1000</f>
        <v>29752.066115702484</v>
      </c>
    </row>
    <row r="13" spans="1:14" x14ac:dyDescent="0.25">
      <c r="A13" s="12">
        <v>12</v>
      </c>
      <c r="B13" s="10">
        <f>1</f>
        <v>1</v>
      </c>
      <c r="C13" s="2">
        <f>Table13478[[#This Row],[Number]]*1000000*Table13478[[#This Row],[Multiplier]]</f>
        <v>12000000</v>
      </c>
      <c r="D13" s="6">
        <f t="shared" si="0"/>
        <v>3.337283774999996</v>
      </c>
      <c r="E13" s="6">
        <f>Table13478[[#This Row],[Calibration Value]]/Constants!$B$1</f>
        <v>0.2996448811129348</v>
      </c>
      <c r="F13" s="6">
        <f t="shared" si="1"/>
        <v>5</v>
      </c>
      <c r="G13" s="6">
        <f>$C13/Constants!$B$2</f>
        <v>0.2</v>
      </c>
      <c r="H13" s="7">
        <f t="shared" si="2"/>
        <v>11.137462994878224</v>
      </c>
      <c r="I13" s="7">
        <f t="shared" si="3"/>
        <v>25</v>
      </c>
      <c r="J13" s="10">
        <f>Table13478[[#This Row],[G Mass Ratio (kg)]]*1000</f>
        <v>11137.462994878224</v>
      </c>
      <c r="K13" s="10">
        <f>Table13478[[#This Row],[G Mass Ratio (kt)]]*1000</f>
        <v>25000</v>
      </c>
    </row>
    <row r="14" spans="1:14" x14ac:dyDescent="0.25">
      <c r="A14" s="12">
        <v>13</v>
      </c>
      <c r="B14" s="10">
        <f>1</f>
        <v>1</v>
      </c>
      <c r="C14" s="2">
        <f>Table13478[[#This Row],[Number]]*1000000*Table13478[[#This Row],[Multiplier]]</f>
        <v>13000000</v>
      </c>
      <c r="D14" s="6">
        <f t="shared" si="0"/>
        <v>3.0805696384615349</v>
      </c>
      <c r="E14" s="6">
        <f>Table13478[[#This Row],[Calibration Value]]/Constants!$B$1</f>
        <v>0.324615287872346</v>
      </c>
      <c r="F14" s="6">
        <f t="shared" si="1"/>
        <v>4.615384615384615</v>
      </c>
      <c r="G14" s="6">
        <f>$C14/Constants!$B$2</f>
        <v>0.21666666666666667</v>
      </c>
      <c r="H14" s="7">
        <f t="shared" si="2"/>
        <v>9.4899092974110317</v>
      </c>
      <c r="I14" s="7">
        <f t="shared" si="3"/>
        <v>21.301775147928989</v>
      </c>
      <c r="J14" s="10">
        <f>Table13478[[#This Row],[G Mass Ratio (kg)]]*1000</f>
        <v>9489.9092974110317</v>
      </c>
      <c r="K14" s="10">
        <f>Table13478[[#This Row],[G Mass Ratio (kt)]]*1000</f>
        <v>21301.775147928991</v>
      </c>
    </row>
    <row r="15" spans="1:14" x14ac:dyDescent="0.25">
      <c r="A15" s="12">
        <v>14</v>
      </c>
      <c r="B15" s="10">
        <f>1</f>
        <v>1</v>
      </c>
      <c r="C15" s="2">
        <f>Table13478[[#This Row],[Number]]*1000000*Table13478[[#This Row],[Multiplier]]</f>
        <v>14000000</v>
      </c>
      <c r="D15" s="6">
        <f t="shared" si="0"/>
        <v>2.8605289499999964</v>
      </c>
      <c r="E15" s="6">
        <f>Table13478[[#This Row],[Calibration Value]]/Constants!$B$1</f>
        <v>0.34958569463175726</v>
      </c>
      <c r="F15" s="6">
        <f t="shared" si="1"/>
        <v>4.2857142857142856</v>
      </c>
      <c r="G15" s="6">
        <f>$C15/Constants!$B$2</f>
        <v>0.23333333333333334</v>
      </c>
      <c r="H15" s="7">
        <f t="shared" si="2"/>
        <v>8.1826258737880817</v>
      </c>
      <c r="I15" s="7">
        <f t="shared" si="3"/>
        <v>18.367346938775508</v>
      </c>
      <c r="J15" s="10">
        <f>Table13478[[#This Row],[G Mass Ratio (kg)]]*1000</f>
        <v>8182.6258737880817</v>
      </c>
      <c r="K15" s="10">
        <f>Table13478[[#This Row],[G Mass Ratio (kt)]]*1000</f>
        <v>18367.346938775507</v>
      </c>
    </row>
    <row r="16" spans="1:14" s="5" customFormat="1" x14ac:dyDescent="0.25">
      <c r="A16" s="12">
        <v>15</v>
      </c>
      <c r="B16" s="10">
        <f>1</f>
        <v>1</v>
      </c>
      <c r="C16" s="2">
        <f>Table13478[[#This Row],[Number]]*1000000*Table13478[[#This Row],[Multiplier]]</f>
        <v>15000000</v>
      </c>
      <c r="D16" s="6">
        <f t="shared" ref="D16:D29" si="4">1/E16</f>
        <v>2.6698270199999969</v>
      </c>
      <c r="E16" s="6">
        <f>Table13478[[#This Row],[Calibration Value]]/Constants!$B$1</f>
        <v>0.37455610139116846</v>
      </c>
      <c r="F16" s="6">
        <f t="shared" ref="F16:F29" si="5">1/G16</f>
        <v>4</v>
      </c>
      <c r="G16" s="6">
        <f>$C16/Constants!$B$2</f>
        <v>0.25</v>
      </c>
      <c r="H16" s="7">
        <f t="shared" si="2"/>
        <v>7.127976316722064</v>
      </c>
      <c r="I16" s="9">
        <f t="shared" si="3"/>
        <v>16</v>
      </c>
      <c r="J16" s="10">
        <f>Table13478[[#This Row],[G Mass Ratio (kg)]]*1000</f>
        <v>7127.9763167220644</v>
      </c>
      <c r="K16" s="10">
        <f>Table13478[[#This Row],[G Mass Ratio (kt)]]*1000</f>
        <v>16000</v>
      </c>
    </row>
    <row r="17" spans="1:11" s="5" customFormat="1" x14ac:dyDescent="0.25">
      <c r="A17" s="12">
        <v>16</v>
      </c>
      <c r="B17" s="10">
        <f>1</f>
        <v>1</v>
      </c>
      <c r="C17" s="2">
        <f>Table13478[[#This Row],[Number]]*1000000*Table13478[[#This Row],[Multiplier]]</f>
        <v>16000000</v>
      </c>
      <c r="D17" s="6">
        <f t="shared" si="4"/>
        <v>2.502962831249997</v>
      </c>
      <c r="E17" s="6">
        <f>Table13478[[#This Row],[Calibration Value]]/Constants!$B$1</f>
        <v>0.39952650815057972</v>
      </c>
      <c r="F17" s="6">
        <f t="shared" si="5"/>
        <v>3.75</v>
      </c>
      <c r="G17" s="6">
        <f>$C17/Constants!$B$2</f>
        <v>0.26666666666666666</v>
      </c>
      <c r="H17" s="7">
        <f t="shared" si="2"/>
        <v>6.2648229346190005</v>
      </c>
      <c r="I17" s="9">
        <f t="shared" si="3"/>
        <v>14.0625</v>
      </c>
      <c r="J17" s="10">
        <f>Table13478[[#This Row],[G Mass Ratio (kg)]]*1000</f>
        <v>6264.8229346190001</v>
      </c>
      <c r="K17" s="10">
        <f>Table13478[[#This Row],[G Mass Ratio (kt)]]*1000</f>
        <v>14062.5</v>
      </c>
    </row>
    <row r="18" spans="1:11" s="5" customFormat="1" x14ac:dyDescent="0.25">
      <c r="A18" s="12">
        <v>17</v>
      </c>
      <c r="B18" s="10">
        <f>1</f>
        <v>1</v>
      </c>
      <c r="C18" s="2">
        <f>Table13478[[#This Row],[Number]]*1000000*Table13478[[#This Row],[Multiplier]]</f>
        <v>17000000</v>
      </c>
      <c r="D18" s="6">
        <f t="shared" si="4"/>
        <v>2.355729723529409</v>
      </c>
      <c r="E18" s="6">
        <f>Table13478[[#This Row],[Calibration Value]]/Constants!$B$1</f>
        <v>0.42449691490999092</v>
      </c>
      <c r="F18" s="6">
        <f t="shared" si="5"/>
        <v>3.5294117647058822</v>
      </c>
      <c r="G18" s="6">
        <f>$C18/Constants!$B$2</f>
        <v>0.28333333333333333</v>
      </c>
      <c r="H18" s="7">
        <f t="shared" si="2"/>
        <v>5.5494625303199454</v>
      </c>
      <c r="I18" s="9">
        <f t="shared" si="3"/>
        <v>12.45674740484429</v>
      </c>
      <c r="J18" s="10">
        <f>Table13478[[#This Row],[G Mass Ratio (kg)]]*1000</f>
        <v>5549.4625303199455</v>
      </c>
      <c r="K18" s="10">
        <f>Table13478[[#This Row],[G Mass Ratio (kt)]]*1000</f>
        <v>12456.747404844289</v>
      </c>
    </row>
    <row r="19" spans="1:11" x14ac:dyDescent="0.25">
      <c r="A19" s="12">
        <v>18</v>
      </c>
      <c r="B19" s="10">
        <f>1</f>
        <v>1</v>
      </c>
      <c r="C19" s="2">
        <f>Table13478[[#This Row],[Number]]*1000000*Table13478[[#This Row],[Multiplier]]</f>
        <v>18000000</v>
      </c>
      <c r="D19" s="6">
        <f t="shared" si="4"/>
        <v>2.2248558499999973</v>
      </c>
      <c r="E19" s="6">
        <f>Table13478[[#This Row],[Calibration Value]]/Constants!$B$1</f>
        <v>0.44946732166940218</v>
      </c>
      <c r="F19" s="6">
        <f t="shared" si="5"/>
        <v>3.3333333333333335</v>
      </c>
      <c r="G19" s="6">
        <f>$C19/Constants!$B$2</f>
        <v>0.3</v>
      </c>
      <c r="H19" s="7">
        <f t="shared" si="2"/>
        <v>4.9499835532792105</v>
      </c>
      <c r="I19" s="9">
        <f t="shared" si="3"/>
        <v>11.111111111111112</v>
      </c>
      <c r="J19" s="10">
        <f>Table13478[[#This Row],[G Mass Ratio (kg)]]*1000</f>
        <v>4949.9835532792104</v>
      </c>
      <c r="K19" s="10">
        <f>Table13478[[#This Row],[G Mass Ratio (kt)]]*1000</f>
        <v>11111.111111111113</v>
      </c>
    </row>
    <row r="20" spans="1:11" s="5" customFormat="1" x14ac:dyDescent="0.25">
      <c r="A20" s="12">
        <v>19</v>
      </c>
      <c r="B20" s="10">
        <f>1</f>
        <v>1</v>
      </c>
      <c r="C20" s="2">
        <f>Table13478[[#This Row],[Number]]*1000000*Table13478[[#This Row],[Multiplier]]</f>
        <v>19000000</v>
      </c>
      <c r="D20" s="6">
        <f t="shared" si="4"/>
        <v>2.1077581736842079</v>
      </c>
      <c r="E20" s="6">
        <f>Table13478[[#This Row],[Calibration Value]]/Constants!$B$1</f>
        <v>0.47443772842881343</v>
      </c>
      <c r="F20" s="6">
        <f t="shared" si="5"/>
        <v>3.1578947368421053</v>
      </c>
      <c r="G20" s="6">
        <f>$C20/Constants!$B$2</f>
        <v>0.31666666666666665</v>
      </c>
      <c r="H20" s="7">
        <f t="shared" si="2"/>
        <v>4.442644518732588</v>
      </c>
      <c r="I20" s="9">
        <f t="shared" si="3"/>
        <v>9.97229916897507</v>
      </c>
      <c r="J20" s="10">
        <f>Table13478[[#This Row],[G Mass Ratio (kg)]]*1000</f>
        <v>4442.644518732588</v>
      </c>
      <c r="K20" s="10">
        <f>Table13478[[#This Row],[G Mass Ratio (kt)]]*1000</f>
        <v>9972.2991689750706</v>
      </c>
    </row>
    <row r="21" spans="1:11" x14ac:dyDescent="0.25">
      <c r="A21" s="12">
        <v>20</v>
      </c>
      <c r="B21" s="10">
        <f>1</f>
        <v>1</v>
      </c>
      <c r="C21" s="2">
        <f>Table13478[[#This Row],[Number]]*1000000*Table13478[[#This Row],[Multiplier]]</f>
        <v>20000000</v>
      </c>
      <c r="D21" s="6">
        <f t="shared" si="4"/>
        <v>2.0023702649999975</v>
      </c>
      <c r="E21" s="6">
        <f>Table13478[[#This Row],[Calibration Value]]/Constants!$B$1</f>
        <v>0.49940813518822463</v>
      </c>
      <c r="F21" s="6">
        <f t="shared" si="5"/>
        <v>3</v>
      </c>
      <c r="G21" s="6">
        <f>$C21/Constants!$B$2</f>
        <v>0.33333333333333331</v>
      </c>
      <c r="H21" s="7">
        <f t="shared" si="2"/>
        <v>4.0094866781561604</v>
      </c>
      <c r="I21" s="9">
        <f t="shared" si="3"/>
        <v>9</v>
      </c>
      <c r="J21" s="10">
        <f>Table13478[[#This Row],[G Mass Ratio (kg)]]*1000</f>
        <v>4009.4866781561605</v>
      </c>
      <c r="K21" s="10">
        <f>Table13478[[#This Row],[G Mass Ratio (kt)]]*1000</f>
        <v>9000</v>
      </c>
    </row>
    <row r="22" spans="1:11" x14ac:dyDescent="0.25">
      <c r="A22" s="12">
        <v>21</v>
      </c>
      <c r="B22" s="10">
        <f>1</f>
        <v>1</v>
      </c>
      <c r="C22" s="2">
        <f>Table13478[[#This Row],[Number]]*1000000*Table13478[[#This Row],[Multiplier]]</f>
        <v>21000000</v>
      </c>
      <c r="D22" s="6">
        <f t="shared" si="4"/>
        <v>1.9070192999999978</v>
      </c>
      <c r="E22" s="6">
        <f>Table13478[[#This Row],[Calibration Value]]/Constants!$B$1</f>
        <v>0.52437854194763589</v>
      </c>
      <c r="F22" s="6">
        <f t="shared" si="5"/>
        <v>2.8571428571428572</v>
      </c>
      <c r="G22" s="6">
        <f>$C22/Constants!$B$2</f>
        <v>0.35</v>
      </c>
      <c r="H22" s="7">
        <f t="shared" si="2"/>
        <v>3.6367226105724813</v>
      </c>
      <c r="I22" s="9">
        <f t="shared" si="3"/>
        <v>8.1632653061224492</v>
      </c>
      <c r="J22" s="10">
        <f>Table13478[[#This Row],[G Mass Ratio (kg)]]*1000</f>
        <v>3636.7226105724812</v>
      </c>
      <c r="K22" s="10">
        <f>Table13478[[#This Row],[G Mass Ratio (kt)]]*1000</f>
        <v>8163.2653061224491</v>
      </c>
    </row>
    <row r="23" spans="1:11" x14ac:dyDescent="0.25">
      <c r="A23" s="12">
        <v>22</v>
      </c>
      <c r="B23" s="10">
        <f>1</f>
        <v>1</v>
      </c>
      <c r="C23" s="2">
        <f>Table13478[[#This Row],[Number]]*1000000*Table13478[[#This Row],[Multiplier]]</f>
        <v>22000000</v>
      </c>
      <c r="D23" s="6">
        <f t="shared" si="4"/>
        <v>1.8203366045454523</v>
      </c>
      <c r="E23" s="6">
        <f>Table13478[[#This Row],[Calibration Value]]/Constants!$B$1</f>
        <v>0.54934894870704709</v>
      </c>
      <c r="F23" s="6">
        <f t="shared" si="5"/>
        <v>2.7272727272727275</v>
      </c>
      <c r="G23" s="6">
        <f>$C23/Constants!$B$2</f>
        <v>0.36666666666666664</v>
      </c>
      <c r="H23" s="7">
        <f t="shared" si="2"/>
        <v>3.3136253538480664</v>
      </c>
      <c r="I23" s="9">
        <f t="shared" si="3"/>
        <v>7.4380165289256208</v>
      </c>
      <c r="J23" s="10">
        <f>Table13478[[#This Row],[G Mass Ratio (kg)]]*1000</f>
        <v>3313.6253538480664</v>
      </c>
      <c r="K23" s="10">
        <f>Table13478[[#This Row],[G Mass Ratio (kt)]]*1000</f>
        <v>7438.0165289256211</v>
      </c>
    </row>
    <row r="24" spans="1:11" x14ac:dyDescent="0.25">
      <c r="A24" s="12">
        <v>23</v>
      </c>
      <c r="B24" s="10">
        <f>1</f>
        <v>1</v>
      </c>
      <c r="C24" s="2">
        <f>Table13478[[#This Row],[Number]]*1000000*Table13478[[#This Row],[Multiplier]]</f>
        <v>23000000</v>
      </c>
      <c r="D24" s="6">
        <f t="shared" si="4"/>
        <v>1.7411915347826068</v>
      </c>
      <c r="E24" s="6">
        <f>Table13478[[#This Row],[Calibration Value]]/Constants!$B$1</f>
        <v>0.57431935546645829</v>
      </c>
      <c r="F24" s="6">
        <f t="shared" si="5"/>
        <v>2.6086956521739131</v>
      </c>
      <c r="G24" s="6">
        <f>$C24/Constants!$B$2</f>
        <v>0.38333333333333336</v>
      </c>
      <c r="H24" s="7">
        <f t="shared" si="2"/>
        <v>3.0317479607986098</v>
      </c>
      <c r="I24" s="9">
        <f t="shared" si="3"/>
        <v>6.8052930056710776</v>
      </c>
      <c r="J24" s="10">
        <f>Table13478[[#This Row],[G Mass Ratio (kg)]]*1000</f>
        <v>3031.7479607986097</v>
      </c>
      <c r="K24" s="10">
        <f>Table13478[[#This Row],[G Mass Ratio (kt)]]*1000</f>
        <v>6805.2930056710775</v>
      </c>
    </row>
    <row r="25" spans="1:11" x14ac:dyDescent="0.25">
      <c r="A25" s="12">
        <v>24</v>
      </c>
      <c r="B25" s="10">
        <f>1</f>
        <v>1</v>
      </c>
      <c r="C25" s="2">
        <f>Table13478[[#This Row],[Number]]*1000000*Table13478[[#This Row],[Multiplier]]</f>
        <v>24000000</v>
      </c>
      <c r="D25" s="6">
        <f t="shared" si="4"/>
        <v>1.668641887499998</v>
      </c>
      <c r="E25" s="6">
        <f>Table13478[[#This Row],[Calibration Value]]/Constants!$B$1</f>
        <v>0.5992897622258696</v>
      </c>
      <c r="F25" s="6">
        <f t="shared" si="5"/>
        <v>2.5</v>
      </c>
      <c r="G25" s="6">
        <f>$C25/Constants!$B$2</f>
        <v>0.4</v>
      </c>
      <c r="H25" s="7">
        <f t="shared" si="2"/>
        <v>2.7843657487195559</v>
      </c>
      <c r="I25" s="9">
        <f t="shared" si="3"/>
        <v>6.25</v>
      </c>
      <c r="J25" s="10">
        <f>Table13478[[#This Row],[G Mass Ratio (kg)]]*1000</f>
        <v>2784.365748719556</v>
      </c>
      <c r="K25" s="10">
        <f>Table13478[[#This Row],[G Mass Ratio (kt)]]*1000</f>
        <v>6250</v>
      </c>
    </row>
    <row r="26" spans="1:11" x14ac:dyDescent="0.25">
      <c r="A26" s="12">
        <v>25</v>
      </c>
      <c r="B26" s="10">
        <f>1</f>
        <v>1</v>
      </c>
      <c r="C26" s="2">
        <f>Table13478[[#This Row],[Number]]*1000000*Table13478[[#This Row],[Multiplier]]</f>
        <v>25000000</v>
      </c>
      <c r="D26" s="6">
        <f t="shared" si="4"/>
        <v>1.601896211999998</v>
      </c>
      <c r="E26" s="6">
        <f>Table13478[[#This Row],[Calibration Value]]/Constants!$B$1</f>
        <v>0.62426016898528081</v>
      </c>
      <c r="F26" s="6">
        <f t="shared" si="5"/>
        <v>2.4</v>
      </c>
      <c r="G26" s="6">
        <f>$C26/Constants!$B$2</f>
        <v>0.41666666666666669</v>
      </c>
      <c r="H26" s="7">
        <f t="shared" si="2"/>
        <v>2.5660714740199424</v>
      </c>
      <c r="I26" s="9">
        <f t="shared" si="3"/>
        <v>5.76</v>
      </c>
      <c r="J26" s="10">
        <f>Table13478[[#This Row],[G Mass Ratio (kg)]]*1000</f>
        <v>2566.0714740199423</v>
      </c>
      <c r="K26" s="10">
        <f>Table13478[[#This Row],[G Mass Ratio (kt)]]*1000</f>
        <v>5760</v>
      </c>
    </row>
    <row r="27" spans="1:11" x14ac:dyDescent="0.25">
      <c r="A27" s="12">
        <v>26</v>
      </c>
      <c r="B27" s="10">
        <f>1</f>
        <v>1</v>
      </c>
      <c r="C27" s="2">
        <f>Table13478[[#This Row],[Number]]*1000000*Table13478[[#This Row],[Multiplier]]</f>
        <v>26000000</v>
      </c>
      <c r="D27" s="6">
        <f t="shared" si="4"/>
        <v>1.5402848192307674</v>
      </c>
      <c r="E27" s="6">
        <f>Table13478[[#This Row],[Calibration Value]]/Constants!$B$1</f>
        <v>0.64923057574469201</v>
      </c>
      <c r="F27" s="6">
        <f t="shared" si="5"/>
        <v>2.3076923076923075</v>
      </c>
      <c r="G27" s="6">
        <f>$C27/Constants!$B$2</f>
        <v>0.43333333333333335</v>
      </c>
      <c r="H27" s="7">
        <f t="shared" si="2"/>
        <v>2.3724773243527579</v>
      </c>
      <c r="I27" s="9">
        <f t="shared" si="3"/>
        <v>5.3254437869822473</v>
      </c>
      <c r="J27" s="10">
        <f>Table13478[[#This Row],[G Mass Ratio (kg)]]*1000</f>
        <v>2372.4773243527579</v>
      </c>
      <c r="K27" s="10">
        <f>Table13478[[#This Row],[G Mass Ratio (kt)]]*1000</f>
        <v>5325.4437869822477</v>
      </c>
    </row>
    <row r="28" spans="1:11" x14ac:dyDescent="0.25">
      <c r="A28" s="12">
        <v>27</v>
      </c>
      <c r="B28" s="10">
        <f>1</f>
        <v>1</v>
      </c>
      <c r="C28" s="2">
        <f>Table13478[[#This Row],[Number]]*1000000*Table13478[[#This Row],[Multiplier]]</f>
        <v>27000000</v>
      </c>
      <c r="D28" s="6">
        <f t="shared" si="4"/>
        <v>1.4832372333333317</v>
      </c>
      <c r="E28" s="6">
        <f>Table13478[[#This Row],[Calibration Value]]/Constants!$B$1</f>
        <v>0.67420098250410321</v>
      </c>
      <c r="F28" s="6">
        <f t="shared" si="5"/>
        <v>2.2222222222222223</v>
      </c>
      <c r="G28" s="6">
        <f>$C28/Constants!$B$2</f>
        <v>0.45</v>
      </c>
      <c r="H28" s="7">
        <f t="shared" si="2"/>
        <v>2.1999926903463161</v>
      </c>
      <c r="I28" s="9">
        <f t="shared" si="3"/>
        <v>4.9382716049382722</v>
      </c>
      <c r="J28" s="10">
        <f>Table13478[[#This Row],[G Mass Ratio (kg)]]*1000</f>
        <v>2199.9926903463161</v>
      </c>
      <c r="K28" s="10">
        <f>Table13478[[#This Row],[G Mass Ratio (kt)]]*1000</f>
        <v>4938.2716049382725</v>
      </c>
    </row>
    <row r="29" spans="1:11" x14ac:dyDescent="0.25">
      <c r="A29" s="12">
        <v>28</v>
      </c>
      <c r="B29" s="10">
        <f>1</f>
        <v>1</v>
      </c>
      <c r="C29" s="2">
        <f>Table13478[[#This Row],[Number]]*1000000*Table13478[[#This Row],[Multiplier]]</f>
        <v>28000000</v>
      </c>
      <c r="D29" s="6">
        <f t="shared" si="4"/>
        <v>1.4302644749999982</v>
      </c>
      <c r="E29" s="6">
        <f>Table13478[[#This Row],[Calibration Value]]/Constants!$B$1</f>
        <v>0.69917138926351452</v>
      </c>
      <c r="F29" s="6">
        <f t="shared" si="5"/>
        <v>2.1428571428571428</v>
      </c>
      <c r="G29" s="6">
        <f>$C29/Constants!$B$2</f>
        <v>0.46666666666666667</v>
      </c>
      <c r="H29" s="7">
        <f t="shared" si="2"/>
        <v>2.0456564684470204</v>
      </c>
      <c r="I29" s="9">
        <f t="shared" si="3"/>
        <v>4.5918367346938771</v>
      </c>
      <c r="J29" s="10">
        <f>Table13478[[#This Row],[G Mass Ratio (kg)]]*1000</f>
        <v>2045.6564684470204</v>
      </c>
      <c r="K29" s="10">
        <f>Table13478[[#This Row],[G Mass Ratio (kt)]]*1000</f>
        <v>4591.8367346938767</v>
      </c>
    </row>
    <row r="30" spans="1:11" x14ac:dyDescent="0.25">
      <c r="A30" s="12">
        <v>29</v>
      </c>
      <c r="B30" s="10">
        <f>1</f>
        <v>1</v>
      </c>
      <c r="C30" s="2">
        <f>Table13478[[#This Row],[Number]]*1000000*Table13478[[#This Row],[Multiplier]]</f>
        <v>29000000</v>
      </c>
      <c r="D30" s="6">
        <f t="shared" ref="D30:D93" si="6">1/E30</f>
        <v>1.380945010344826</v>
      </c>
      <c r="E30" s="6">
        <f>Table13478[[#This Row],[Calibration Value]]/Constants!$B$1</f>
        <v>0.72414179602292572</v>
      </c>
      <c r="F30" s="6">
        <f t="shared" ref="F30:F93" si="7">1/G30</f>
        <v>2.0689655172413794</v>
      </c>
      <c r="G30" s="6">
        <f>$C30/Constants!$B$2</f>
        <v>0.48333333333333334</v>
      </c>
      <c r="H30" s="9">
        <f t="shared" ref="H30:H93" si="8">POWER($D30,2)</f>
        <v>1.9070091215962715</v>
      </c>
      <c r="I30" s="9">
        <f t="shared" ref="I30:I93" si="9">POWER($F30,2)</f>
        <v>4.2806183115338889</v>
      </c>
      <c r="J30" s="10">
        <f>Table13478[[#This Row],[G Mass Ratio (kg)]]*1000</f>
        <v>1907.0091215962714</v>
      </c>
      <c r="K30" s="10">
        <f>Table13478[[#This Row],[G Mass Ratio (kt)]]*1000</f>
        <v>4280.618311533889</v>
      </c>
    </row>
    <row r="31" spans="1:11" x14ac:dyDescent="0.25">
      <c r="A31" s="12">
        <v>30</v>
      </c>
      <c r="B31" s="10">
        <f>1</f>
        <v>1</v>
      </c>
      <c r="C31" s="2">
        <f>Table13478[[#This Row],[Number]]*1000000*Table13478[[#This Row],[Multiplier]]</f>
        <v>30000000</v>
      </c>
      <c r="D31" s="6">
        <f t="shared" si="6"/>
        <v>1.3349135099999985</v>
      </c>
      <c r="E31" s="6">
        <f>Table13478[[#This Row],[Calibration Value]]/Constants!$B$1</f>
        <v>0.74911220278233692</v>
      </c>
      <c r="F31" s="6">
        <f t="shared" si="7"/>
        <v>2</v>
      </c>
      <c r="G31" s="6">
        <f>$C31/Constants!$B$2</f>
        <v>0.5</v>
      </c>
      <c r="H31" s="9">
        <f t="shared" si="8"/>
        <v>1.781994079180516</v>
      </c>
      <c r="I31" s="9">
        <f t="shared" si="9"/>
        <v>4</v>
      </c>
      <c r="J31" s="10">
        <f>Table13478[[#This Row],[G Mass Ratio (kg)]]*1000</f>
        <v>1781.9940791805161</v>
      </c>
      <c r="K31" s="10">
        <f>Table13478[[#This Row],[G Mass Ratio (kt)]]*1000</f>
        <v>4000</v>
      </c>
    </row>
    <row r="32" spans="1:11" x14ac:dyDescent="0.25">
      <c r="A32" s="12">
        <v>31</v>
      </c>
      <c r="B32" s="10">
        <f>1</f>
        <v>1</v>
      </c>
      <c r="C32" s="2">
        <f>Table13478[[#This Row],[Number]]*1000000*Table13478[[#This Row],[Multiplier]]</f>
        <v>31000000</v>
      </c>
      <c r="D32" s="6">
        <f t="shared" si="6"/>
        <v>1.2918517838709662</v>
      </c>
      <c r="E32" s="6">
        <f>Table13478[[#This Row],[Calibration Value]]/Constants!$B$1</f>
        <v>0.77408260954174823</v>
      </c>
      <c r="F32" s="6">
        <f t="shared" si="7"/>
        <v>1.9354838709677418</v>
      </c>
      <c r="G32" s="6">
        <f>$C32/Constants!$B$2</f>
        <v>0.51666666666666672</v>
      </c>
      <c r="H32" s="9">
        <f t="shared" si="8"/>
        <v>1.6688810314905975</v>
      </c>
      <c r="I32" s="9">
        <f t="shared" si="9"/>
        <v>3.7460978147762742</v>
      </c>
      <c r="J32" s="10">
        <f>Table13478[[#This Row],[G Mass Ratio (kg)]]*1000</f>
        <v>1668.8810314905975</v>
      </c>
      <c r="K32" s="10">
        <f>Table13478[[#This Row],[G Mass Ratio (kt)]]*1000</f>
        <v>3746.0978147762744</v>
      </c>
    </row>
    <row r="33" spans="1:11" x14ac:dyDescent="0.25">
      <c r="A33" s="12">
        <v>32</v>
      </c>
      <c r="B33" s="10">
        <f>1</f>
        <v>1</v>
      </c>
      <c r="C33" s="2">
        <f>Table13478[[#This Row],[Number]]*1000000*Table13478[[#This Row],[Multiplier]]</f>
        <v>32000000</v>
      </c>
      <c r="D33" s="6">
        <f t="shared" si="6"/>
        <v>1.2514814156249985</v>
      </c>
      <c r="E33" s="6">
        <f>Table13478[[#This Row],[Calibration Value]]/Constants!$B$1</f>
        <v>0.79905301630115944</v>
      </c>
      <c r="F33" s="6">
        <f t="shared" si="7"/>
        <v>1.875</v>
      </c>
      <c r="G33" s="6">
        <f>$C33/Constants!$B$2</f>
        <v>0.53333333333333333</v>
      </c>
      <c r="H33" s="9">
        <f t="shared" si="8"/>
        <v>1.5662057336547501</v>
      </c>
      <c r="I33" s="9">
        <f t="shared" si="9"/>
        <v>3.515625</v>
      </c>
      <c r="J33" s="10">
        <f>Table13478[[#This Row],[G Mass Ratio (kg)]]*1000</f>
        <v>1566.20573365475</v>
      </c>
      <c r="K33" s="10">
        <f>Table13478[[#This Row],[G Mass Ratio (kt)]]*1000</f>
        <v>3515.625</v>
      </c>
    </row>
    <row r="34" spans="1:11" x14ac:dyDescent="0.25">
      <c r="A34" s="12">
        <v>33</v>
      </c>
      <c r="B34" s="10">
        <f>1</f>
        <v>1</v>
      </c>
      <c r="C34" s="2">
        <f>Table13478[[#This Row],[Number]]*1000000*Table13478[[#This Row],[Multiplier]]</f>
        <v>33000000</v>
      </c>
      <c r="D34" s="6">
        <f t="shared" si="6"/>
        <v>1.213557736363635</v>
      </c>
      <c r="E34" s="6">
        <f>Table13478[[#This Row],[Calibration Value]]/Constants!$B$1</f>
        <v>0.82402342306057064</v>
      </c>
      <c r="F34" s="6">
        <f t="shared" si="7"/>
        <v>1.8181818181818181</v>
      </c>
      <c r="G34" s="6">
        <f>$C34/Constants!$B$2</f>
        <v>0.55000000000000004</v>
      </c>
      <c r="H34" s="9">
        <f t="shared" si="8"/>
        <v>1.4727223794880298</v>
      </c>
      <c r="I34" s="9">
        <f t="shared" si="9"/>
        <v>3.3057851239669418</v>
      </c>
      <c r="J34" s="10">
        <f>Table13478[[#This Row],[G Mass Ratio (kg)]]*1000</f>
        <v>1472.7223794880297</v>
      </c>
      <c r="K34" s="10">
        <f>Table13478[[#This Row],[G Mass Ratio (kt)]]*1000</f>
        <v>3305.7851239669417</v>
      </c>
    </row>
    <row r="35" spans="1:11" x14ac:dyDescent="0.25">
      <c r="A35" s="12">
        <v>34</v>
      </c>
      <c r="B35" s="10">
        <f>1</f>
        <v>1</v>
      </c>
      <c r="C35" s="2">
        <f>Table13478[[#This Row],[Number]]*1000000*Table13478[[#This Row],[Multiplier]]</f>
        <v>34000000</v>
      </c>
      <c r="D35" s="6">
        <f t="shared" si="6"/>
        <v>1.1778648617647045</v>
      </c>
      <c r="E35" s="6">
        <f>Table13478[[#This Row],[Calibration Value]]/Constants!$B$1</f>
        <v>0.84899382981998184</v>
      </c>
      <c r="F35" s="6">
        <f t="shared" si="7"/>
        <v>1.7647058823529411</v>
      </c>
      <c r="G35" s="6">
        <f>$C35/Constants!$B$2</f>
        <v>0.56666666666666665</v>
      </c>
      <c r="H35" s="9">
        <f t="shared" si="8"/>
        <v>1.3873656325799864</v>
      </c>
      <c r="I35" s="9">
        <f t="shared" si="9"/>
        <v>3.1141868512110724</v>
      </c>
      <c r="J35" s="10">
        <f>Table13478[[#This Row],[G Mass Ratio (kg)]]*1000</f>
        <v>1387.3656325799864</v>
      </c>
      <c r="K35" s="10">
        <f>Table13478[[#This Row],[G Mass Ratio (kt)]]*1000</f>
        <v>3114.1868512110723</v>
      </c>
    </row>
    <row r="36" spans="1:11" x14ac:dyDescent="0.25">
      <c r="A36" s="12">
        <v>35</v>
      </c>
      <c r="B36" s="10">
        <f>1</f>
        <v>1</v>
      </c>
      <c r="C36" s="2">
        <f>Table13478[[#This Row],[Number]]*1000000*Table13478[[#This Row],[Multiplier]]</f>
        <v>35000000</v>
      </c>
      <c r="D36" s="6">
        <f t="shared" si="6"/>
        <v>1.1442115799999986</v>
      </c>
      <c r="E36" s="6">
        <f>Table13478[[#This Row],[Calibration Value]]/Constants!$B$1</f>
        <v>0.87396423657939315</v>
      </c>
      <c r="F36" s="6">
        <f t="shared" si="7"/>
        <v>1.7142857142857142</v>
      </c>
      <c r="G36" s="6">
        <f>$C36/Constants!$B$2</f>
        <v>0.58333333333333337</v>
      </c>
      <c r="H36" s="9">
        <f t="shared" si="8"/>
        <v>1.3092201398060932</v>
      </c>
      <c r="I36" s="9">
        <f t="shared" si="9"/>
        <v>2.9387755102040813</v>
      </c>
      <c r="J36" s="10">
        <f>Table13478[[#This Row],[G Mass Ratio (kg)]]*1000</f>
        <v>1309.2201398060931</v>
      </c>
      <c r="K36" s="10">
        <f>Table13478[[#This Row],[G Mass Ratio (kt)]]*1000</f>
        <v>2938.7755102040815</v>
      </c>
    </row>
    <row r="37" spans="1:11" x14ac:dyDescent="0.25">
      <c r="A37" s="12">
        <v>36</v>
      </c>
      <c r="B37" s="10">
        <f>1</f>
        <v>1</v>
      </c>
      <c r="C37" s="2">
        <f>Table13478[[#This Row],[Number]]*1000000*Table13478[[#This Row],[Multiplier]]</f>
        <v>36000000</v>
      </c>
      <c r="D37" s="6">
        <f t="shared" si="6"/>
        <v>1.1124279249999987</v>
      </c>
      <c r="E37" s="6">
        <f>Table13478[[#This Row],[Calibration Value]]/Constants!$B$1</f>
        <v>0.89893464333880435</v>
      </c>
      <c r="F37" s="6">
        <f t="shared" si="7"/>
        <v>1.6666666666666667</v>
      </c>
      <c r="G37" s="6">
        <f>$C37/Constants!$B$2</f>
        <v>0.6</v>
      </c>
      <c r="H37" s="9">
        <f t="shared" si="8"/>
        <v>1.2374958883198026</v>
      </c>
      <c r="I37" s="9">
        <f t="shared" si="9"/>
        <v>2.7777777777777781</v>
      </c>
      <c r="J37" s="10">
        <f>Table13478[[#This Row],[G Mass Ratio (kg)]]*1000</f>
        <v>1237.4958883198026</v>
      </c>
      <c r="K37" s="10">
        <f>Table13478[[#This Row],[G Mass Ratio (kt)]]*1000</f>
        <v>2777.7777777777783</v>
      </c>
    </row>
    <row r="38" spans="1:11" x14ac:dyDescent="0.25">
      <c r="A38" s="12">
        <v>37</v>
      </c>
      <c r="B38" s="10">
        <f>1</f>
        <v>1</v>
      </c>
      <c r="C38" s="2">
        <f>Table13478[[#This Row],[Number]]*1000000*Table13478[[#This Row],[Multiplier]]</f>
        <v>37000000</v>
      </c>
      <c r="D38" s="6">
        <f t="shared" si="6"/>
        <v>1.0823623054054041</v>
      </c>
      <c r="E38" s="6">
        <f>Table13478[[#This Row],[Calibration Value]]/Constants!$B$1</f>
        <v>0.92390505009821555</v>
      </c>
      <c r="F38" s="6">
        <f t="shared" si="7"/>
        <v>1.6216216216216215</v>
      </c>
      <c r="G38" s="6">
        <f>$C38/Constants!$B$2</f>
        <v>0.6166666666666667</v>
      </c>
      <c r="H38" s="9">
        <f t="shared" si="8"/>
        <v>1.1715081601625013</v>
      </c>
      <c r="I38" s="9">
        <f t="shared" si="9"/>
        <v>2.6296566837107371</v>
      </c>
      <c r="J38" s="10">
        <f>Table13478[[#This Row],[G Mass Ratio (kg)]]*1000</f>
        <v>1171.5081601625013</v>
      </c>
      <c r="K38" s="10">
        <f>Table13478[[#This Row],[G Mass Ratio (kt)]]*1000</f>
        <v>2629.6566837107371</v>
      </c>
    </row>
    <row r="39" spans="1:11" x14ac:dyDescent="0.25">
      <c r="A39" s="12">
        <v>38</v>
      </c>
      <c r="B39" s="10">
        <f>1</f>
        <v>1</v>
      </c>
      <c r="C39" s="2">
        <f>Table13478[[#This Row],[Number]]*1000000*Table13478[[#This Row],[Multiplier]]</f>
        <v>38000000</v>
      </c>
      <c r="D39" s="6">
        <f t="shared" si="6"/>
        <v>1.053879086842104</v>
      </c>
      <c r="E39" s="6">
        <f>Table13478[[#This Row],[Calibration Value]]/Constants!$B$1</f>
        <v>0.94887545685762686</v>
      </c>
      <c r="F39" s="6">
        <f t="shared" si="7"/>
        <v>1.5789473684210527</v>
      </c>
      <c r="G39" s="6">
        <f>$C39/Constants!$B$2</f>
        <v>0.6333333333333333</v>
      </c>
      <c r="H39" s="9">
        <f t="shared" si="8"/>
        <v>1.110661129683147</v>
      </c>
      <c r="I39" s="9">
        <f t="shared" si="9"/>
        <v>2.4930747922437675</v>
      </c>
      <c r="J39" s="10">
        <f>Table13478[[#This Row],[G Mass Ratio (kg)]]*1000</f>
        <v>1110.661129683147</v>
      </c>
      <c r="K39" s="10">
        <f>Table13478[[#This Row],[G Mass Ratio (kt)]]*1000</f>
        <v>2493.0747922437677</v>
      </c>
    </row>
    <row r="40" spans="1:11" x14ac:dyDescent="0.25">
      <c r="A40" s="12">
        <v>39</v>
      </c>
      <c r="B40" s="10">
        <f>1</f>
        <v>1</v>
      </c>
      <c r="C40" s="2">
        <f>Table13478[[#This Row],[Number]]*1000000*Table13478[[#This Row],[Multiplier]]</f>
        <v>39000000</v>
      </c>
      <c r="D40" s="6">
        <f t="shared" si="6"/>
        <v>1.0268565461538448</v>
      </c>
      <c r="E40" s="6">
        <f>Table13478[[#This Row],[Calibration Value]]/Constants!$B$1</f>
        <v>0.97384586361703807</v>
      </c>
      <c r="F40" s="6">
        <f t="shared" si="7"/>
        <v>1.5384615384615383</v>
      </c>
      <c r="G40" s="6">
        <f>$C40/Constants!$B$2</f>
        <v>0.65</v>
      </c>
      <c r="H40" s="9">
        <f t="shared" si="8"/>
        <v>1.0544343663790032</v>
      </c>
      <c r="I40" s="9">
        <f t="shared" si="9"/>
        <v>2.3668639053254434</v>
      </c>
      <c r="J40" s="10">
        <f>Table13478[[#This Row],[G Mass Ratio (kg)]]*1000</f>
        <v>1054.4343663790032</v>
      </c>
      <c r="K40" s="10">
        <f>Table13478[[#This Row],[G Mass Ratio (kt)]]*1000</f>
        <v>2366.8639053254433</v>
      </c>
    </row>
    <row r="41" spans="1:11" x14ac:dyDescent="0.25">
      <c r="A41" s="12">
        <v>40</v>
      </c>
      <c r="B41" s="10">
        <f>1</f>
        <v>1</v>
      </c>
      <c r="C41" s="2">
        <f>Table13478[[#This Row],[Number]]*1000000*Table13478[[#This Row],[Multiplier]]</f>
        <v>40000000</v>
      </c>
      <c r="D41" s="6">
        <f t="shared" si="6"/>
        <v>1.0011851324999987</v>
      </c>
      <c r="E41" s="6">
        <f>Table13478[[#This Row],[Calibration Value]]/Constants!$B$1</f>
        <v>0.99881627037644927</v>
      </c>
      <c r="F41" s="6">
        <f t="shared" si="7"/>
        <v>1.5</v>
      </c>
      <c r="G41" s="6">
        <f>$C41/Constants!$B$2</f>
        <v>0.66666666666666663</v>
      </c>
      <c r="H41" s="9">
        <f t="shared" si="8"/>
        <v>1.0023716695390401</v>
      </c>
      <c r="I41" s="9">
        <f t="shared" si="9"/>
        <v>2.25</v>
      </c>
      <c r="J41" s="10">
        <f>Table13478[[#This Row],[G Mass Ratio (kg)]]*1000</f>
        <v>1002.3716695390401</v>
      </c>
      <c r="K41" s="10">
        <f>Table13478[[#This Row],[G Mass Ratio (kt)]]*1000</f>
        <v>2250</v>
      </c>
    </row>
    <row r="42" spans="1:11" x14ac:dyDescent="0.25">
      <c r="A42" s="12">
        <v>41</v>
      </c>
      <c r="B42" s="10">
        <f>1</f>
        <v>1</v>
      </c>
      <c r="C42" s="2">
        <f>Table13478[[#This Row],[Number]]*1000000*Table13478[[#This Row],[Multiplier]]</f>
        <v>41000000</v>
      </c>
      <c r="D42" s="6">
        <f t="shared" si="6"/>
        <v>0.97676598292682804</v>
      </c>
      <c r="E42" s="6">
        <f>Table13478[[#This Row],[Calibration Value]]/Constants!$B$1</f>
        <v>1.0237866771358606</v>
      </c>
      <c r="F42" s="6">
        <f t="shared" si="7"/>
        <v>1.4634146341463414</v>
      </c>
      <c r="G42" s="6">
        <f>$C42/Constants!$B$2</f>
        <v>0.68333333333333335</v>
      </c>
      <c r="H42" s="9">
        <f t="shared" si="8"/>
        <v>0.95407178540301252</v>
      </c>
      <c r="I42" s="9">
        <f t="shared" si="9"/>
        <v>2.1415823914336705</v>
      </c>
      <c r="J42" s="10">
        <f>Table13478[[#This Row],[G Mass Ratio (kg)]]*1000</f>
        <v>954.07178540301254</v>
      </c>
      <c r="K42" s="10">
        <f>Table13478[[#This Row],[G Mass Ratio (kt)]]*1000</f>
        <v>2141.5823914336706</v>
      </c>
    </row>
    <row r="43" spans="1:11" x14ac:dyDescent="0.25">
      <c r="A43" s="12">
        <v>42</v>
      </c>
      <c r="B43" s="10">
        <f>1</f>
        <v>1</v>
      </c>
      <c r="C43" s="2">
        <f>Table13478[[#This Row],[Number]]*1000000*Table13478[[#This Row],[Multiplier]]</f>
        <v>42000000</v>
      </c>
      <c r="D43" s="6">
        <f t="shared" si="6"/>
        <v>0.95350964999999888</v>
      </c>
      <c r="E43" s="6">
        <f>Table13478[[#This Row],[Calibration Value]]/Constants!$B$1</f>
        <v>1.0487570838952718</v>
      </c>
      <c r="F43" s="6">
        <f t="shared" si="7"/>
        <v>1.4285714285714286</v>
      </c>
      <c r="G43" s="6">
        <f>$C43/Constants!$B$2</f>
        <v>0.7</v>
      </c>
      <c r="H43" s="9">
        <f t="shared" si="8"/>
        <v>0.90918065264312031</v>
      </c>
      <c r="I43" s="9">
        <f t="shared" si="9"/>
        <v>2.0408163265306123</v>
      </c>
      <c r="J43" s="10">
        <f>Table13478[[#This Row],[G Mass Ratio (kg)]]*1000</f>
        <v>909.18065264312031</v>
      </c>
      <c r="K43" s="10">
        <f>Table13478[[#This Row],[G Mass Ratio (kt)]]*1000</f>
        <v>2040.8163265306123</v>
      </c>
    </row>
    <row r="44" spans="1:11" x14ac:dyDescent="0.25">
      <c r="A44" s="12">
        <v>43</v>
      </c>
      <c r="B44" s="10">
        <f>1</f>
        <v>1</v>
      </c>
      <c r="C44" s="2">
        <f>Table13478[[#This Row],[Number]]*1000000*Table13478[[#This Row],[Multiplier]]</f>
        <v>43000000</v>
      </c>
      <c r="D44" s="6">
        <f t="shared" si="6"/>
        <v>0.9313350069767431</v>
      </c>
      <c r="E44" s="6">
        <f>Table13478[[#This Row],[Calibration Value]]/Constants!$B$1</f>
        <v>1.073727490654683</v>
      </c>
      <c r="F44" s="6">
        <f t="shared" si="7"/>
        <v>1.3953488372093024</v>
      </c>
      <c r="G44" s="6">
        <f>$C44/Constants!$B$2</f>
        <v>0.71666666666666667</v>
      </c>
      <c r="H44" s="9">
        <f t="shared" si="8"/>
        <v>0.8673848952203701</v>
      </c>
      <c r="I44" s="9">
        <f t="shared" si="9"/>
        <v>1.9469983775013522</v>
      </c>
      <c r="J44" s="10">
        <f>Table13478[[#This Row],[G Mass Ratio (kg)]]*1000</f>
        <v>867.38489522037014</v>
      </c>
      <c r="K44" s="10">
        <f>Table13478[[#This Row],[G Mass Ratio (kt)]]*1000</f>
        <v>1946.9983775013523</v>
      </c>
    </row>
    <row r="45" spans="1:11" x14ac:dyDescent="0.25">
      <c r="A45" s="12">
        <v>44</v>
      </c>
      <c r="B45" s="10">
        <f>1</f>
        <v>1</v>
      </c>
      <c r="C45" s="2">
        <f>Table13478[[#This Row],[Number]]*1000000*Table13478[[#This Row],[Multiplier]]</f>
        <v>44000000</v>
      </c>
      <c r="D45" s="6">
        <f t="shared" si="6"/>
        <v>0.91016830227272616</v>
      </c>
      <c r="E45" s="6">
        <f>Table13478[[#This Row],[Calibration Value]]/Constants!$B$1</f>
        <v>1.0986978974140942</v>
      </c>
      <c r="F45" s="6">
        <f t="shared" si="7"/>
        <v>1.3636363636363638</v>
      </c>
      <c r="G45" s="6">
        <f>$C45/Constants!$B$2</f>
        <v>0.73333333333333328</v>
      </c>
      <c r="H45" s="9">
        <f t="shared" si="8"/>
        <v>0.82840633846201661</v>
      </c>
      <c r="I45" s="9">
        <f t="shared" si="9"/>
        <v>1.8595041322314052</v>
      </c>
      <c r="J45" s="10">
        <f>Table13478[[#This Row],[G Mass Ratio (kg)]]*1000</f>
        <v>828.40633846201661</v>
      </c>
      <c r="K45" s="10">
        <f>Table13478[[#This Row],[G Mass Ratio (kt)]]*1000</f>
        <v>1859.5041322314053</v>
      </c>
    </row>
    <row r="46" spans="1:11" x14ac:dyDescent="0.25">
      <c r="A46" s="12">
        <v>45</v>
      </c>
      <c r="B46" s="10">
        <f>1</f>
        <v>1</v>
      </c>
      <c r="C46" s="2">
        <f>Table13478[[#This Row],[Number]]*1000000*Table13478[[#This Row],[Multiplier]]</f>
        <v>45000000</v>
      </c>
      <c r="D46" s="6">
        <f t="shared" si="6"/>
        <v>0.88994233999999894</v>
      </c>
      <c r="E46" s="6">
        <f>Table13478[[#This Row],[Calibration Value]]/Constants!$B$1</f>
        <v>1.1236683041735054</v>
      </c>
      <c r="F46" s="6">
        <f t="shared" si="7"/>
        <v>1.3333333333333333</v>
      </c>
      <c r="G46" s="6">
        <f>$C46/Constants!$B$2</f>
        <v>0.75</v>
      </c>
      <c r="H46" s="9">
        <f t="shared" si="8"/>
        <v>0.79199736852467373</v>
      </c>
      <c r="I46" s="9">
        <f t="shared" si="9"/>
        <v>1.7777777777777777</v>
      </c>
      <c r="J46" s="10">
        <f>Table13478[[#This Row],[G Mass Ratio (kg)]]*1000</f>
        <v>791.99736852467367</v>
      </c>
      <c r="K46" s="10">
        <f>Table13478[[#This Row],[G Mass Ratio (kt)]]*1000</f>
        <v>1777.7777777777776</v>
      </c>
    </row>
    <row r="47" spans="1:11" x14ac:dyDescent="0.25">
      <c r="A47" s="12">
        <v>46</v>
      </c>
      <c r="B47" s="10">
        <f>1</f>
        <v>1</v>
      </c>
      <c r="C47" s="2">
        <f>Table13478[[#This Row],[Number]]*1000000*Table13478[[#This Row],[Multiplier]]</f>
        <v>46000000</v>
      </c>
      <c r="D47" s="6">
        <f t="shared" si="6"/>
        <v>0.8705957673913034</v>
      </c>
      <c r="E47" s="6">
        <f>Table13478[[#This Row],[Calibration Value]]/Constants!$B$1</f>
        <v>1.1486387109329166</v>
      </c>
      <c r="F47" s="6">
        <f t="shared" si="7"/>
        <v>1.3043478260869565</v>
      </c>
      <c r="G47" s="6">
        <f>$C47/Constants!$B$2</f>
        <v>0.76666666666666672</v>
      </c>
      <c r="H47" s="9">
        <f t="shared" si="8"/>
        <v>0.75793699019965244</v>
      </c>
      <c r="I47" s="9">
        <f t="shared" si="9"/>
        <v>1.7013232514177694</v>
      </c>
      <c r="J47" s="10">
        <f>Table13478[[#This Row],[G Mass Ratio (kg)]]*1000</f>
        <v>757.93699019965243</v>
      </c>
      <c r="K47" s="10">
        <f>Table13478[[#This Row],[G Mass Ratio (kt)]]*1000</f>
        <v>1701.3232514177694</v>
      </c>
    </row>
    <row r="48" spans="1:11" x14ac:dyDescent="0.25">
      <c r="A48" s="12">
        <v>47</v>
      </c>
      <c r="B48" s="10">
        <f>1</f>
        <v>1</v>
      </c>
      <c r="C48" s="2">
        <f>Table13478[[#This Row],[Number]]*1000000*Table13478[[#This Row],[Multiplier]]</f>
        <v>47000000</v>
      </c>
      <c r="D48" s="6">
        <f t="shared" si="6"/>
        <v>0.85207245319148839</v>
      </c>
      <c r="E48" s="6">
        <f>Table13478[[#This Row],[Calibration Value]]/Constants!$B$1</f>
        <v>1.1736091176923278</v>
      </c>
      <c r="F48" s="6">
        <f t="shared" si="7"/>
        <v>1.2765957446808511</v>
      </c>
      <c r="G48" s="6">
        <f>$C48/Constants!$B$2</f>
        <v>0.78333333333333333</v>
      </c>
      <c r="H48" s="9">
        <f t="shared" si="8"/>
        <v>0.7260274654877612</v>
      </c>
      <c r="I48" s="9">
        <f t="shared" si="9"/>
        <v>1.6296966953372569</v>
      </c>
      <c r="J48" s="10">
        <f>Table13478[[#This Row],[G Mass Ratio (kg)]]*1000</f>
        <v>726.02746548776122</v>
      </c>
      <c r="K48" s="10">
        <f>Table13478[[#This Row],[G Mass Ratio (kt)]]*1000</f>
        <v>1629.6966953372569</v>
      </c>
    </row>
    <row r="49" spans="1:11" x14ac:dyDescent="0.25">
      <c r="A49" s="12">
        <v>48</v>
      </c>
      <c r="B49" s="10">
        <f>1</f>
        <v>1</v>
      </c>
      <c r="C49" s="2">
        <f>Table13478[[#This Row],[Number]]*1000000*Table13478[[#This Row],[Multiplier]]</f>
        <v>48000000</v>
      </c>
      <c r="D49" s="6">
        <f t="shared" si="6"/>
        <v>0.83432094374999899</v>
      </c>
      <c r="E49" s="6">
        <f>Table13478[[#This Row],[Calibration Value]]/Constants!$B$1</f>
        <v>1.1985795244517392</v>
      </c>
      <c r="F49" s="6">
        <f t="shared" si="7"/>
        <v>1.25</v>
      </c>
      <c r="G49" s="6">
        <f>$C49/Constants!$B$2</f>
        <v>0.8</v>
      </c>
      <c r="H49" s="9">
        <f t="shared" si="8"/>
        <v>0.69609143717988897</v>
      </c>
      <c r="I49" s="9">
        <f t="shared" si="9"/>
        <v>1.5625</v>
      </c>
      <c r="J49" s="10">
        <f>Table13478[[#This Row],[G Mass Ratio (kg)]]*1000</f>
        <v>696.091437179889</v>
      </c>
      <c r="K49" s="10">
        <f>Table13478[[#This Row],[G Mass Ratio (kt)]]*1000</f>
        <v>1562.5</v>
      </c>
    </row>
    <row r="50" spans="1:11" x14ac:dyDescent="0.25">
      <c r="A50" s="12">
        <v>49</v>
      </c>
      <c r="B50" s="10">
        <f>1</f>
        <v>1</v>
      </c>
      <c r="C50" s="2">
        <f>Table13478[[#This Row],[Number]]*1000000*Table13478[[#This Row],[Multiplier]]</f>
        <v>49000000</v>
      </c>
      <c r="D50" s="6">
        <f t="shared" si="6"/>
        <v>0.81729398571428469</v>
      </c>
      <c r="E50" s="6">
        <f>Table13478[[#This Row],[Calibration Value]]/Constants!$B$1</f>
        <v>1.2235499312111504</v>
      </c>
      <c r="F50" s="6">
        <f t="shared" si="7"/>
        <v>1.2244897959183674</v>
      </c>
      <c r="G50" s="6">
        <f>$C50/Constants!$B$2</f>
        <v>0.81666666666666665</v>
      </c>
      <c r="H50" s="9">
        <f t="shared" si="8"/>
        <v>0.66796945908474137</v>
      </c>
      <c r="I50" s="9">
        <f t="shared" si="9"/>
        <v>1.4993752603082049</v>
      </c>
      <c r="J50" s="10">
        <f>Table13478[[#This Row],[G Mass Ratio (kg)]]*1000</f>
        <v>667.9694590847414</v>
      </c>
      <c r="K50" s="10">
        <f>Table13478[[#This Row],[G Mass Ratio (kt)]]*1000</f>
        <v>1499.3752603082048</v>
      </c>
    </row>
    <row r="51" spans="1:11" x14ac:dyDescent="0.25">
      <c r="A51" s="12">
        <v>50</v>
      </c>
      <c r="B51" s="10">
        <f>1</f>
        <v>1</v>
      </c>
      <c r="C51" s="2">
        <f>Table13478[[#This Row],[Number]]*1000000*Table13478[[#This Row],[Multiplier]]</f>
        <v>50000000</v>
      </c>
      <c r="D51" s="6">
        <f t="shared" si="6"/>
        <v>0.80094810599999899</v>
      </c>
      <c r="E51" s="6">
        <f>Table13478[[#This Row],[Calibration Value]]/Constants!$B$1</f>
        <v>1.2485203379705616</v>
      </c>
      <c r="F51" s="6">
        <f t="shared" si="7"/>
        <v>1.2</v>
      </c>
      <c r="G51" s="6">
        <f>$C51/Constants!$B$2</f>
        <v>0.83333333333333337</v>
      </c>
      <c r="H51" s="9">
        <f t="shared" si="8"/>
        <v>0.6415178685049856</v>
      </c>
      <c r="I51" s="9">
        <f t="shared" si="9"/>
        <v>1.44</v>
      </c>
      <c r="J51" s="10">
        <f>Table13478[[#This Row],[G Mass Ratio (kg)]]*1000</f>
        <v>641.51786850498559</v>
      </c>
      <c r="K51" s="10">
        <f>Table13478[[#This Row],[G Mass Ratio (kt)]]*1000</f>
        <v>1440</v>
      </c>
    </row>
    <row r="52" spans="1:11" x14ac:dyDescent="0.25">
      <c r="A52" s="12">
        <v>51</v>
      </c>
      <c r="B52" s="10">
        <f>1</f>
        <v>1</v>
      </c>
      <c r="C52" s="2">
        <f>Table13478[[#This Row],[Number]]*1000000*Table13478[[#This Row],[Multiplier]]</f>
        <v>51000000</v>
      </c>
      <c r="D52" s="6">
        <f t="shared" si="6"/>
        <v>0.78524324117646971</v>
      </c>
      <c r="E52" s="6">
        <f>Table13478[[#This Row],[Calibration Value]]/Constants!$B$1</f>
        <v>1.2734907447299728</v>
      </c>
      <c r="F52" s="6">
        <f t="shared" si="7"/>
        <v>1.1764705882352942</v>
      </c>
      <c r="G52" s="6">
        <f>$C52/Constants!$B$2</f>
        <v>0.85</v>
      </c>
      <c r="H52" s="9">
        <f t="shared" si="8"/>
        <v>0.61660694781332737</v>
      </c>
      <c r="I52" s="9">
        <f t="shared" si="9"/>
        <v>1.3840830449826991</v>
      </c>
      <c r="J52" s="10">
        <f>Table13478[[#This Row],[G Mass Ratio (kg)]]*1000</f>
        <v>616.60694781332734</v>
      </c>
      <c r="K52" s="10">
        <f>Table13478[[#This Row],[G Mass Ratio (kt)]]*1000</f>
        <v>1384.083044982699</v>
      </c>
    </row>
    <row r="53" spans="1:11" x14ac:dyDescent="0.25">
      <c r="A53" s="12">
        <v>52</v>
      </c>
      <c r="B53" s="10">
        <f>1</f>
        <v>1</v>
      </c>
      <c r="C53" s="2">
        <f>Table13478[[#This Row],[Number]]*1000000*Table13478[[#This Row],[Multiplier]]</f>
        <v>52000000</v>
      </c>
      <c r="D53" s="6">
        <f t="shared" si="6"/>
        <v>0.77014240961538372</v>
      </c>
      <c r="E53" s="6">
        <f>Table13478[[#This Row],[Calibration Value]]/Constants!$B$1</f>
        <v>1.298461151489384</v>
      </c>
      <c r="F53" s="6">
        <f t="shared" si="7"/>
        <v>1.1538461538461537</v>
      </c>
      <c r="G53" s="6">
        <f>$C53/Constants!$B$2</f>
        <v>0.8666666666666667</v>
      </c>
      <c r="H53" s="9">
        <f t="shared" si="8"/>
        <v>0.59311933108818948</v>
      </c>
      <c r="I53" s="9">
        <f t="shared" si="9"/>
        <v>1.3313609467455618</v>
      </c>
      <c r="J53" s="10">
        <f>Table13478[[#This Row],[G Mass Ratio (kg)]]*1000</f>
        <v>593.11933108818948</v>
      </c>
      <c r="K53" s="10">
        <f>Table13478[[#This Row],[G Mass Ratio (kt)]]*1000</f>
        <v>1331.3609467455619</v>
      </c>
    </row>
    <row r="54" spans="1:11" x14ac:dyDescent="0.25">
      <c r="A54" s="12">
        <v>53</v>
      </c>
      <c r="B54" s="10">
        <f>1</f>
        <v>1</v>
      </c>
      <c r="C54" s="2">
        <f>Table13478[[#This Row],[Number]]*1000000*Table13478[[#This Row],[Multiplier]]</f>
        <v>53000000</v>
      </c>
      <c r="D54" s="6">
        <f t="shared" si="6"/>
        <v>0.7556114207547161</v>
      </c>
      <c r="E54" s="6">
        <f>Table13478[[#This Row],[Calibration Value]]/Constants!$B$1</f>
        <v>1.3234315582487952</v>
      </c>
      <c r="F54" s="6">
        <f t="shared" si="7"/>
        <v>1.1320754716981132</v>
      </c>
      <c r="G54" s="6">
        <f>$C54/Constants!$B$2</f>
        <v>0.8833333333333333</v>
      </c>
      <c r="H54" s="9">
        <f t="shared" si="8"/>
        <v>0.57094861917496065</v>
      </c>
      <c r="I54" s="9">
        <f t="shared" si="9"/>
        <v>1.2815948736205054</v>
      </c>
      <c r="J54" s="10">
        <f>Table13478[[#This Row],[G Mass Ratio (kg)]]*1000</f>
        <v>570.94861917496064</v>
      </c>
      <c r="K54" s="10">
        <f>Table13478[[#This Row],[G Mass Ratio (kt)]]*1000</f>
        <v>1281.5948736205055</v>
      </c>
    </row>
    <row r="55" spans="1:11" x14ac:dyDescent="0.25">
      <c r="A55" s="12">
        <v>54</v>
      </c>
      <c r="B55" s="10">
        <f>1</f>
        <v>1</v>
      </c>
      <c r="C55" s="2">
        <f>Table13478[[#This Row],[Number]]*1000000*Table13478[[#This Row],[Multiplier]]</f>
        <v>54000000</v>
      </c>
      <c r="D55" s="6">
        <f t="shared" si="6"/>
        <v>0.74161861666666584</v>
      </c>
      <c r="E55" s="6">
        <f>Table13478[[#This Row],[Calibration Value]]/Constants!$B$1</f>
        <v>1.3484019650082064</v>
      </c>
      <c r="F55" s="6">
        <f t="shared" si="7"/>
        <v>1.1111111111111112</v>
      </c>
      <c r="G55" s="6">
        <f>$C55/Constants!$B$2</f>
        <v>0.9</v>
      </c>
      <c r="H55" s="9">
        <f t="shared" si="8"/>
        <v>0.54999817258657901</v>
      </c>
      <c r="I55" s="9">
        <f t="shared" si="9"/>
        <v>1.2345679012345681</v>
      </c>
      <c r="J55" s="10">
        <f>Table13478[[#This Row],[G Mass Ratio (kg)]]*1000</f>
        <v>549.99817258657902</v>
      </c>
      <c r="K55" s="10">
        <f>Table13478[[#This Row],[G Mass Ratio (kt)]]*1000</f>
        <v>1234.5679012345681</v>
      </c>
    </row>
    <row r="56" spans="1:11" x14ac:dyDescent="0.25">
      <c r="A56" s="12">
        <v>55</v>
      </c>
      <c r="B56" s="10">
        <f>1</f>
        <v>1</v>
      </c>
      <c r="C56" s="2">
        <f>Table13478[[#This Row],[Number]]*1000000*Table13478[[#This Row],[Multiplier]]</f>
        <v>55000000</v>
      </c>
      <c r="D56" s="6">
        <f t="shared" si="6"/>
        <v>0.72813464181818088</v>
      </c>
      <c r="E56" s="6">
        <f>Table13478[[#This Row],[Calibration Value]]/Constants!$B$1</f>
        <v>1.3733723717676178</v>
      </c>
      <c r="F56" s="6">
        <f t="shared" si="7"/>
        <v>1.0909090909090911</v>
      </c>
      <c r="G56" s="6">
        <f>$C56/Constants!$B$2</f>
        <v>0.91666666666666663</v>
      </c>
      <c r="H56" s="9">
        <f t="shared" si="8"/>
        <v>0.53018005661569056</v>
      </c>
      <c r="I56" s="9">
        <f t="shared" si="9"/>
        <v>1.1900826446280994</v>
      </c>
      <c r="J56" s="10">
        <f>Table13478[[#This Row],[G Mass Ratio (kg)]]*1000</f>
        <v>530.18005661569055</v>
      </c>
      <c r="K56" s="10">
        <f>Table13478[[#This Row],[G Mass Ratio (kt)]]*1000</f>
        <v>1190.0826446280994</v>
      </c>
    </row>
    <row r="57" spans="1:11" x14ac:dyDescent="0.25">
      <c r="A57" s="12">
        <v>56</v>
      </c>
      <c r="B57" s="10">
        <f>1</f>
        <v>1</v>
      </c>
      <c r="C57" s="2">
        <f>Table13478[[#This Row],[Number]]*1000000*Table13478[[#This Row],[Multiplier]]</f>
        <v>56000000</v>
      </c>
      <c r="D57" s="6">
        <f t="shared" si="6"/>
        <v>0.7151322374999991</v>
      </c>
      <c r="E57" s="6">
        <f>Table13478[[#This Row],[Calibration Value]]/Constants!$B$1</f>
        <v>1.398342778527029</v>
      </c>
      <c r="F57" s="6">
        <f t="shared" si="7"/>
        <v>1.0714285714285714</v>
      </c>
      <c r="G57" s="6">
        <f>$C57/Constants!$B$2</f>
        <v>0.93333333333333335</v>
      </c>
      <c r="H57" s="9">
        <f t="shared" si="8"/>
        <v>0.51141411711175511</v>
      </c>
      <c r="I57" s="9">
        <f t="shared" si="9"/>
        <v>1.1479591836734693</v>
      </c>
      <c r="J57" s="10">
        <f>Table13478[[#This Row],[G Mass Ratio (kg)]]*1000</f>
        <v>511.4141171117551</v>
      </c>
      <c r="K57" s="10">
        <f>Table13478[[#This Row],[G Mass Ratio (kt)]]*1000</f>
        <v>1147.9591836734692</v>
      </c>
    </row>
    <row r="58" spans="1:11" x14ac:dyDescent="0.25">
      <c r="A58" s="12">
        <v>57</v>
      </c>
      <c r="B58" s="10">
        <f>1</f>
        <v>1</v>
      </c>
      <c r="C58" s="2">
        <f>Table13478[[#This Row],[Number]]*1000000*Table13478[[#This Row],[Multiplier]]</f>
        <v>57000000</v>
      </c>
      <c r="D58" s="6">
        <f t="shared" si="6"/>
        <v>0.70258605789473594</v>
      </c>
      <c r="E58" s="6">
        <f>Table13478[[#This Row],[Calibration Value]]/Constants!$B$1</f>
        <v>1.4233131852864402</v>
      </c>
      <c r="F58" s="6">
        <f t="shared" si="7"/>
        <v>1.0526315789473684</v>
      </c>
      <c r="G58" s="6">
        <f>$C58/Constants!$B$2</f>
        <v>0.95</v>
      </c>
      <c r="H58" s="9">
        <f t="shared" si="8"/>
        <v>0.49362716874806523</v>
      </c>
      <c r="I58" s="9">
        <f t="shared" si="9"/>
        <v>1.1080332409972298</v>
      </c>
      <c r="J58" s="10">
        <f>Table13478[[#This Row],[G Mass Ratio (kg)]]*1000</f>
        <v>493.62716874806523</v>
      </c>
      <c r="K58" s="10">
        <f>Table13478[[#This Row],[G Mass Ratio (kt)]]*1000</f>
        <v>1108.0332409972298</v>
      </c>
    </row>
    <row r="59" spans="1:11" x14ac:dyDescent="0.25">
      <c r="A59" s="12">
        <v>58</v>
      </c>
      <c r="B59" s="10">
        <f>1</f>
        <v>1</v>
      </c>
      <c r="C59" s="2">
        <f>Table13478[[#This Row],[Number]]*1000000*Table13478[[#This Row],[Multiplier]]</f>
        <v>58000000</v>
      </c>
      <c r="D59" s="6">
        <f t="shared" si="6"/>
        <v>0.69047250517241299</v>
      </c>
      <c r="E59" s="6">
        <f>Table13478[[#This Row],[Calibration Value]]/Constants!$B$1</f>
        <v>1.4482835920458514</v>
      </c>
      <c r="F59" s="6">
        <f t="shared" si="7"/>
        <v>1.0344827586206897</v>
      </c>
      <c r="G59" s="6">
        <f>$C59/Constants!$B$2</f>
        <v>0.96666666666666667</v>
      </c>
      <c r="H59" s="9">
        <f t="shared" si="8"/>
        <v>0.47675228039906786</v>
      </c>
      <c r="I59" s="9">
        <f t="shared" si="9"/>
        <v>1.0701545778834722</v>
      </c>
      <c r="J59" s="10">
        <f>Table13478[[#This Row],[G Mass Ratio (kg)]]*1000</f>
        <v>476.75228039906784</v>
      </c>
      <c r="K59" s="10">
        <f>Table13478[[#This Row],[G Mass Ratio (kt)]]*1000</f>
        <v>1070.1545778834723</v>
      </c>
    </row>
    <row r="60" spans="1:11" x14ac:dyDescent="0.25">
      <c r="A60" s="12">
        <v>59</v>
      </c>
      <c r="B60" s="10">
        <f>1</f>
        <v>1</v>
      </c>
      <c r="C60" s="2">
        <f>Table13478[[#This Row],[Number]]*1000000*Table13478[[#This Row],[Multiplier]]</f>
        <v>59000000</v>
      </c>
      <c r="D60" s="6">
        <f t="shared" si="6"/>
        <v>0.67876958135593146</v>
      </c>
      <c r="E60" s="6">
        <f>Table13478[[#This Row],[Calibration Value]]/Constants!$B$1</f>
        <v>1.4732539988052626</v>
      </c>
      <c r="F60" s="6">
        <f t="shared" si="7"/>
        <v>1.0169491525423728</v>
      </c>
      <c r="G60" s="6">
        <f>$C60/Constants!$B$2</f>
        <v>0.98333333333333328</v>
      </c>
      <c r="H60" s="9">
        <f t="shared" si="8"/>
        <v>0.46072814457410644</v>
      </c>
      <c r="I60" s="9">
        <f t="shared" si="9"/>
        <v>1.0341855788566503</v>
      </c>
      <c r="J60" s="10">
        <f>Table13478[[#This Row],[G Mass Ratio (kg)]]*1000</f>
        <v>460.72814457410641</v>
      </c>
      <c r="K60" s="10">
        <f>Table13478[[#This Row],[G Mass Ratio (kt)]]*1000</f>
        <v>1034.1855788566504</v>
      </c>
    </row>
    <row r="61" spans="1:11" x14ac:dyDescent="0.25">
      <c r="A61" s="12">
        <v>60</v>
      </c>
      <c r="B61" s="10">
        <f>1</f>
        <v>1</v>
      </c>
      <c r="C61" s="2">
        <f>Table13478[[#This Row],[Number]]*1000000*Table13478[[#This Row],[Multiplier]]</f>
        <v>60000000</v>
      </c>
      <c r="D61" s="6">
        <f t="shared" si="6"/>
        <v>0.66745675499999924</v>
      </c>
      <c r="E61" s="6">
        <f>Table13478[[#This Row],[Calibration Value]]/Constants!$B$1</f>
        <v>1.4982244055646738</v>
      </c>
      <c r="F61" s="6">
        <f t="shared" si="7"/>
        <v>1</v>
      </c>
      <c r="G61" s="6">
        <f>$C61/Constants!$B$2</f>
        <v>1</v>
      </c>
      <c r="H61" s="9">
        <f t="shared" si="8"/>
        <v>0.445498519795129</v>
      </c>
      <c r="I61" s="9">
        <f t="shared" si="9"/>
        <v>1</v>
      </c>
      <c r="J61" s="10">
        <f>Table13478[[#This Row],[G Mass Ratio (kg)]]*1000</f>
        <v>445.49851979512903</v>
      </c>
      <c r="K61" s="10">
        <f>Table13478[[#This Row],[G Mass Ratio (kt)]]*1000</f>
        <v>1000</v>
      </c>
    </row>
    <row r="62" spans="1:11" x14ac:dyDescent="0.25">
      <c r="A62" s="12">
        <v>61</v>
      </c>
      <c r="B62" s="10">
        <f>1</f>
        <v>1</v>
      </c>
      <c r="C62" s="2">
        <f>Table13478[[#This Row],[Number]]*1000000*Table13478[[#This Row],[Multiplier]]</f>
        <v>61000000</v>
      </c>
      <c r="D62" s="6">
        <f t="shared" si="6"/>
        <v>0.6565148409836058</v>
      </c>
      <c r="E62" s="6">
        <f>Table13478[[#This Row],[Calibration Value]]/Constants!$B$1</f>
        <v>1.523194812324085</v>
      </c>
      <c r="F62" s="6">
        <f t="shared" si="7"/>
        <v>0.98360655737704927</v>
      </c>
      <c r="G62" s="6">
        <f>$C62/Constants!$B$2</f>
        <v>1.0166666666666666</v>
      </c>
      <c r="H62" s="9">
        <f t="shared" si="8"/>
        <v>0.43101173643172919</v>
      </c>
      <c r="I62" s="9">
        <f t="shared" si="9"/>
        <v>0.96748185971513057</v>
      </c>
      <c r="J62" s="10">
        <f>Table13478[[#This Row],[G Mass Ratio (kg)]]*1000</f>
        <v>431.01173643172916</v>
      </c>
      <c r="K62" s="10">
        <f>Table13478[[#This Row],[G Mass Ratio (kt)]]*1000</f>
        <v>967.48185971513055</v>
      </c>
    </row>
    <row r="63" spans="1:11" x14ac:dyDescent="0.25">
      <c r="A63" s="12">
        <v>62</v>
      </c>
      <c r="B63" s="10">
        <f>1</f>
        <v>1</v>
      </c>
      <c r="C63" s="2">
        <f>Table13478[[#This Row],[Number]]*1000000*Table13478[[#This Row],[Multiplier]]</f>
        <v>62000000</v>
      </c>
      <c r="D63" s="6">
        <f t="shared" si="6"/>
        <v>0.64592589193548311</v>
      </c>
      <c r="E63" s="6">
        <f>Table13478[[#This Row],[Calibration Value]]/Constants!$B$1</f>
        <v>1.5481652190834965</v>
      </c>
      <c r="F63" s="6">
        <f t="shared" si="7"/>
        <v>0.96774193548387089</v>
      </c>
      <c r="G63" s="6">
        <f>$C63/Constants!$B$2</f>
        <v>1.0333333333333334</v>
      </c>
      <c r="H63" s="9">
        <f t="shared" si="8"/>
        <v>0.41722025787264938</v>
      </c>
      <c r="I63" s="9">
        <f t="shared" si="9"/>
        <v>0.93652445369406856</v>
      </c>
      <c r="J63" s="10">
        <f>Table13478[[#This Row],[G Mass Ratio (kg)]]*1000</f>
        <v>417.22025787264937</v>
      </c>
      <c r="K63" s="10">
        <f>Table13478[[#This Row],[G Mass Ratio (kt)]]*1000</f>
        <v>936.5244536940686</v>
      </c>
    </row>
    <row r="64" spans="1:11" x14ac:dyDescent="0.25">
      <c r="A64" s="12">
        <v>63</v>
      </c>
      <c r="B64" s="10">
        <f>1</f>
        <v>1</v>
      </c>
      <c r="C64" s="2">
        <f>Table13478[[#This Row],[Number]]*1000000*Table13478[[#This Row],[Multiplier]]</f>
        <v>63000000</v>
      </c>
      <c r="D64" s="6">
        <f t="shared" si="6"/>
        <v>0.63567309999999921</v>
      </c>
      <c r="E64" s="6">
        <f>Table13478[[#This Row],[Calibration Value]]/Constants!$B$1</f>
        <v>1.5731356258429077</v>
      </c>
      <c r="F64" s="6">
        <f t="shared" si="7"/>
        <v>0.95238095238095233</v>
      </c>
      <c r="G64" s="6">
        <f>$C64/Constants!$B$2</f>
        <v>1.05</v>
      </c>
      <c r="H64" s="9">
        <f t="shared" si="8"/>
        <v>0.40408029006360902</v>
      </c>
      <c r="I64" s="9">
        <f t="shared" si="9"/>
        <v>0.90702947845804982</v>
      </c>
      <c r="J64" s="10">
        <f>Table13478[[#This Row],[G Mass Ratio (kg)]]*1000</f>
        <v>404.08029006360903</v>
      </c>
      <c r="K64" s="10">
        <f>Table13478[[#This Row],[G Mass Ratio (kt)]]*1000</f>
        <v>907.02947845804977</v>
      </c>
    </row>
    <row r="65" spans="1:11" x14ac:dyDescent="0.25">
      <c r="A65" s="12">
        <v>64</v>
      </c>
      <c r="B65" s="10">
        <f>1</f>
        <v>1</v>
      </c>
      <c r="C65" s="2">
        <f>Table13478[[#This Row],[Number]]*1000000*Table13478[[#This Row],[Multiplier]]</f>
        <v>64000000</v>
      </c>
      <c r="D65" s="6">
        <f t="shared" si="6"/>
        <v>0.62574070781249924</v>
      </c>
      <c r="E65" s="6">
        <f>Table13478[[#This Row],[Calibration Value]]/Constants!$B$1</f>
        <v>1.5981060326023189</v>
      </c>
      <c r="F65" s="6">
        <f t="shared" si="7"/>
        <v>0.9375</v>
      </c>
      <c r="G65" s="6">
        <f>$C65/Constants!$B$2</f>
        <v>1.0666666666666667</v>
      </c>
      <c r="H65" s="9">
        <f t="shared" si="8"/>
        <v>0.39155143341368753</v>
      </c>
      <c r="I65" s="9">
        <f t="shared" si="9"/>
        <v>0.87890625</v>
      </c>
      <c r="J65" s="10">
        <f>Table13478[[#This Row],[G Mass Ratio (kg)]]*1000</f>
        <v>391.5514334136875</v>
      </c>
      <c r="K65" s="10">
        <f>Table13478[[#This Row],[G Mass Ratio (kt)]]*1000</f>
        <v>878.90625</v>
      </c>
    </row>
    <row r="66" spans="1:11" x14ac:dyDescent="0.25">
      <c r="A66" s="12">
        <v>65</v>
      </c>
      <c r="B66" s="10">
        <f>1</f>
        <v>1</v>
      </c>
      <c r="C66" s="2">
        <f>Table13478[[#This Row],[Number]]*1000000*Table13478[[#This Row],[Multiplier]]</f>
        <v>65000000</v>
      </c>
      <c r="D66" s="6">
        <f t="shared" si="6"/>
        <v>0.616113927692307</v>
      </c>
      <c r="E66" s="6">
        <f>Table13478[[#This Row],[Calibration Value]]/Constants!$B$1</f>
        <v>1.6230764393617301</v>
      </c>
      <c r="F66" s="6">
        <f t="shared" si="7"/>
        <v>0.92307692307692313</v>
      </c>
      <c r="G66" s="6">
        <f>$C66/Constants!$B$2</f>
        <v>1.0833333333333333</v>
      </c>
      <c r="H66" s="9">
        <f t="shared" si="8"/>
        <v>0.3795963718964413</v>
      </c>
      <c r="I66" s="9">
        <f t="shared" si="9"/>
        <v>0.8520710059171599</v>
      </c>
      <c r="J66" s="10">
        <f>Table13478[[#This Row],[G Mass Ratio (kg)]]*1000</f>
        <v>379.59637189644133</v>
      </c>
      <c r="K66" s="10">
        <f>Table13478[[#This Row],[G Mass Ratio (kt)]]*1000</f>
        <v>852.07100591715994</v>
      </c>
    </row>
    <row r="67" spans="1:11" x14ac:dyDescent="0.25">
      <c r="A67" s="12">
        <v>66</v>
      </c>
      <c r="B67" s="10">
        <f>1</f>
        <v>1</v>
      </c>
      <c r="C67" s="2">
        <f>Table13478[[#This Row],[Number]]*1000000*Table13478[[#This Row],[Multiplier]]</f>
        <v>66000000</v>
      </c>
      <c r="D67" s="6">
        <f t="shared" si="6"/>
        <v>0.60677886818181748</v>
      </c>
      <c r="E67" s="6">
        <f>Table13478[[#This Row],[Calibration Value]]/Constants!$B$1</f>
        <v>1.6480468461211413</v>
      </c>
      <c r="F67" s="6">
        <f t="shared" si="7"/>
        <v>0.90909090909090906</v>
      </c>
      <c r="G67" s="6">
        <f>$C67/Constants!$B$2</f>
        <v>1.1000000000000001</v>
      </c>
      <c r="H67" s="9">
        <f t="shared" si="8"/>
        <v>0.36818059487200744</v>
      </c>
      <c r="I67" s="9">
        <f t="shared" si="9"/>
        <v>0.82644628099173545</v>
      </c>
      <c r="J67" s="10">
        <f>Table13478[[#This Row],[G Mass Ratio (kg)]]*1000</f>
        <v>368.18059487200742</v>
      </c>
      <c r="K67" s="10">
        <f>Table13478[[#This Row],[G Mass Ratio (kt)]]*1000</f>
        <v>826.44628099173542</v>
      </c>
    </row>
    <row r="68" spans="1:11" x14ac:dyDescent="0.25">
      <c r="A68" s="12">
        <v>67</v>
      </c>
      <c r="B68" s="10">
        <f>1</f>
        <v>1</v>
      </c>
      <c r="C68" s="2">
        <f>Table13478[[#This Row],[Number]]*1000000*Table13478[[#This Row],[Multiplier]]</f>
        <v>67000000</v>
      </c>
      <c r="D68" s="6">
        <f t="shared" si="6"/>
        <v>0.59772246716417843</v>
      </c>
      <c r="E68" s="6">
        <f>Table13478[[#This Row],[Calibration Value]]/Constants!$B$1</f>
        <v>1.6730172528805525</v>
      </c>
      <c r="F68" s="6">
        <f t="shared" si="7"/>
        <v>0.89552238805970152</v>
      </c>
      <c r="G68" s="6">
        <f>$C68/Constants!$B$2</f>
        <v>1.1166666666666667</v>
      </c>
      <c r="H68" s="9">
        <f t="shared" si="8"/>
        <v>0.35727214775283234</v>
      </c>
      <c r="I68" s="9">
        <f t="shared" si="9"/>
        <v>0.80196034751615064</v>
      </c>
      <c r="J68" s="10">
        <f>Table13478[[#This Row],[G Mass Ratio (kg)]]*1000</f>
        <v>357.27214775283232</v>
      </c>
      <c r="K68" s="10">
        <f>Table13478[[#This Row],[G Mass Ratio (kt)]]*1000</f>
        <v>801.96034751615059</v>
      </c>
    </row>
    <row r="69" spans="1:11" x14ac:dyDescent="0.25">
      <c r="A69" s="12">
        <v>68</v>
      </c>
      <c r="B69" s="10">
        <f>1</f>
        <v>1</v>
      </c>
      <c r="C69" s="2">
        <f>Table13478[[#This Row],[Number]]*1000000*Table13478[[#This Row],[Multiplier]]</f>
        <v>68000000</v>
      </c>
      <c r="D69" s="6">
        <f t="shared" si="6"/>
        <v>0.58893243088235225</v>
      </c>
      <c r="E69" s="6">
        <f>Table13478[[#This Row],[Calibration Value]]/Constants!$B$1</f>
        <v>1.6979876596399637</v>
      </c>
      <c r="F69" s="6">
        <f t="shared" si="7"/>
        <v>0.88235294117647056</v>
      </c>
      <c r="G69" s="6">
        <f>$C69/Constants!$B$2</f>
        <v>1.1333333333333333</v>
      </c>
      <c r="H69" s="9">
        <f t="shared" si="8"/>
        <v>0.34684140814499659</v>
      </c>
      <c r="I69" s="9">
        <f t="shared" si="9"/>
        <v>0.7785467128027681</v>
      </c>
      <c r="J69" s="10">
        <f>Table13478[[#This Row],[G Mass Ratio (kg)]]*1000</f>
        <v>346.84140814499659</v>
      </c>
      <c r="K69" s="10">
        <f>Table13478[[#This Row],[G Mass Ratio (kt)]]*1000</f>
        <v>778.54671280276807</v>
      </c>
    </row>
    <row r="70" spans="1:11" x14ac:dyDescent="0.25">
      <c r="A70" s="12">
        <v>69</v>
      </c>
      <c r="B70" s="10">
        <f>1</f>
        <v>1</v>
      </c>
      <c r="C70" s="2">
        <f>Table13478[[#This Row],[Number]]*1000000*Table13478[[#This Row],[Multiplier]]</f>
        <v>69000000</v>
      </c>
      <c r="D70" s="6">
        <f t="shared" si="6"/>
        <v>0.58039717826086878</v>
      </c>
      <c r="E70" s="6">
        <f>Table13478[[#This Row],[Calibration Value]]/Constants!$B$1</f>
        <v>1.7229580663993751</v>
      </c>
      <c r="F70" s="6">
        <f t="shared" si="7"/>
        <v>0.86956521739130443</v>
      </c>
      <c r="G70" s="6">
        <f>$C70/Constants!$B$2</f>
        <v>1.1499999999999999</v>
      </c>
      <c r="H70" s="9">
        <f t="shared" si="8"/>
        <v>0.33686088453317869</v>
      </c>
      <c r="I70" s="9">
        <f t="shared" si="9"/>
        <v>0.7561436672967865</v>
      </c>
      <c r="J70" s="10">
        <f>Table13478[[#This Row],[G Mass Ratio (kg)]]*1000</f>
        <v>336.86088453317871</v>
      </c>
      <c r="K70" s="10">
        <f>Table13478[[#This Row],[G Mass Ratio (kt)]]*1000</f>
        <v>756.14366729678648</v>
      </c>
    </row>
    <row r="71" spans="1:11" x14ac:dyDescent="0.25">
      <c r="A71" s="12">
        <v>70</v>
      </c>
      <c r="B71" s="10">
        <f>1</f>
        <v>1</v>
      </c>
      <c r="C71" s="2">
        <f>Table13478[[#This Row],[Number]]*1000000*Table13478[[#This Row],[Multiplier]]</f>
        <v>70000000</v>
      </c>
      <c r="D71" s="6">
        <f t="shared" si="6"/>
        <v>0.57210578999999928</v>
      </c>
      <c r="E71" s="6">
        <f>Table13478[[#This Row],[Calibration Value]]/Constants!$B$1</f>
        <v>1.7479284731587863</v>
      </c>
      <c r="F71" s="6">
        <f t="shared" si="7"/>
        <v>0.8571428571428571</v>
      </c>
      <c r="G71" s="6">
        <f>$C71/Constants!$B$2</f>
        <v>1.1666666666666667</v>
      </c>
      <c r="H71" s="9">
        <f t="shared" si="8"/>
        <v>0.3273050349515233</v>
      </c>
      <c r="I71" s="9">
        <f t="shared" si="9"/>
        <v>0.73469387755102034</v>
      </c>
      <c r="J71" s="10">
        <f>Table13478[[#This Row],[G Mass Ratio (kg)]]*1000</f>
        <v>327.30503495152328</v>
      </c>
      <c r="K71" s="10">
        <f>Table13478[[#This Row],[G Mass Ratio (kt)]]*1000</f>
        <v>734.69387755102036</v>
      </c>
    </row>
    <row r="72" spans="1:11" x14ac:dyDescent="0.25">
      <c r="A72" s="12">
        <v>71</v>
      </c>
      <c r="B72" s="10">
        <f>1</f>
        <v>1</v>
      </c>
      <c r="C72" s="2">
        <f>Table13478[[#This Row],[Number]]*1000000*Table13478[[#This Row],[Multiplier]]</f>
        <v>71000000</v>
      </c>
      <c r="D72" s="6">
        <f t="shared" si="6"/>
        <v>0.56404796197183027</v>
      </c>
      <c r="E72" s="6">
        <f>Table13478[[#This Row],[Calibration Value]]/Constants!$B$1</f>
        <v>1.7728988799181975</v>
      </c>
      <c r="F72" s="6">
        <f t="shared" si="7"/>
        <v>0.84507042253521125</v>
      </c>
      <c r="G72" s="6">
        <f>$C72/Constants!$B$2</f>
        <v>1.1833333333333333</v>
      </c>
      <c r="H72" s="9">
        <f t="shared" si="8"/>
        <v>0.31815010340457528</v>
      </c>
      <c r="I72" s="9">
        <f t="shared" si="9"/>
        <v>0.71414401904384051</v>
      </c>
      <c r="J72" s="10">
        <f>Table13478[[#This Row],[G Mass Ratio (kg)]]*1000</f>
        <v>318.1501034045753</v>
      </c>
      <c r="K72" s="10">
        <f>Table13478[[#This Row],[G Mass Ratio (kt)]]*1000</f>
        <v>714.14401904384056</v>
      </c>
    </row>
    <row r="73" spans="1:11" x14ac:dyDescent="0.25">
      <c r="A73" s="12">
        <v>72</v>
      </c>
      <c r="B73" s="10">
        <f>1</f>
        <v>1</v>
      </c>
      <c r="C73" s="2">
        <f>Table13478[[#This Row],[Number]]*1000000*Table13478[[#This Row],[Multiplier]]</f>
        <v>72000000</v>
      </c>
      <c r="D73" s="6">
        <f t="shared" si="6"/>
        <v>0.55621396249999933</v>
      </c>
      <c r="E73" s="6">
        <f>Table13478[[#This Row],[Calibration Value]]/Constants!$B$1</f>
        <v>1.7978692866776087</v>
      </c>
      <c r="F73" s="6">
        <f t="shared" si="7"/>
        <v>0.83333333333333337</v>
      </c>
      <c r="G73" s="6">
        <f>$C73/Constants!$B$2</f>
        <v>1.2</v>
      </c>
      <c r="H73" s="9">
        <f t="shared" si="8"/>
        <v>0.30937397207995065</v>
      </c>
      <c r="I73" s="9">
        <f t="shared" si="9"/>
        <v>0.69444444444444453</v>
      </c>
      <c r="J73" s="10">
        <f>Table13478[[#This Row],[G Mass Ratio (kg)]]*1000</f>
        <v>309.37397207995065</v>
      </c>
      <c r="K73" s="10">
        <f>Table13478[[#This Row],[G Mass Ratio (kt)]]*1000</f>
        <v>694.44444444444457</v>
      </c>
    </row>
    <row r="74" spans="1:11" x14ac:dyDescent="0.25">
      <c r="A74" s="12">
        <v>73</v>
      </c>
      <c r="B74" s="10">
        <f>1</f>
        <v>1</v>
      </c>
      <c r="C74" s="2">
        <f>Table13478[[#This Row],[Number]]*1000000*Table13478[[#This Row],[Multiplier]]</f>
        <v>73000000</v>
      </c>
      <c r="D74" s="6">
        <f t="shared" si="6"/>
        <v>0.54859459315068426</v>
      </c>
      <c r="E74" s="6">
        <f>Table13478[[#This Row],[Calibration Value]]/Constants!$B$1</f>
        <v>1.8228396934370199</v>
      </c>
      <c r="F74" s="6">
        <f t="shared" si="7"/>
        <v>0.82191780821917815</v>
      </c>
      <c r="G74" s="6">
        <f>$C74/Constants!$B$2</f>
        <v>1.2166666666666666</v>
      </c>
      <c r="H74" s="9">
        <f t="shared" si="8"/>
        <v>0.30095602763416479</v>
      </c>
      <c r="I74" s="9">
        <f t="shared" si="9"/>
        <v>0.67554888346781772</v>
      </c>
      <c r="J74" s="10">
        <f>Table13478[[#This Row],[G Mass Ratio (kg)]]*1000</f>
        <v>300.9560276341648</v>
      </c>
      <c r="K74" s="10">
        <f>Table13478[[#This Row],[G Mass Ratio (kt)]]*1000</f>
        <v>675.54888346781775</v>
      </c>
    </row>
    <row r="75" spans="1:11" x14ac:dyDescent="0.25">
      <c r="A75" s="12">
        <v>74</v>
      </c>
      <c r="B75" s="10">
        <f>1</f>
        <v>1</v>
      </c>
      <c r="C75" s="2">
        <f>Table13478[[#This Row],[Number]]*1000000*Table13478[[#This Row],[Multiplier]]</f>
        <v>74000000</v>
      </c>
      <c r="D75" s="6">
        <f t="shared" si="6"/>
        <v>0.54118115270270206</v>
      </c>
      <c r="E75" s="6">
        <f>Table13478[[#This Row],[Calibration Value]]/Constants!$B$1</f>
        <v>1.8478101001964311</v>
      </c>
      <c r="F75" s="6">
        <f t="shared" si="7"/>
        <v>0.81081081081081074</v>
      </c>
      <c r="G75" s="6">
        <f>$C75/Constants!$B$2</f>
        <v>1.2333333333333334</v>
      </c>
      <c r="H75" s="9">
        <f t="shared" si="8"/>
        <v>0.29287704004062531</v>
      </c>
      <c r="I75" s="9">
        <f t="shared" si="9"/>
        <v>0.65741417092768428</v>
      </c>
      <c r="J75" s="10">
        <f>Table13478[[#This Row],[G Mass Ratio (kg)]]*1000</f>
        <v>292.87704004062533</v>
      </c>
      <c r="K75" s="10">
        <f>Table13478[[#This Row],[G Mass Ratio (kt)]]*1000</f>
        <v>657.41417092768427</v>
      </c>
    </row>
    <row r="76" spans="1:11" x14ac:dyDescent="0.25">
      <c r="A76" s="12">
        <v>75</v>
      </c>
      <c r="B76" s="10">
        <f>1</f>
        <v>1</v>
      </c>
      <c r="C76" s="2">
        <f>Table13478[[#This Row],[Number]]*1000000*Table13478[[#This Row],[Multiplier]]</f>
        <v>75000000</v>
      </c>
      <c r="D76" s="6">
        <f t="shared" si="6"/>
        <v>0.53396540399999937</v>
      </c>
      <c r="E76" s="6">
        <f>Table13478[[#This Row],[Calibration Value]]/Constants!$B$1</f>
        <v>1.8727805069558423</v>
      </c>
      <c r="F76" s="6">
        <f t="shared" si="7"/>
        <v>0.8</v>
      </c>
      <c r="G76" s="6">
        <f>$C76/Constants!$B$2</f>
        <v>1.25</v>
      </c>
      <c r="H76" s="9">
        <f t="shared" si="8"/>
        <v>0.28511905266888254</v>
      </c>
      <c r="I76" s="9">
        <f t="shared" si="9"/>
        <v>0.64000000000000012</v>
      </c>
      <c r="J76" s="10">
        <f>Table13478[[#This Row],[G Mass Ratio (kg)]]*1000</f>
        <v>285.11905266888255</v>
      </c>
      <c r="K76" s="10">
        <f>Table13478[[#This Row],[G Mass Ratio (kt)]]*1000</f>
        <v>640.00000000000011</v>
      </c>
    </row>
    <row r="77" spans="1:11" x14ac:dyDescent="0.25">
      <c r="A77" s="12">
        <v>76</v>
      </c>
      <c r="B77" s="10">
        <f>1</f>
        <v>1</v>
      </c>
      <c r="C77" s="2">
        <f>Table13478[[#This Row],[Number]]*1000000*Table13478[[#This Row],[Multiplier]]</f>
        <v>76000000</v>
      </c>
      <c r="D77" s="6">
        <f t="shared" si="6"/>
        <v>0.52693954342105198</v>
      </c>
      <c r="E77" s="6">
        <f>Table13478[[#This Row],[Calibration Value]]/Constants!$B$1</f>
        <v>1.8977509137152537</v>
      </c>
      <c r="F77" s="6">
        <f t="shared" si="7"/>
        <v>0.78947368421052633</v>
      </c>
      <c r="G77" s="6">
        <f>$C77/Constants!$B$2</f>
        <v>1.2666666666666666</v>
      </c>
      <c r="H77" s="9">
        <f t="shared" si="8"/>
        <v>0.27766528242078675</v>
      </c>
      <c r="I77" s="9">
        <f t="shared" si="9"/>
        <v>0.62326869806094187</v>
      </c>
      <c r="J77" s="10">
        <f>Table13478[[#This Row],[G Mass Ratio (kg)]]*1000</f>
        <v>277.66528242078675</v>
      </c>
      <c r="K77" s="10">
        <f>Table13478[[#This Row],[G Mass Ratio (kt)]]*1000</f>
        <v>623.26869806094192</v>
      </c>
    </row>
    <row r="78" spans="1:11" x14ac:dyDescent="0.25">
      <c r="A78" s="12">
        <v>77</v>
      </c>
      <c r="B78" s="10">
        <f>1</f>
        <v>1</v>
      </c>
      <c r="C78" s="2">
        <f>Table13478[[#This Row],[Number]]*1000000*Table13478[[#This Row],[Multiplier]]</f>
        <v>77000000</v>
      </c>
      <c r="D78" s="6">
        <f t="shared" si="6"/>
        <v>0.52009617272727204</v>
      </c>
      <c r="E78" s="6">
        <f>Table13478[[#This Row],[Calibration Value]]/Constants!$B$1</f>
        <v>1.9227213204746649</v>
      </c>
      <c r="F78" s="6">
        <f t="shared" si="7"/>
        <v>0.77922077922077915</v>
      </c>
      <c r="G78" s="6">
        <f>$C78/Constants!$B$2</f>
        <v>1.2833333333333334</v>
      </c>
      <c r="H78" s="9">
        <f t="shared" si="8"/>
        <v>0.27050002888555641</v>
      </c>
      <c r="I78" s="9">
        <f t="shared" si="9"/>
        <v>0.6071850227694382</v>
      </c>
      <c r="J78" s="10">
        <f>Table13478[[#This Row],[G Mass Ratio (kg)]]*1000</f>
        <v>270.50002888555639</v>
      </c>
      <c r="K78" s="10">
        <f>Table13478[[#This Row],[G Mass Ratio (kt)]]*1000</f>
        <v>607.18502276943821</v>
      </c>
    </row>
    <row r="79" spans="1:11" x14ac:dyDescent="0.25">
      <c r="A79" s="12">
        <v>78</v>
      </c>
      <c r="B79" s="10">
        <f>1</f>
        <v>1</v>
      </c>
      <c r="C79" s="2">
        <f>Table13478[[#This Row],[Number]]*1000000*Table13478[[#This Row],[Multiplier]]</f>
        <v>78000000</v>
      </c>
      <c r="D79" s="6">
        <f t="shared" si="6"/>
        <v>0.5134282730769224</v>
      </c>
      <c r="E79" s="6">
        <f>Table13478[[#This Row],[Calibration Value]]/Constants!$B$1</f>
        <v>1.9476917272340761</v>
      </c>
      <c r="F79" s="6">
        <f t="shared" si="7"/>
        <v>0.76923076923076916</v>
      </c>
      <c r="G79" s="6">
        <f>$C79/Constants!$B$2</f>
        <v>1.3</v>
      </c>
      <c r="H79" s="9">
        <f t="shared" si="8"/>
        <v>0.26360859159475081</v>
      </c>
      <c r="I79" s="9">
        <f t="shared" si="9"/>
        <v>0.59171597633136086</v>
      </c>
      <c r="J79" s="10">
        <f>Table13478[[#This Row],[G Mass Ratio (kg)]]*1000</f>
        <v>263.60859159475081</v>
      </c>
      <c r="K79" s="10">
        <f>Table13478[[#This Row],[G Mass Ratio (kt)]]*1000</f>
        <v>591.71597633136082</v>
      </c>
    </row>
    <row r="80" spans="1:11" x14ac:dyDescent="0.25">
      <c r="A80" s="12">
        <v>79</v>
      </c>
      <c r="B80" s="10">
        <f>1</f>
        <v>1</v>
      </c>
      <c r="C80" s="2">
        <f>Table13478[[#This Row],[Number]]*1000000*Table13478[[#This Row],[Multiplier]]</f>
        <v>79000000</v>
      </c>
      <c r="D80" s="6">
        <f t="shared" si="6"/>
        <v>0.5069291810126576</v>
      </c>
      <c r="E80" s="6">
        <f>Table13478[[#This Row],[Calibration Value]]/Constants!$B$1</f>
        <v>1.9726621339934873</v>
      </c>
      <c r="F80" s="6">
        <f t="shared" si="7"/>
        <v>0.759493670886076</v>
      </c>
      <c r="G80" s="6">
        <f>$C80/Constants!$B$2</f>
        <v>1.3166666666666667</v>
      </c>
      <c r="H80" s="9">
        <f t="shared" si="8"/>
        <v>0.25697719456216378</v>
      </c>
      <c r="I80" s="9">
        <f t="shared" si="9"/>
        <v>0.57683063611600716</v>
      </c>
      <c r="J80" s="10">
        <f>Table13478[[#This Row],[G Mass Ratio (kg)]]*1000</f>
        <v>256.97719456216379</v>
      </c>
      <c r="K80" s="10">
        <f>Table13478[[#This Row],[G Mass Ratio (kt)]]*1000</f>
        <v>576.8306361160071</v>
      </c>
    </row>
    <row r="81" spans="1:11" x14ac:dyDescent="0.25">
      <c r="A81" s="12">
        <v>80</v>
      </c>
      <c r="B81" s="10">
        <f>1</f>
        <v>1</v>
      </c>
      <c r="C81" s="2">
        <f>Table13478[[#This Row],[Number]]*1000000*Table13478[[#This Row],[Multiplier]]</f>
        <v>80000000</v>
      </c>
      <c r="D81" s="6">
        <f t="shared" si="6"/>
        <v>0.50059256624999937</v>
      </c>
      <c r="E81" s="6">
        <f>Table13478[[#This Row],[Calibration Value]]/Constants!$B$1</f>
        <v>1.9976325407528985</v>
      </c>
      <c r="F81" s="6">
        <f t="shared" si="7"/>
        <v>0.75</v>
      </c>
      <c r="G81" s="6">
        <f>$C81/Constants!$B$2</f>
        <v>1.3333333333333333</v>
      </c>
      <c r="H81" s="9">
        <f t="shared" si="8"/>
        <v>0.25059291738476003</v>
      </c>
      <c r="I81" s="9">
        <f t="shared" si="9"/>
        <v>0.5625</v>
      </c>
      <c r="J81" s="10">
        <f>Table13478[[#This Row],[G Mass Ratio (kg)]]*1000</f>
        <v>250.59291738476003</v>
      </c>
      <c r="K81" s="10">
        <f>Table13478[[#This Row],[G Mass Ratio (kt)]]*1000</f>
        <v>562.5</v>
      </c>
    </row>
    <row r="82" spans="1:11" x14ac:dyDescent="0.25">
      <c r="A82" s="12">
        <v>81</v>
      </c>
      <c r="B82" s="10">
        <f>1</f>
        <v>1</v>
      </c>
      <c r="C82" s="2">
        <f>Table13478[[#This Row],[Number]]*1000000*Table13478[[#This Row],[Multiplier]]</f>
        <v>81000000</v>
      </c>
      <c r="D82" s="6">
        <f t="shared" si="6"/>
        <v>0.49441241111111051</v>
      </c>
      <c r="E82" s="6">
        <f>Table13478[[#This Row],[Calibration Value]]/Constants!$B$1</f>
        <v>2.02260294751231</v>
      </c>
      <c r="F82" s="6">
        <f t="shared" si="7"/>
        <v>0.7407407407407407</v>
      </c>
      <c r="G82" s="6">
        <f>$C82/Constants!$B$2</f>
        <v>1.35</v>
      </c>
      <c r="H82" s="9">
        <f t="shared" si="8"/>
        <v>0.24444363226070176</v>
      </c>
      <c r="I82" s="9">
        <f t="shared" si="9"/>
        <v>0.5486968449931412</v>
      </c>
      <c r="J82" s="10">
        <f>Table13478[[#This Row],[G Mass Ratio (kg)]]*1000</f>
        <v>244.44363226070175</v>
      </c>
      <c r="K82" s="10">
        <f>Table13478[[#This Row],[G Mass Ratio (kt)]]*1000</f>
        <v>548.69684499314121</v>
      </c>
    </row>
    <row r="83" spans="1:11" x14ac:dyDescent="0.25">
      <c r="A83" s="12">
        <v>82</v>
      </c>
      <c r="B83" s="10">
        <f>1</f>
        <v>1</v>
      </c>
      <c r="C83" s="2">
        <f>Table13478[[#This Row],[Number]]*1000000*Table13478[[#This Row],[Multiplier]]</f>
        <v>82000000</v>
      </c>
      <c r="D83" s="6">
        <f t="shared" si="6"/>
        <v>0.48838299146341402</v>
      </c>
      <c r="E83" s="6">
        <f>Table13478[[#This Row],[Calibration Value]]/Constants!$B$1</f>
        <v>2.0475733542717212</v>
      </c>
      <c r="F83" s="6">
        <f t="shared" si="7"/>
        <v>0.73170731707317072</v>
      </c>
      <c r="G83" s="6">
        <f>$C83/Constants!$B$2</f>
        <v>1.3666666666666667</v>
      </c>
      <c r="H83" s="9">
        <f t="shared" si="8"/>
        <v>0.23851794635075313</v>
      </c>
      <c r="I83" s="9">
        <f t="shared" si="9"/>
        <v>0.53539559785841762</v>
      </c>
      <c r="J83" s="10">
        <f>Table13478[[#This Row],[G Mass Ratio (kg)]]*1000</f>
        <v>238.51794635075314</v>
      </c>
      <c r="K83" s="10">
        <f>Table13478[[#This Row],[G Mass Ratio (kt)]]*1000</f>
        <v>535.39559785841766</v>
      </c>
    </row>
    <row r="84" spans="1:11" x14ac:dyDescent="0.25">
      <c r="A84" s="12">
        <v>83</v>
      </c>
      <c r="B84" s="10">
        <f>1</f>
        <v>1</v>
      </c>
      <c r="C84" s="2">
        <f>Table13478[[#This Row],[Number]]*1000000*Table13478[[#This Row],[Multiplier]]</f>
        <v>83000000</v>
      </c>
      <c r="D84" s="6">
        <f t="shared" si="6"/>
        <v>0.48249885903614398</v>
      </c>
      <c r="E84" s="6">
        <f>Table13478[[#This Row],[Calibration Value]]/Constants!$B$1</f>
        <v>2.0725437610311324</v>
      </c>
      <c r="F84" s="6">
        <f t="shared" si="7"/>
        <v>0.72289156626506024</v>
      </c>
      <c r="G84" s="6">
        <f>$C84/Constants!$B$2</f>
        <v>1.3833333333333333</v>
      </c>
      <c r="H84" s="9">
        <f t="shared" si="8"/>
        <v>0.23280514897118074</v>
      </c>
      <c r="I84" s="9">
        <f t="shared" si="9"/>
        <v>0.52257221657715203</v>
      </c>
      <c r="J84" s="10">
        <f>Table13478[[#This Row],[G Mass Ratio (kg)]]*1000</f>
        <v>232.80514897118073</v>
      </c>
      <c r="K84" s="10">
        <f>Table13478[[#This Row],[G Mass Ratio (kt)]]*1000</f>
        <v>522.57221657715206</v>
      </c>
    </row>
    <row r="85" spans="1:11" x14ac:dyDescent="0.25">
      <c r="A85" s="12">
        <v>84</v>
      </c>
      <c r="B85" s="10">
        <f>1</f>
        <v>1</v>
      </c>
      <c r="C85" s="2">
        <f>Table13478[[#This Row],[Number]]*1000000*Table13478[[#This Row],[Multiplier]]</f>
        <v>84000000</v>
      </c>
      <c r="D85" s="6">
        <f t="shared" si="6"/>
        <v>0.47675482499999944</v>
      </c>
      <c r="E85" s="6">
        <f>Table13478[[#This Row],[Calibration Value]]/Constants!$B$1</f>
        <v>2.0975141677905436</v>
      </c>
      <c r="F85" s="6">
        <f t="shared" si="7"/>
        <v>0.7142857142857143</v>
      </c>
      <c r="G85" s="6">
        <f>$C85/Constants!$B$2</f>
        <v>1.4</v>
      </c>
      <c r="H85" s="9">
        <f t="shared" si="8"/>
        <v>0.22729516316078008</v>
      </c>
      <c r="I85" s="9">
        <f t="shared" si="9"/>
        <v>0.51020408163265307</v>
      </c>
      <c r="J85" s="10">
        <f>Table13478[[#This Row],[G Mass Ratio (kg)]]*1000</f>
        <v>227.29516316078008</v>
      </c>
      <c r="K85" s="10">
        <f>Table13478[[#This Row],[G Mass Ratio (kt)]]*1000</f>
        <v>510.20408163265307</v>
      </c>
    </row>
    <row r="86" spans="1:11" x14ac:dyDescent="0.25">
      <c r="A86" s="12">
        <v>85</v>
      </c>
      <c r="B86" s="10">
        <f>1</f>
        <v>1</v>
      </c>
      <c r="C86" s="2">
        <f>Table13478[[#This Row],[Number]]*1000000*Table13478[[#This Row],[Multiplier]]</f>
        <v>85000000</v>
      </c>
      <c r="D86" s="6">
        <f t="shared" si="6"/>
        <v>0.47114594470588178</v>
      </c>
      <c r="E86" s="6">
        <f>Table13478[[#This Row],[Calibration Value]]/Constants!$B$1</f>
        <v>2.1224845745499548</v>
      </c>
      <c r="F86" s="6">
        <f t="shared" si="7"/>
        <v>0.70588235294117641</v>
      </c>
      <c r="G86" s="6">
        <f>$C86/Constants!$B$2</f>
        <v>1.4166666666666667</v>
      </c>
      <c r="H86" s="9">
        <f t="shared" si="8"/>
        <v>0.2219785012127978</v>
      </c>
      <c r="I86" s="9">
        <f t="shared" si="9"/>
        <v>0.49826989619377154</v>
      </c>
      <c r="J86" s="10">
        <f>Table13478[[#This Row],[G Mass Ratio (kg)]]*1000</f>
        <v>221.9785012127978</v>
      </c>
      <c r="K86" s="10">
        <f>Table13478[[#This Row],[G Mass Ratio (kt)]]*1000</f>
        <v>498.26989619377156</v>
      </c>
    </row>
    <row r="87" spans="1:11" x14ac:dyDescent="0.25">
      <c r="A87" s="12">
        <v>86</v>
      </c>
      <c r="B87" s="10">
        <f>1</f>
        <v>1</v>
      </c>
      <c r="C87" s="2">
        <f>Table13478[[#This Row],[Number]]*1000000*Table13478[[#This Row],[Multiplier]]</f>
        <v>86000000</v>
      </c>
      <c r="D87" s="6">
        <f t="shared" si="6"/>
        <v>0.46566750348837155</v>
      </c>
      <c r="E87" s="6">
        <f>Table13478[[#This Row],[Calibration Value]]/Constants!$B$1</f>
        <v>2.147454981309366</v>
      </c>
      <c r="F87" s="6">
        <f t="shared" si="7"/>
        <v>0.69767441860465118</v>
      </c>
      <c r="G87" s="6">
        <f>$C87/Constants!$B$2</f>
        <v>1.4333333333333333</v>
      </c>
      <c r="H87" s="9">
        <f t="shared" si="8"/>
        <v>0.21684622380509253</v>
      </c>
      <c r="I87" s="9">
        <f t="shared" si="9"/>
        <v>0.48674959437533805</v>
      </c>
      <c r="J87" s="10">
        <f>Table13478[[#This Row],[G Mass Ratio (kg)]]*1000</f>
        <v>216.84622380509254</v>
      </c>
      <c r="K87" s="10">
        <f>Table13478[[#This Row],[G Mass Ratio (kt)]]*1000</f>
        <v>486.74959437533806</v>
      </c>
    </row>
    <row r="88" spans="1:11" x14ac:dyDescent="0.25">
      <c r="A88" s="12">
        <v>87</v>
      </c>
      <c r="B88" s="10">
        <f>1</f>
        <v>1</v>
      </c>
      <c r="C88" s="2">
        <f>Table13478[[#This Row],[Number]]*1000000*Table13478[[#This Row],[Multiplier]]</f>
        <v>87000000</v>
      </c>
      <c r="D88" s="6">
        <f t="shared" si="6"/>
        <v>0.46031500344827531</v>
      </c>
      <c r="E88" s="6">
        <f>Table13478[[#This Row],[Calibration Value]]/Constants!$B$1</f>
        <v>2.1724253880687772</v>
      </c>
      <c r="F88" s="6">
        <f t="shared" si="7"/>
        <v>0.68965517241379315</v>
      </c>
      <c r="G88" s="6">
        <f>$C88/Constants!$B$2</f>
        <v>1.45</v>
      </c>
      <c r="H88" s="9">
        <f t="shared" si="8"/>
        <v>0.21188990239958572</v>
      </c>
      <c r="I88" s="9">
        <f t="shared" si="9"/>
        <v>0.47562425683709875</v>
      </c>
      <c r="J88" s="10">
        <f>Table13478[[#This Row],[G Mass Ratio (kg)]]*1000</f>
        <v>211.88990239958571</v>
      </c>
      <c r="K88" s="10">
        <f>Table13478[[#This Row],[G Mass Ratio (kt)]]*1000</f>
        <v>475.62425683709876</v>
      </c>
    </row>
    <row r="89" spans="1:11" x14ac:dyDescent="0.25">
      <c r="A89" s="12">
        <v>88</v>
      </c>
      <c r="B89" s="10">
        <f>1</f>
        <v>1</v>
      </c>
      <c r="C89" s="2">
        <f>Table13478[[#This Row],[Number]]*1000000*Table13478[[#This Row],[Multiplier]]</f>
        <v>88000000</v>
      </c>
      <c r="D89" s="6">
        <f t="shared" si="6"/>
        <v>0.45508415113636308</v>
      </c>
      <c r="E89" s="6">
        <f>Table13478[[#This Row],[Calibration Value]]/Constants!$B$1</f>
        <v>2.1973957948281884</v>
      </c>
      <c r="F89" s="6">
        <f t="shared" si="7"/>
        <v>0.68181818181818188</v>
      </c>
      <c r="G89" s="6">
        <f>$C89/Constants!$B$2</f>
        <v>1.4666666666666666</v>
      </c>
      <c r="H89" s="9">
        <f t="shared" si="8"/>
        <v>0.20710158461550415</v>
      </c>
      <c r="I89" s="9">
        <f t="shared" si="9"/>
        <v>0.4648760330578513</v>
      </c>
      <c r="J89" s="10">
        <f>Table13478[[#This Row],[G Mass Ratio (kg)]]*1000</f>
        <v>207.10158461550415</v>
      </c>
      <c r="K89" s="10">
        <f>Table13478[[#This Row],[G Mass Ratio (kt)]]*1000</f>
        <v>464.87603305785132</v>
      </c>
    </row>
    <row r="90" spans="1:11" x14ac:dyDescent="0.25">
      <c r="A90" s="12">
        <v>89</v>
      </c>
      <c r="B90" s="10">
        <f>1</f>
        <v>1</v>
      </c>
      <c r="C90" s="2">
        <f>Table13478[[#This Row],[Number]]*1000000*Table13478[[#This Row],[Multiplier]]</f>
        <v>89000000</v>
      </c>
      <c r="D90" s="6">
        <f t="shared" si="6"/>
        <v>0.44997084606741522</v>
      </c>
      <c r="E90" s="6">
        <f>Table13478[[#This Row],[Calibration Value]]/Constants!$B$1</f>
        <v>2.2223662015875996</v>
      </c>
      <c r="F90" s="6">
        <f t="shared" si="7"/>
        <v>0.6741573033707865</v>
      </c>
      <c r="G90" s="6">
        <f>$C90/Constants!$B$2</f>
        <v>1.4833333333333334</v>
      </c>
      <c r="H90" s="9">
        <f t="shared" si="8"/>
        <v>0.20247376231062547</v>
      </c>
      <c r="I90" s="9">
        <f t="shared" si="9"/>
        <v>0.45448806968817068</v>
      </c>
      <c r="J90" s="10">
        <f>Table13478[[#This Row],[G Mass Ratio (kg)]]*1000</f>
        <v>202.47376231062546</v>
      </c>
      <c r="K90" s="10">
        <f>Table13478[[#This Row],[G Mass Ratio (kt)]]*1000</f>
        <v>454.4880696881707</v>
      </c>
    </row>
    <row r="91" spans="1:11" x14ac:dyDescent="0.25">
      <c r="A91" s="12">
        <v>90</v>
      </c>
      <c r="B91" s="10">
        <f>1</f>
        <v>1</v>
      </c>
      <c r="C91" s="2">
        <f>Table13478[[#This Row],[Number]]*1000000*Table13478[[#This Row],[Multiplier]]</f>
        <v>90000000</v>
      </c>
      <c r="D91" s="6">
        <f t="shared" si="6"/>
        <v>0.44497116999999947</v>
      </c>
      <c r="E91" s="6">
        <f>Table13478[[#This Row],[Calibration Value]]/Constants!$B$1</f>
        <v>2.2473366083470108</v>
      </c>
      <c r="F91" s="6">
        <f t="shared" si="7"/>
        <v>0.66666666666666663</v>
      </c>
      <c r="G91" s="6">
        <f>$C91/Constants!$B$2</f>
        <v>1.5</v>
      </c>
      <c r="H91" s="9">
        <f t="shared" si="8"/>
        <v>0.19799934213116843</v>
      </c>
      <c r="I91" s="9">
        <f t="shared" si="9"/>
        <v>0.44444444444444442</v>
      </c>
      <c r="J91" s="10">
        <f>Table13478[[#This Row],[G Mass Ratio (kg)]]*1000</f>
        <v>197.99934213116842</v>
      </c>
      <c r="K91" s="10">
        <f>Table13478[[#This Row],[G Mass Ratio (kt)]]*1000</f>
        <v>444.4444444444444</v>
      </c>
    </row>
    <row r="92" spans="1:11" x14ac:dyDescent="0.25">
      <c r="A92" s="12">
        <v>91</v>
      </c>
      <c r="B92" s="10">
        <f>1</f>
        <v>1</v>
      </c>
      <c r="C92" s="2">
        <f>Table13478[[#This Row],[Number]]*1000000*Table13478[[#This Row],[Multiplier]]</f>
        <v>91000000</v>
      </c>
      <c r="D92" s="6">
        <f t="shared" si="6"/>
        <v>0.44008137692307642</v>
      </c>
      <c r="E92" s="6">
        <f>Table13478[[#This Row],[Calibration Value]]/Constants!$B$1</f>
        <v>2.272307015106422</v>
      </c>
      <c r="F92" s="6">
        <f t="shared" si="7"/>
        <v>0.65934065934065933</v>
      </c>
      <c r="G92" s="6">
        <f>$C92/Constants!$B$2</f>
        <v>1.5166666666666666</v>
      </c>
      <c r="H92" s="9">
        <f t="shared" si="8"/>
        <v>0.19367161831451085</v>
      </c>
      <c r="I92" s="9">
        <f t="shared" si="9"/>
        <v>0.43473010505977538</v>
      </c>
      <c r="J92" s="10">
        <f>Table13478[[#This Row],[G Mass Ratio (kg)]]*1000</f>
        <v>193.67161831451085</v>
      </c>
      <c r="K92" s="10">
        <f>Table13478[[#This Row],[G Mass Ratio (kt)]]*1000</f>
        <v>434.73010505977538</v>
      </c>
    </row>
    <row r="93" spans="1:11" x14ac:dyDescent="0.25">
      <c r="A93" s="12">
        <v>92</v>
      </c>
      <c r="B93" s="10">
        <f>1</f>
        <v>1</v>
      </c>
      <c r="C93" s="2">
        <f>Table13478[[#This Row],[Number]]*1000000*Table13478[[#This Row],[Multiplier]]</f>
        <v>92000000</v>
      </c>
      <c r="D93" s="6">
        <f t="shared" si="6"/>
        <v>0.4352978836956517</v>
      </c>
      <c r="E93" s="6">
        <f>Table13478[[#This Row],[Calibration Value]]/Constants!$B$1</f>
        <v>2.2972774218658332</v>
      </c>
      <c r="F93" s="6">
        <f t="shared" si="7"/>
        <v>0.65217391304347827</v>
      </c>
      <c r="G93" s="6">
        <f>$C93/Constants!$B$2</f>
        <v>1.5333333333333334</v>
      </c>
      <c r="H93" s="9">
        <f t="shared" si="8"/>
        <v>0.18948424754991311</v>
      </c>
      <c r="I93" s="9">
        <f t="shared" si="9"/>
        <v>0.42533081285444235</v>
      </c>
      <c r="J93" s="10">
        <f>Table13478[[#This Row],[G Mass Ratio (kg)]]*1000</f>
        <v>189.48424754991311</v>
      </c>
      <c r="K93" s="10">
        <f>Table13478[[#This Row],[G Mass Ratio (kt)]]*1000</f>
        <v>425.33081285444234</v>
      </c>
    </row>
    <row r="94" spans="1:11" x14ac:dyDescent="0.25">
      <c r="A94" s="12">
        <v>93</v>
      </c>
      <c r="B94" s="10">
        <f>1</f>
        <v>1</v>
      </c>
      <c r="C94" s="2">
        <f>Table13478[[#This Row],[Number]]*1000000*Table13478[[#This Row],[Multiplier]]</f>
        <v>93000000</v>
      </c>
      <c r="D94" s="6">
        <f t="shared" ref="D94:D157" si="10">1/E94</f>
        <v>0.43061726129032213</v>
      </c>
      <c r="E94" s="6">
        <f>Table13478[[#This Row],[Calibration Value]]/Constants!$B$1</f>
        <v>2.3222478286252444</v>
      </c>
      <c r="F94" s="6">
        <f t="shared" ref="F94:F157" si="11">1/G94</f>
        <v>0.64516129032258063</v>
      </c>
      <c r="G94" s="6">
        <f>$C94/Constants!$B$2</f>
        <v>1.55</v>
      </c>
      <c r="H94" s="9">
        <f t="shared" ref="H94:H157" si="12">POWER($D94,2)</f>
        <v>0.18543122572117757</v>
      </c>
      <c r="I94" s="9">
        <f t="shared" ref="I94:I157" si="13">POWER($F94,2)</f>
        <v>0.41623309053069718</v>
      </c>
      <c r="J94" s="10">
        <f>Table13478[[#This Row],[G Mass Ratio (kg)]]*1000</f>
        <v>185.43122572117755</v>
      </c>
      <c r="K94" s="10">
        <f>Table13478[[#This Row],[G Mass Ratio (kt)]]*1000</f>
        <v>416.23309053069715</v>
      </c>
    </row>
    <row r="95" spans="1:11" x14ac:dyDescent="0.25">
      <c r="A95" s="12">
        <v>94</v>
      </c>
      <c r="B95" s="10">
        <f>1</f>
        <v>1</v>
      </c>
      <c r="C95" s="2">
        <f>Table13478[[#This Row],[Number]]*1000000*Table13478[[#This Row],[Multiplier]]</f>
        <v>94000000</v>
      </c>
      <c r="D95" s="6">
        <f t="shared" si="10"/>
        <v>0.42603622659574419</v>
      </c>
      <c r="E95" s="6">
        <f>Table13478[[#This Row],[Calibration Value]]/Constants!$B$1</f>
        <v>2.3472182353846556</v>
      </c>
      <c r="F95" s="6">
        <f t="shared" si="11"/>
        <v>0.63829787234042556</v>
      </c>
      <c r="G95" s="6">
        <f>$C95/Constants!$B$2</f>
        <v>1.5666666666666667</v>
      </c>
      <c r="H95" s="9">
        <f t="shared" si="12"/>
        <v>0.1815068663719403</v>
      </c>
      <c r="I95" s="9">
        <f t="shared" si="13"/>
        <v>0.40742417383431423</v>
      </c>
      <c r="J95" s="10">
        <f>Table13478[[#This Row],[G Mass Ratio (kg)]]*1000</f>
        <v>181.5068663719403</v>
      </c>
      <c r="K95" s="10">
        <f>Table13478[[#This Row],[G Mass Ratio (kt)]]*1000</f>
        <v>407.42417383431422</v>
      </c>
    </row>
    <row r="96" spans="1:11" x14ac:dyDescent="0.25">
      <c r="A96" s="12">
        <v>95</v>
      </c>
      <c r="B96" s="10">
        <f>1</f>
        <v>1</v>
      </c>
      <c r="C96" s="2">
        <f>Table13478[[#This Row],[Number]]*1000000*Table13478[[#This Row],[Multiplier]]</f>
        <v>95000000</v>
      </c>
      <c r="D96" s="6">
        <f t="shared" si="10"/>
        <v>0.4215516347368416</v>
      </c>
      <c r="E96" s="6">
        <f>Table13478[[#This Row],[Calibration Value]]/Constants!$B$1</f>
        <v>2.3721886421440672</v>
      </c>
      <c r="F96" s="6">
        <f t="shared" si="11"/>
        <v>0.63157894736842113</v>
      </c>
      <c r="G96" s="6">
        <f>$C96/Constants!$B$2</f>
        <v>1.5833333333333333</v>
      </c>
      <c r="H96" s="9">
        <f t="shared" si="12"/>
        <v>0.17770578074930352</v>
      </c>
      <c r="I96" s="9">
        <f t="shared" si="13"/>
        <v>0.39889196675900285</v>
      </c>
      <c r="J96" s="10">
        <f>Table13478[[#This Row],[G Mass Ratio (kg)]]*1000</f>
        <v>177.70578074930353</v>
      </c>
      <c r="K96" s="10">
        <f>Table13478[[#This Row],[G Mass Ratio (kt)]]*1000</f>
        <v>398.89196675900286</v>
      </c>
    </row>
    <row r="97" spans="1:11" x14ac:dyDescent="0.25">
      <c r="A97" s="12">
        <v>96</v>
      </c>
      <c r="B97" s="10">
        <f>1</f>
        <v>1</v>
      </c>
      <c r="C97" s="2">
        <f>Table13478[[#This Row],[Number]]*1000000*Table13478[[#This Row],[Multiplier]]</f>
        <v>96000000</v>
      </c>
      <c r="D97" s="6">
        <f t="shared" si="10"/>
        <v>0.41716047187499949</v>
      </c>
      <c r="E97" s="6">
        <f>Table13478[[#This Row],[Calibration Value]]/Constants!$B$1</f>
        <v>2.3971590489034784</v>
      </c>
      <c r="F97" s="6">
        <f t="shared" si="11"/>
        <v>0.625</v>
      </c>
      <c r="G97" s="6">
        <f>$C97/Constants!$B$2</f>
        <v>1.6</v>
      </c>
      <c r="H97" s="9">
        <f t="shared" si="12"/>
        <v>0.17402285929497224</v>
      </c>
      <c r="I97" s="9">
        <f t="shared" si="13"/>
        <v>0.390625</v>
      </c>
      <c r="J97" s="10">
        <f>Table13478[[#This Row],[G Mass Ratio (kg)]]*1000</f>
        <v>174.02285929497225</v>
      </c>
      <c r="K97" s="10">
        <f>Table13478[[#This Row],[G Mass Ratio (kt)]]*1000</f>
        <v>390.625</v>
      </c>
    </row>
    <row r="98" spans="1:11" x14ac:dyDescent="0.25">
      <c r="A98" s="12">
        <v>97</v>
      </c>
      <c r="B98" s="10">
        <f>1</f>
        <v>1</v>
      </c>
      <c r="C98" s="2">
        <f>Table13478[[#This Row],[Number]]*1000000*Table13478[[#This Row],[Multiplier]]</f>
        <v>97000000</v>
      </c>
      <c r="D98" s="6">
        <f t="shared" si="10"/>
        <v>0.41285984845360774</v>
      </c>
      <c r="E98" s="6">
        <f>Table13478[[#This Row],[Calibration Value]]/Constants!$B$1</f>
        <v>2.4221294556628896</v>
      </c>
      <c r="F98" s="6">
        <f t="shared" si="11"/>
        <v>0.61855670103092786</v>
      </c>
      <c r="G98" s="6">
        <f>$C98/Constants!$B$2</f>
        <v>1.6166666666666667</v>
      </c>
      <c r="H98" s="9">
        <f t="shared" si="12"/>
        <v>0.17045325446513596</v>
      </c>
      <c r="I98" s="9">
        <f t="shared" si="13"/>
        <v>0.38261239239026468</v>
      </c>
      <c r="J98" s="10">
        <f>Table13478[[#This Row],[G Mass Ratio (kg)]]*1000</f>
        <v>170.45325446513596</v>
      </c>
      <c r="K98" s="10">
        <f>Table13478[[#This Row],[G Mass Ratio (kt)]]*1000</f>
        <v>382.61239239026469</v>
      </c>
    </row>
    <row r="99" spans="1:11" x14ac:dyDescent="0.25">
      <c r="A99" s="12">
        <v>98</v>
      </c>
      <c r="B99" s="10">
        <f>1</f>
        <v>1</v>
      </c>
      <c r="C99" s="2">
        <f>Table13478[[#This Row],[Number]]*1000000*Table13478[[#This Row],[Multiplier]]</f>
        <v>98000000</v>
      </c>
      <c r="D99" s="6">
        <f t="shared" si="10"/>
        <v>0.40864699285714234</v>
      </c>
      <c r="E99" s="6">
        <f>Table13478[[#This Row],[Calibration Value]]/Constants!$B$1</f>
        <v>2.4470998624223008</v>
      </c>
      <c r="F99" s="6">
        <f t="shared" si="11"/>
        <v>0.61224489795918369</v>
      </c>
      <c r="G99" s="6">
        <f>$C99/Constants!$B$2</f>
        <v>1.6333333333333333</v>
      </c>
      <c r="H99" s="9">
        <f t="shared" si="12"/>
        <v>0.16699236477118534</v>
      </c>
      <c r="I99" s="9">
        <f t="shared" si="13"/>
        <v>0.37484381507705122</v>
      </c>
      <c r="J99" s="10">
        <f>Table13478[[#This Row],[G Mass Ratio (kg)]]*1000</f>
        <v>166.99236477118535</v>
      </c>
      <c r="K99" s="10">
        <f>Table13478[[#This Row],[G Mass Ratio (kt)]]*1000</f>
        <v>374.8438150770512</v>
      </c>
    </row>
    <row r="100" spans="1:11" x14ac:dyDescent="0.25">
      <c r="A100" s="12">
        <v>99</v>
      </c>
      <c r="B100" s="10">
        <f>1</f>
        <v>1</v>
      </c>
      <c r="C100" s="2">
        <f>Table13478[[#This Row],[Number]]*1000000*Table13478[[#This Row],[Multiplier]]</f>
        <v>99000000</v>
      </c>
      <c r="D100" s="6">
        <f t="shared" si="10"/>
        <v>0.40451924545454498</v>
      </c>
      <c r="E100" s="6">
        <f>Table13478[[#This Row],[Calibration Value]]/Constants!$B$1</f>
        <v>2.472070269181712</v>
      </c>
      <c r="F100" s="6">
        <f t="shared" si="11"/>
        <v>0.60606060606060608</v>
      </c>
      <c r="G100" s="6">
        <f>$C100/Constants!$B$2</f>
        <v>1.65</v>
      </c>
      <c r="H100" s="9">
        <f t="shared" si="12"/>
        <v>0.16363581994311441</v>
      </c>
      <c r="I100" s="9">
        <f t="shared" si="13"/>
        <v>0.36730945821854916</v>
      </c>
      <c r="J100" s="10">
        <f>Table13478[[#This Row],[G Mass Ratio (kg)]]*1000</f>
        <v>163.6358199431144</v>
      </c>
      <c r="K100" s="10">
        <f>Table13478[[#This Row],[G Mass Ratio (kt)]]*1000</f>
        <v>367.30945821854914</v>
      </c>
    </row>
    <row r="101" spans="1:11" x14ac:dyDescent="0.25">
      <c r="A101" s="12">
        <v>100</v>
      </c>
      <c r="B101" s="10">
        <f>1</f>
        <v>1</v>
      </c>
      <c r="C101" s="2">
        <f>Table13478[[#This Row],[Number]]*1000000*Table13478[[#This Row],[Multiplier]]</f>
        <v>100000000</v>
      </c>
      <c r="D101" s="6">
        <f t="shared" si="10"/>
        <v>0.4004740529999995</v>
      </c>
      <c r="E101" s="6">
        <f>Table13478[[#This Row],[Calibration Value]]/Constants!$B$1</f>
        <v>2.4970406759411232</v>
      </c>
      <c r="F101" s="6">
        <f t="shared" si="11"/>
        <v>0.6</v>
      </c>
      <c r="G101" s="6">
        <f>$C101/Constants!$B$2</f>
        <v>1.6666666666666667</v>
      </c>
      <c r="H101" s="9">
        <f t="shared" si="12"/>
        <v>0.1603794671262464</v>
      </c>
      <c r="I101" s="9">
        <f t="shared" si="13"/>
        <v>0.36</v>
      </c>
      <c r="J101" s="10">
        <f>Table13478[[#This Row],[G Mass Ratio (kg)]]*1000</f>
        <v>160.3794671262464</v>
      </c>
      <c r="K101" s="10">
        <f>Table13478[[#This Row],[G Mass Ratio (kt)]]*1000</f>
        <v>360</v>
      </c>
    </row>
    <row r="102" spans="1:11" x14ac:dyDescent="0.25">
      <c r="A102" s="12">
        <v>101</v>
      </c>
      <c r="B102" s="10">
        <f>1</f>
        <v>1</v>
      </c>
      <c r="C102" s="2">
        <f>Table13478[[#This Row],[Number]]*1000000*Table13478[[#This Row],[Multiplier]]</f>
        <v>101000000</v>
      </c>
      <c r="D102" s="6">
        <f t="shared" si="10"/>
        <v>0.39650896336633618</v>
      </c>
      <c r="E102" s="6">
        <f>Table13478[[#This Row],[Calibration Value]]/Constants!$B$1</f>
        <v>2.5220110827005344</v>
      </c>
      <c r="F102" s="6">
        <f t="shared" si="11"/>
        <v>0.59405940594059403</v>
      </c>
      <c r="G102" s="6">
        <f>$C102/Constants!$B$2</f>
        <v>1.6833333333333333</v>
      </c>
      <c r="H102" s="9">
        <f t="shared" si="12"/>
        <v>0.15721935802984652</v>
      </c>
      <c r="I102" s="9">
        <f t="shared" si="13"/>
        <v>0.35290657778649148</v>
      </c>
      <c r="J102" s="10">
        <f>Table13478[[#This Row],[G Mass Ratio (kg)]]*1000</f>
        <v>157.21935802984652</v>
      </c>
      <c r="K102" s="10">
        <f>Table13478[[#This Row],[G Mass Ratio (kt)]]*1000</f>
        <v>352.90657778649148</v>
      </c>
    </row>
    <row r="103" spans="1:11" x14ac:dyDescent="0.25">
      <c r="A103" s="12">
        <v>102</v>
      </c>
      <c r="B103" s="10">
        <f>1</f>
        <v>1</v>
      </c>
      <c r="C103" s="2">
        <f>Table13478[[#This Row],[Number]]*1000000*Table13478[[#This Row],[Multiplier]]</f>
        <v>102000000</v>
      </c>
      <c r="D103" s="6">
        <f t="shared" si="10"/>
        <v>0.39262162058823485</v>
      </c>
      <c r="E103" s="6">
        <f>Table13478[[#This Row],[Calibration Value]]/Constants!$B$1</f>
        <v>2.5469814894599456</v>
      </c>
      <c r="F103" s="6">
        <f t="shared" si="11"/>
        <v>0.58823529411764708</v>
      </c>
      <c r="G103" s="6">
        <f>$C103/Constants!$B$2</f>
        <v>1.7</v>
      </c>
      <c r="H103" s="9">
        <f t="shared" si="12"/>
        <v>0.15415173695333184</v>
      </c>
      <c r="I103" s="9">
        <f t="shared" si="13"/>
        <v>0.34602076124567477</v>
      </c>
      <c r="J103" s="10">
        <f>Table13478[[#This Row],[G Mass Ratio (kg)]]*1000</f>
        <v>154.15173695333183</v>
      </c>
      <c r="K103" s="10">
        <f>Table13478[[#This Row],[G Mass Ratio (kt)]]*1000</f>
        <v>346.02076124567475</v>
      </c>
    </row>
    <row r="104" spans="1:11" x14ac:dyDescent="0.25">
      <c r="A104" s="12">
        <v>103</v>
      </c>
      <c r="B104" s="10">
        <f>1</f>
        <v>1</v>
      </c>
      <c r="C104" s="2">
        <f>Table13478[[#This Row],[Number]]*1000000*Table13478[[#This Row],[Multiplier]]</f>
        <v>103000000</v>
      </c>
      <c r="D104" s="6">
        <f t="shared" si="10"/>
        <v>0.38880976019417429</v>
      </c>
      <c r="E104" s="6">
        <f>Table13478[[#This Row],[Calibration Value]]/Constants!$B$1</f>
        <v>2.5719518962193568</v>
      </c>
      <c r="F104" s="6">
        <f t="shared" si="11"/>
        <v>0.58252427184466027</v>
      </c>
      <c r="G104" s="6">
        <f>$C104/Constants!$B$2</f>
        <v>1.7166666666666666</v>
      </c>
      <c r="H104" s="9">
        <f t="shared" si="12"/>
        <v>0.15117302962225132</v>
      </c>
      <c r="I104" s="9">
        <f t="shared" si="13"/>
        <v>0.33933452728815167</v>
      </c>
      <c r="J104" s="10">
        <f>Table13478[[#This Row],[G Mass Ratio (kg)]]*1000</f>
        <v>151.17302962225131</v>
      </c>
      <c r="K104" s="10">
        <f>Table13478[[#This Row],[G Mass Ratio (kt)]]*1000</f>
        <v>339.33452728815166</v>
      </c>
    </row>
    <row r="105" spans="1:11" x14ac:dyDescent="0.25">
      <c r="A105" s="12">
        <v>104</v>
      </c>
      <c r="B105" s="10">
        <f>1</f>
        <v>1</v>
      </c>
      <c r="C105" s="2">
        <f>Table13478[[#This Row],[Number]]*1000000*Table13478[[#This Row],[Multiplier]]</f>
        <v>104000000</v>
      </c>
      <c r="D105" s="6">
        <f t="shared" si="10"/>
        <v>0.38507120480769186</v>
      </c>
      <c r="E105" s="6">
        <f>Table13478[[#This Row],[Calibration Value]]/Constants!$B$1</f>
        <v>2.596922302978768</v>
      </c>
      <c r="F105" s="6">
        <f t="shared" si="11"/>
        <v>0.57692307692307687</v>
      </c>
      <c r="G105" s="6">
        <f>$C105/Constants!$B$2</f>
        <v>1.7333333333333334</v>
      </c>
      <c r="H105" s="9">
        <f t="shared" si="12"/>
        <v>0.14827983277204737</v>
      </c>
      <c r="I105" s="9">
        <f t="shared" si="13"/>
        <v>0.33284023668639046</v>
      </c>
      <c r="J105" s="10">
        <f>Table13478[[#This Row],[G Mass Ratio (kg)]]*1000</f>
        <v>148.27983277204737</v>
      </c>
      <c r="K105" s="10">
        <f>Table13478[[#This Row],[G Mass Ratio (kt)]]*1000</f>
        <v>332.84023668639048</v>
      </c>
    </row>
    <row r="106" spans="1:11" x14ac:dyDescent="0.25">
      <c r="A106" s="12">
        <v>105</v>
      </c>
      <c r="B106" s="10">
        <f>1</f>
        <v>1</v>
      </c>
      <c r="C106" s="2">
        <f>Table13478[[#This Row],[Number]]*1000000*Table13478[[#This Row],[Multiplier]]</f>
        <v>105000000</v>
      </c>
      <c r="D106" s="6">
        <f t="shared" si="10"/>
        <v>0.38140385999999954</v>
      </c>
      <c r="E106" s="6">
        <f>Table13478[[#This Row],[Calibration Value]]/Constants!$B$1</f>
        <v>2.6218927097381792</v>
      </c>
      <c r="F106" s="6">
        <f t="shared" si="11"/>
        <v>0.5714285714285714</v>
      </c>
      <c r="G106" s="6">
        <f>$C106/Constants!$B$2</f>
        <v>1.75</v>
      </c>
      <c r="H106" s="9">
        <f t="shared" si="12"/>
        <v>0.14546890442289925</v>
      </c>
      <c r="I106" s="9">
        <f t="shared" si="13"/>
        <v>0.32653061224489793</v>
      </c>
      <c r="J106" s="10">
        <f>Table13478[[#This Row],[G Mass Ratio (kg)]]*1000</f>
        <v>145.46890442289924</v>
      </c>
      <c r="K106" s="10">
        <f>Table13478[[#This Row],[G Mass Ratio (kt)]]*1000</f>
        <v>326.53061224489795</v>
      </c>
    </row>
    <row r="107" spans="1:11" x14ac:dyDescent="0.25">
      <c r="A107" s="12">
        <v>106</v>
      </c>
      <c r="B107" s="10">
        <f>1</f>
        <v>1</v>
      </c>
      <c r="C107" s="2">
        <f>Table13478[[#This Row],[Number]]*1000000*Table13478[[#This Row],[Multiplier]]</f>
        <v>106000000</v>
      </c>
      <c r="D107" s="6">
        <f t="shared" si="10"/>
        <v>0.37780571037735805</v>
      </c>
      <c r="E107" s="6">
        <f>Table13478[[#This Row],[Calibration Value]]/Constants!$B$1</f>
        <v>2.6468631164975904</v>
      </c>
      <c r="F107" s="6">
        <f t="shared" si="11"/>
        <v>0.56603773584905659</v>
      </c>
      <c r="G107" s="6">
        <f>$C107/Constants!$B$2</f>
        <v>1.7666666666666666</v>
      </c>
      <c r="H107" s="9">
        <f t="shared" si="12"/>
        <v>0.14273715479374016</v>
      </c>
      <c r="I107" s="9">
        <f t="shared" si="13"/>
        <v>0.32039871840512635</v>
      </c>
      <c r="J107" s="10">
        <f>Table13478[[#This Row],[G Mass Ratio (kg)]]*1000</f>
        <v>142.73715479374016</v>
      </c>
      <c r="K107" s="10">
        <f>Table13478[[#This Row],[G Mass Ratio (kt)]]*1000</f>
        <v>320.39871840512637</v>
      </c>
    </row>
    <row r="108" spans="1:11" x14ac:dyDescent="0.25">
      <c r="A108" s="12">
        <v>107</v>
      </c>
      <c r="B108" s="10">
        <f>1</f>
        <v>1</v>
      </c>
      <c r="C108" s="2">
        <f>Table13478[[#This Row],[Number]]*1000000*Table13478[[#This Row],[Multiplier]]</f>
        <v>107000000</v>
      </c>
      <c r="D108" s="6">
        <f t="shared" si="10"/>
        <v>0.37427481588785005</v>
      </c>
      <c r="E108" s="6">
        <f>Table13478[[#This Row],[Calibration Value]]/Constants!$B$1</f>
        <v>2.6718335232570016</v>
      </c>
      <c r="F108" s="6">
        <f t="shared" si="11"/>
        <v>0.56074766355140182</v>
      </c>
      <c r="G108" s="6">
        <f>$C108/Constants!$B$2</f>
        <v>1.7833333333333334</v>
      </c>
      <c r="H108" s="9">
        <f t="shared" si="12"/>
        <v>0.14008163780788405</v>
      </c>
      <c r="I108" s="9">
        <f t="shared" si="13"/>
        <v>0.31443794217835613</v>
      </c>
      <c r="J108" s="10">
        <f>Table13478[[#This Row],[G Mass Ratio (kg)]]*1000</f>
        <v>140.08163780788405</v>
      </c>
      <c r="K108" s="10">
        <f>Table13478[[#This Row],[G Mass Ratio (kt)]]*1000</f>
        <v>314.43794217835614</v>
      </c>
    </row>
    <row r="109" spans="1:11" x14ac:dyDescent="0.25">
      <c r="A109" s="12">
        <v>108</v>
      </c>
      <c r="B109" s="10">
        <f>1</f>
        <v>1</v>
      </c>
      <c r="C109" s="2">
        <f>Table13478[[#This Row],[Number]]*1000000*Table13478[[#This Row],[Multiplier]]</f>
        <v>108000000</v>
      </c>
      <c r="D109" s="6">
        <f t="shared" si="10"/>
        <v>0.37080930833333292</v>
      </c>
      <c r="E109" s="6">
        <f>Table13478[[#This Row],[Calibration Value]]/Constants!$B$1</f>
        <v>2.6968039300164128</v>
      </c>
      <c r="F109" s="6">
        <f t="shared" si="11"/>
        <v>0.55555555555555558</v>
      </c>
      <c r="G109" s="6">
        <f>$C109/Constants!$B$2</f>
        <v>1.8</v>
      </c>
      <c r="H109" s="9">
        <f t="shared" si="12"/>
        <v>0.13749954314664475</v>
      </c>
      <c r="I109" s="9">
        <f t="shared" si="13"/>
        <v>0.30864197530864201</v>
      </c>
      <c r="J109" s="10">
        <f>Table13478[[#This Row],[G Mass Ratio (kg)]]*1000</f>
        <v>137.49954314664475</v>
      </c>
      <c r="K109" s="10">
        <f>Table13478[[#This Row],[G Mass Ratio (kt)]]*1000</f>
        <v>308.64197530864203</v>
      </c>
    </row>
    <row r="110" spans="1:11" x14ac:dyDescent="0.25">
      <c r="A110" s="12">
        <v>109</v>
      </c>
      <c r="B110" s="10">
        <f>1</f>
        <v>1</v>
      </c>
      <c r="C110" s="2">
        <f>Table13478[[#This Row],[Number]]*1000000*Table13478[[#This Row],[Multiplier]]</f>
        <v>109000000</v>
      </c>
      <c r="D110" s="6">
        <f t="shared" si="10"/>
        <v>0.36740738807339401</v>
      </c>
      <c r="E110" s="6">
        <f>Table13478[[#This Row],[Calibration Value]]/Constants!$B$1</f>
        <v>2.7217743367758245</v>
      </c>
      <c r="F110" s="6">
        <f t="shared" si="11"/>
        <v>0.55045871559633031</v>
      </c>
      <c r="G110" s="6">
        <f>$C110/Constants!$B$2</f>
        <v>1.8166666666666667</v>
      </c>
      <c r="H110" s="9">
        <f t="shared" si="12"/>
        <v>0.13498818881091354</v>
      </c>
      <c r="I110" s="9">
        <f t="shared" si="13"/>
        <v>0.30300479757596166</v>
      </c>
      <c r="J110" s="10">
        <f>Table13478[[#This Row],[G Mass Ratio (kg)]]*1000</f>
        <v>134.98818881091353</v>
      </c>
      <c r="K110" s="10">
        <f>Table13478[[#This Row],[G Mass Ratio (kt)]]*1000</f>
        <v>303.00479757596167</v>
      </c>
    </row>
    <row r="111" spans="1:11" x14ac:dyDescent="0.25">
      <c r="A111" s="12">
        <v>110</v>
      </c>
      <c r="B111" s="10">
        <f>1</f>
        <v>1</v>
      </c>
      <c r="C111" s="2">
        <f>Table13478[[#This Row],[Number]]*1000000*Table13478[[#This Row],[Multiplier]]</f>
        <v>110000000</v>
      </c>
      <c r="D111" s="6">
        <f t="shared" si="10"/>
        <v>0.36406732090909044</v>
      </c>
      <c r="E111" s="6">
        <f>Table13478[[#This Row],[Calibration Value]]/Constants!$B$1</f>
        <v>2.7467447435352357</v>
      </c>
      <c r="F111" s="6">
        <f t="shared" si="11"/>
        <v>0.54545454545454553</v>
      </c>
      <c r="G111" s="6">
        <f>$C111/Constants!$B$2</f>
        <v>1.8333333333333333</v>
      </c>
      <c r="H111" s="9">
        <f t="shared" si="12"/>
        <v>0.13254501415392264</v>
      </c>
      <c r="I111" s="9">
        <f t="shared" si="13"/>
        <v>0.29752066115702486</v>
      </c>
      <c r="J111" s="10">
        <f>Table13478[[#This Row],[G Mass Ratio (kg)]]*1000</f>
        <v>132.54501415392264</v>
      </c>
      <c r="K111" s="10">
        <f>Table13478[[#This Row],[G Mass Ratio (kt)]]*1000</f>
        <v>297.52066115702485</v>
      </c>
    </row>
    <row r="112" spans="1:11" x14ac:dyDescent="0.25">
      <c r="A112" s="12">
        <v>111</v>
      </c>
      <c r="B112" s="10">
        <f>1</f>
        <v>1</v>
      </c>
      <c r="C112" s="2">
        <f>Table13478[[#This Row],[Number]]*1000000*Table13478[[#This Row],[Multiplier]]</f>
        <v>111000000</v>
      </c>
      <c r="D112" s="6">
        <f t="shared" si="10"/>
        <v>0.36078743513513467</v>
      </c>
      <c r="E112" s="6">
        <f>Table13478[[#This Row],[Calibration Value]]/Constants!$B$1</f>
        <v>2.7717151502946469</v>
      </c>
      <c r="F112" s="6">
        <f t="shared" si="11"/>
        <v>0.54054054054054046</v>
      </c>
      <c r="G112" s="6">
        <f>$C112/Constants!$B$2</f>
        <v>1.85</v>
      </c>
      <c r="H112" s="9">
        <f t="shared" si="12"/>
        <v>0.13016757335138901</v>
      </c>
      <c r="I112" s="9">
        <f t="shared" si="13"/>
        <v>0.29218407596785967</v>
      </c>
      <c r="J112" s="10">
        <f>Table13478[[#This Row],[G Mass Ratio (kg)]]*1000</f>
        <v>130.16757335138902</v>
      </c>
      <c r="K112" s="10">
        <f>Table13478[[#This Row],[G Mass Ratio (kt)]]*1000</f>
        <v>292.18407596785966</v>
      </c>
    </row>
    <row r="113" spans="1:11" x14ac:dyDescent="0.25">
      <c r="A113" s="12">
        <v>112</v>
      </c>
      <c r="B113" s="10">
        <f>1</f>
        <v>1</v>
      </c>
      <c r="C113" s="2">
        <f>Table13478[[#This Row],[Number]]*1000000*Table13478[[#This Row],[Multiplier]]</f>
        <v>112000000</v>
      </c>
      <c r="D113" s="6">
        <f t="shared" si="10"/>
        <v>0.35756611874999955</v>
      </c>
      <c r="E113" s="6">
        <f>Table13478[[#This Row],[Calibration Value]]/Constants!$B$1</f>
        <v>2.7966855570540581</v>
      </c>
      <c r="F113" s="6">
        <f t="shared" si="11"/>
        <v>0.5357142857142857</v>
      </c>
      <c r="G113" s="6">
        <f>$C113/Constants!$B$2</f>
        <v>1.8666666666666667</v>
      </c>
      <c r="H113" s="9">
        <f t="shared" si="12"/>
        <v>0.12785352927793878</v>
      </c>
      <c r="I113" s="9">
        <f t="shared" si="13"/>
        <v>0.28698979591836732</v>
      </c>
      <c r="J113" s="10">
        <f>Table13478[[#This Row],[G Mass Ratio (kg)]]*1000</f>
        <v>127.85352927793878</v>
      </c>
      <c r="K113" s="10">
        <f>Table13478[[#This Row],[G Mass Ratio (kt)]]*1000</f>
        <v>286.98979591836729</v>
      </c>
    </row>
    <row r="114" spans="1:11" x14ac:dyDescent="0.25">
      <c r="A114" s="12">
        <v>113</v>
      </c>
      <c r="B114" s="10">
        <f>1</f>
        <v>1</v>
      </c>
      <c r="C114" s="2">
        <f>Table13478[[#This Row],[Number]]*1000000*Table13478[[#This Row],[Multiplier]]</f>
        <v>113000000</v>
      </c>
      <c r="D114" s="6">
        <f t="shared" si="10"/>
        <v>0.35440181681415883</v>
      </c>
      <c r="E114" s="6">
        <f>Table13478[[#This Row],[Calibration Value]]/Constants!$B$1</f>
        <v>2.8216559638134693</v>
      </c>
      <c r="F114" s="6">
        <f t="shared" si="11"/>
        <v>0.53097345132743368</v>
      </c>
      <c r="G114" s="6">
        <f>$C114/Constants!$B$2</f>
        <v>1.8833333333333333</v>
      </c>
      <c r="H114" s="9">
        <f t="shared" si="12"/>
        <v>0.1256006477611766</v>
      </c>
      <c r="I114" s="9">
        <f t="shared" si="13"/>
        <v>0.28193280601456661</v>
      </c>
      <c r="J114" s="10">
        <f>Table13478[[#This Row],[G Mass Ratio (kg)]]*1000</f>
        <v>125.6006477611766</v>
      </c>
      <c r="K114" s="10">
        <f>Table13478[[#This Row],[G Mass Ratio (kt)]]*1000</f>
        <v>281.93280601456661</v>
      </c>
    </row>
    <row r="115" spans="1:11" x14ac:dyDescent="0.25">
      <c r="A115" s="12">
        <v>114</v>
      </c>
      <c r="B115" s="10">
        <f>1</f>
        <v>1</v>
      </c>
      <c r="C115" s="2">
        <f>Table13478[[#This Row],[Number]]*1000000*Table13478[[#This Row],[Multiplier]]</f>
        <v>114000000</v>
      </c>
      <c r="D115" s="6">
        <f t="shared" si="10"/>
        <v>0.35129302894736797</v>
      </c>
      <c r="E115" s="6">
        <f>Table13478[[#This Row],[Calibration Value]]/Constants!$B$1</f>
        <v>2.8466263705728805</v>
      </c>
      <c r="F115" s="6">
        <f t="shared" si="11"/>
        <v>0.52631578947368418</v>
      </c>
      <c r="G115" s="6">
        <f>$C115/Constants!$B$2</f>
        <v>1.9</v>
      </c>
      <c r="H115" s="9">
        <f t="shared" si="12"/>
        <v>0.12340679218701631</v>
      </c>
      <c r="I115" s="9">
        <f t="shared" si="13"/>
        <v>0.27700831024930744</v>
      </c>
      <c r="J115" s="10">
        <f>Table13478[[#This Row],[G Mass Ratio (kg)]]*1000</f>
        <v>123.40679218701631</v>
      </c>
      <c r="K115" s="10">
        <f>Table13478[[#This Row],[G Mass Ratio (kt)]]*1000</f>
        <v>277.00831024930744</v>
      </c>
    </row>
    <row r="116" spans="1:11" x14ac:dyDescent="0.25">
      <c r="A116" s="12">
        <v>115</v>
      </c>
      <c r="B116" s="10">
        <f>1</f>
        <v>1</v>
      </c>
      <c r="C116" s="2">
        <f>Table13478[[#This Row],[Number]]*1000000*Table13478[[#This Row],[Multiplier]]</f>
        <v>115000000</v>
      </c>
      <c r="D116" s="6">
        <f t="shared" si="10"/>
        <v>0.3482383069565213</v>
      </c>
      <c r="E116" s="6">
        <f>Table13478[[#This Row],[Calibration Value]]/Constants!$B$1</f>
        <v>2.8715967773322917</v>
      </c>
      <c r="F116" s="6">
        <f t="shared" si="11"/>
        <v>0.52173913043478259</v>
      </c>
      <c r="G116" s="6">
        <f>$C116/Constants!$B$2</f>
        <v>1.9166666666666667</v>
      </c>
      <c r="H116" s="9">
        <f t="shared" si="12"/>
        <v>0.12126991843194436</v>
      </c>
      <c r="I116" s="9">
        <f t="shared" si="13"/>
        <v>0.27221172022684309</v>
      </c>
      <c r="J116" s="10">
        <f>Table13478[[#This Row],[G Mass Ratio (kg)]]*1000</f>
        <v>121.26991843194436</v>
      </c>
      <c r="K116" s="10">
        <f>Table13478[[#This Row],[G Mass Ratio (kt)]]*1000</f>
        <v>272.21172022684311</v>
      </c>
    </row>
    <row r="117" spans="1:11" x14ac:dyDescent="0.25">
      <c r="A117" s="12">
        <v>116</v>
      </c>
      <c r="B117" s="10">
        <f>1</f>
        <v>1</v>
      </c>
      <c r="C117" s="2">
        <f>Table13478[[#This Row],[Number]]*1000000*Table13478[[#This Row],[Multiplier]]</f>
        <v>116000000</v>
      </c>
      <c r="D117" s="6">
        <f t="shared" si="10"/>
        <v>0.34523625258620649</v>
      </c>
      <c r="E117" s="6">
        <f>Table13478[[#This Row],[Calibration Value]]/Constants!$B$1</f>
        <v>2.8965671840917029</v>
      </c>
      <c r="F117" s="6">
        <f t="shared" si="11"/>
        <v>0.51724137931034486</v>
      </c>
      <c r="G117" s="6">
        <f>$C117/Constants!$B$2</f>
        <v>1.9333333333333333</v>
      </c>
      <c r="H117" s="9">
        <f t="shared" si="12"/>
        <v>0.11918807009976697</v>
      </c>
      <c r="I117" s="9">
        <f t="shared" si="13"/>
        <v>0.26753864447086806</v>
      </c>
      <c r="J117" s="10">
        <f>Table13478[[#This Row],[G Mass Ratio (kg)]]*1000</f>
        <v>119.18807009976696</v>
      </c>
      <c r="K117" s="10">
        <f>Table13478[[#This Row],[G Mass Ratio (kt)]]*1000</f>
        <v>267.53864447086806</v>
      </c>
    </row>
    <row r="118" spans="1:11" x14ac:dyDescent="0.25">
      <c r="A118" s="12">
        <v>117</v>
      </c>
      <c r="B118" s="10">
        <f>1</f>
        <v>1</v>
      </c>
      <c r="C118" s="2">
        <f>Table13478[[#This Row],[Number]]*1000000*Table13478[[#This Row],[Multiplier]]</f>
        <v>117000000</v>
      </c>
      <c r="D118" s="6">
        <f t="shared" si="10"/>
        <v>0.34228551538461499</v>
      </c>
      <c r="E118" s="6">
        <f>Table13478[[#This Row],[Calibration Value]]/Constants!$B$1</f>
        <v>2.9215375908511141</v>
      </c>
      <c r="F118" s="6">
        <f t="shared" si="11"/>
        <v>0.51282051282051289</v>
      </c>
      <c r="G118" s="6">
        <f>$C118/Constants!$B$2</f>
        <v>1.95</v>
      </c>
      <c r="H118" s="9">
        <f t="shared" si="12"/>
        <v>0.11715937404211151</v>
      </c>
      <c r="I118" s="9">
        <f t="shared" si="13"/>
        <v>0.2629848783694938</v>
      </c>
      <c r="J118" s="10">
        <f>Table13478[[#This Row],[G Mass Ratio (kg)]]*1000</f>
        <v>117.15937404211151</v>
      </c>
      <c r="K118" s="10">
        <f>Table13478[[#This Row],[G Mass Ratio (kt)]]*1000</f>
        <v>262.9848783694938</v>
      </c>
    </row>
    <row r="119" spans="1:11" x14ac:dyDescent="0.25">
      <c r="A119" s="12">
        <v>118</v>
      </c>
      <c r="B119" s="10">
        <f>1</f>
        <v>1</v>
      </c>
      <c r="C119" s="2">
        <f>Table13478[[#This Row],[Number]]*1000000*Table13478[[#This Row],[Multiplier]]</f>
        <v>118000000</v>
      </c>
      <c r="D119" s="6">
        <f t="shared" si="10"/>
        <v>0.33938479067796573</v>
      </c>
      <c r="E119" s="6">
        <f>Table13478[[#This Row],[Calibration Value]]/Constants!$B$1</f>
        <v>2.9465079976105253</v>
      </c>
      <c r="F119" s="6">
        <f t="shared" si="11"/>
        <v>0.50847457627118642</v>
      </c>
      <c r="G119" s="6">
        <f>$C119/Constants!$B$2</f>
        <v>1.9666666666666666</v>
      </c>
      <c r="H119" s="9">
        <f t="shared" si="12"/>
        <v>0.11518203614352661</v>
      </c>
      <c r="I119" s="9">
        <f t="shared" si="13"/>
        <v>0.25854639471416258</v>
      </c>
      <c r="J119" s="10">
        <f>Table13478[[#This Row],[G Mass Ratio (kg)]]*1000</f>
        <v>115.1820361435266</v>
      </c>
      <c r="K119" s="10">
        <f>Table13478[[#This Row],[G Mass Ratio (kt)]]*1000</f>
        <v>258.5463947141626</v>
      </c>
    </row>
    <row r="120" spans="1:11" x14ac:dyDescent="0.25">
      <c r="A120" s="12">
        <v>119</v>
      </c>
      <c r="B120" s="10">
        <f>1</f>
        <v>1</v>
      </c>
      <c r="C120" s="2">
        <f>Table13478[[#This Row],[Number]]*1000000*Table13478[[#This Row],[Multiplier]]</f>
        <v>119000000</v>
      </c>
      <c r="D120" s="6">
        <f t="shared" si="10"/>
        <v>0.33653281764705845</v>
      </c>
      <c r="E120" s="6">
        <f>Table13478[[#This Row],[Calibration Value]]/Constants!$B$1</f>
        <v>2.9714784043699365</v>
      </c>
      <c r="F120" s="6">
        <f t="shared" si="11"/>
        <v>0.50420168067226889</v>
      </c>
      <c r="G120" s="6">
        <f>$C120/Constants!$B$2</f>
        <v>1.9833333333333334</v>
      </c>
      <c r="H120" s="9">
        <f t="shared" si="12"/>
        <v>0.11325433735346829</v>
      </c>
      <c r="I120" s="9">
        <f t="shared" si="13"/>
        <v>0.25421933479274061</v>
      </c>
      <c r="J120" s="10">
        <f>Table13478[[#This Row],[G Mass Ratio (kg)]]*1000</f>
        <v>113.25433735346829</v>
      </c>
      <c r="K120" s="10">
        <f>Table13478[[#This Row],[G Mass Ratio (kt)]]*1000</f>
        <v>254.21933479274063</v>
      </c>
    </row>
    <row r="121" spans="1:11" x14ac:dyDescent="0.25">
      <c r="A121" s="12">
        <v>120</v>
      </c>
      <c r="B121" s="10">
        <f>1</f>
        <v>1</v>
      </c>
      <c r="C121" s="2">
        <f>Table13478[[#This Row],[Number]]*1000000*Table13478[[#This Row],[Multiplier]]</f>
        <v>120000000</v>
      </c>
      <c r="D121" s="6">
        <f t="shared" si="10"/>
        <v>0.33372837749999962</v>
      </c>
      <c r="E121" s="6">
        <f>Table13478[[#This Row],[Calibration Value]]/Constants!$B$1</f>
        <v>2.9964488111293477</v>
      </c>
      <c r="F121" s="6">
        <f t="shared" si="11"/>
        <v>0.5</v>
      </c>
      <c r="G121" s="6">
        <f>$C121/Constants!$B$2</f>
        <v>2</v>
      </c>
      <c r="H121" s="9">
        <f t="shared" si="12"/>
        <v>0.11137462994878225</v>
      </c>
      <c r="I121" s="9">
        <f t="shared" si="13"/>
        <v>0.25</v>
      </c>
      <c r="J121" s="10">
        <f>Table13478[[#This Row],[G Mass Ratio (kg)]]*1000</f>
        <v>111.37462994878226</v>
      </c>
      <c r="K121" s="10">
        <f>Table13478[[#This Row],[G Mass Ratio (kt)]]*1000</f>
        <v>250</v>
      </c>
    </row>
    <row r="122" spans="1:11" x14ac:dyDescent="0.25">
      <c r="A122" s="12">
        <v>121</v>
      </c>
      <c r="B122" s="10">
        <f>1</f>
        <v>1</v>
      </c>
      <c r="C122" s="2">
        <f>Table13478[[#This Row],[Number]]*1000000*Table13478[[#This Row],[Multiplier]]</f>
        <v>121000000</v>
      </c>
      <c r="D122" s="6">
        <f t="shared" si="10"/>
        <v>0.33097029173553683</v>
      </c>
      <c r="E122" s="6">
        <f>Table13478[[#This Row],[Calibration Value]]/Constants!$B$1</f>
        <v>3.0214192178887589</v>
      </c>
      <c r="F122" s="6">
        <f t="shared" si="11"/>
        <v>0.49586776859504134</v>
      </c>
      <c r="G122" s="6">
        <f>$C122/Constants!$B$2</f>
        <v>2.0166666666666666</v>
      </c>
      <c r="H122" s="9">
        <f t="shared" si="12"/>
        <v>0.10954133401150636</v>
      </c>
      <c r="I122" s="9">
        <f t="shared" si="13"/>
        <v>0.24588484393142546</v>
      </c>
      <c r="J122" s="10">
        <f>Table13478[[#This Row],[G Mass Ratio (kg)]]*1000</f>
        <v>109.54133401150635</v>
      </c>
      <c r="K122" s="10">
        <f>Table13478[[#This Row],[G Mass Ratio (kt)]]*1000</f>
        <v>245.88484393142545</v>
      </c>
    </row>
    <row r="123" spans="1:11" x14ac:dyDescent="0.25">
      <c r="A123" s="12">
        <v>122</v>
      </c>
      <c r="B123" s="10">
        <f>1</f>
        <v>1</v>
      </c>
      <c r="C123" s="2">
        <f>Table13478[[#This Row],[Number]]*1000000*Table13478[[#This Row],[Multiplier]]</f>
        <v>122000000</v>
      </c>
      <c r="D123" s="6">
        <f t="shared" si="10"/>
        <v>0.3282574204918029</v>
      </c>
      <c r="E123" s="6">
        <f>Table13478[[#This Row],[Calibration Value]]/Constants!$B$1</f>
        <v>3.0463896246481701</v>
      </c>
      <c r="F123" s="6">
        <f t="shared" si="11"/>
        <v>0.49180327868852464</v>
      </c>
      <c r="G123" s="6">
        <f>$C123/Constants!$B$2</f>
        <v>2.0333333333333332</v>
      </c>
      <c r="H123" s="9">
        <f t="shared" si="12"/>
        <v>0.1077529341079323</v>
      </c>
      <c r="I123" s="9">
        <f t="shared" si="13"/>
        <v>0.24187046492878264</v>
      </c>
      <c r="J123" s="10">
        <f>Table13478[[#This Row],[G Mass Ratio (kg)]]*1000</f>
        <v>107.75293410793229</v>
      </c>
      <c r="K123" s="10">
        <f>Table13478[[#This Row],[G Mass Ratio (kt)]]*1000</f>
        <v>241.87046492878264</v>
      </c>
    </row>
    <row r="124" spans="1:11" x14ac:dyDescent="0.25">
      <c r="A124" s="12">
        <v>123</v>
      </c>
      <c r="B124" s="10">
        <f>1</f>
        <v>1</v>
      </c>
      <c r="C124" s="2">
        <f>Table13478[[#This Row],[Number]]*1000000*Table13478[[#This Row],[Multiplier]]</f>
        <v>123000000</v>
      </c>
      <c r="D124" s="6">
        <f t="shared" si="10"/>
        <v>0.32558866097560935</v>
      </c>
      <c r="E124" s="6">
        <f>Table13478[[#This Row],[Calibration Value]]/Constants!$B$1</f>
        <v>3.0713600314075817</v>
      </c>
      <c r="F124" s="6">
        <f t="shared" si="11"/>
        <v>0.48780487804878053</v>
      </c>
      <c r="G124" s="6">
        <f>$C124/Constants!$B$2</f>
        <v>2.0499999999999998</v>
      </c>
      <c r="H124" s="9">
        <f t="shared" si="12"/>
        <v>0.10600797615589028</v>
      </c>
      <c r="I124" s="9">
        <f t="shared" si="13"/>
        <v>0.23795359904818564</v>
      </c>
      <c r="J124" s="10">
        <f>Table13478[[#This Row],[G Mass Ratio (kg)]]*1000</f>
        <v>106.00797615589028</v>
      </c>
      <c r="K124" s="10">
        <f>Table13478[[#This Row],[G Mass Ratio (kt)]]*1000</f>
        <v>237.95359904818565</v>
      </c>
    </row>
    <row r="125" spans="1:11" x14ac:dyDescent="0.25">
      <c r="A125" s="12">
        <v>124</v>
      </c>
      <c r="B125" s="10">
        <f>1</f>
        <v>1</v>
      </c>
      <c r="C125" s="2">
        <f>Table13478[[#This Row],[Number]]*1000000*Table13478[[#This Row],[Multiplier]]</f>
        <v>124000000</v>
      </c>
      <c r="D125" s="6">
        <f t="shared" si="10"/>
        <v>0.32296294596774155</v>
      </c>
      <c r="E125" s="6">
        <f>Table13478[[#This Row],[Calibration Value]]/Constants!$B$1</f>
        <v>3.0963304381669929</v>
      </c>
      <c r="F125" s="6">
        <f t="shared" si="11"/>
        <v>0.48387096774193544</v>
      </c>
      <c r="G125" s="6">
        <f>$C125/Constants!$B$2</f>
        <v>2.0666666666666669</v>
      </c>
      <c r="H125" s="9">
        <f t="shared" si="12"/>
        <v>0.10430506446816235</v>
      </c>
      <c r="I125" s="9">
        <f t="shared" si="13"/>
        <v>0.23413111342351714</v>
      </c>
      <c r="J125" s="10">
        <f>Table13478[[#This Row],[G Mass Ratio (kg)]]*1000</f>
        <v>104.30506446816234</v>
      </c>
      <c r="K125" s="10">
        <f>Table13478[[#This Row],[G Mass Ratio (kt)]]*1000</f>
        <v>234.13111342351715</v>
      </c>
    </row>
    <row r="126" spans="1:11" x14ac:dyDescent="0.25">
      <c r="A126" s="12">
        <v>125</v>
      </c>
      <c r="B126" s="10">
        <f>1</f>
        <v>1</v>
      </c>
      <c r="C126" s="2">
        <f>Table13478[[#This Row],[Number]]*1000000*Table13478[[#This Row],[Multiplier]]</f>
        <v>125000000</v>
      </c>
      <c r="D126" s="6">
        <f t="shared" si="10"/>
        <v>0.3203792423999996</v>
      </c>
      <c r="E126" s="6">
        <f>Table13478[[#This Row],[Calibration Value]]/Constants!$B$1</f>
        <v>3.1213008449264041</v>
      </c>
      <c r="F126" s="6">
        <f t="shared" si="11"/>
        <v>0.48</v>
      </c>
      <c r="G126" s="6">
        <f>$C126/Constants!$B$2</f>
        <v>2.0833333333333335</v>
      </c>
      <c r="H126" s="9">
        <f t="shared" si="12"/>
        <v>0.10264285896079769</v>
      </c>
      <c r="I126" s="9">
        <f t="shared" si="13"/>
        <v>0.23039999999999999</v>
      </c>
      <c r="J126" s="10">
        <f>Table13478[[#This Row],[G Mass Ratio (kg)]]*1000</f>
        <v>102.6428589607977</v>
      </c>
      <c r="K126" s="10">
        <f>Table13478[[#This Row],[G Mass Ratio (kt)]]*1000</f>
        <v>230.4</v>
      </c>
    </row>
    <row r="127" spans="1:11" x14ac:dyDescent="0.25">
      <c r="A127" s="12">
        <v>126</v>
      </c>
      <c r="B127" s="10">
        <f>1</f>
        <v>1</v>
      </c>
      <c r="C127" s="2">
        <f>Table13478[[#This Row],[Number]]*1000000*Table13478[[#This Row],[Multiplier]]</f>
        <v>126000000</v>
      </c>
      <c r="D127" s="6">
        <f t="shared" si="10"/>
        <v>0.31783654999999961</v>
      </c>
      <c r="E127" s="6">
        <f>Table13478[[#This Row],[Calibration Value]]/Constants!$B$1</f>
        <v>3.1462712516858153</v>
      </c>
      <c r="F127" s="6">
        <f t="shared" si="11"/>
        <v>0.47619047619047616</v>
      </c>
      <c r="G127" s="6">
        <f>$C127/Constants!$B$2</f>
        <v>2.1</v>
      </c>
      <c r="H127" s="9">
        <f t="shared" si="12"/>
        <v>0.10102007251590225</v>
      </c>
      <c r="I127" s="9">
        <f t="shared" si="13"/>
        <v>0.22675736961451246</v>
      </c>
      <c r="J127" s="10">
        <f>Table13478[[#This Row],[G Mass Ratio (kg)]]*1000</f>
        <v>101.02007251590226</v>
      </c>
      <c r="K127" s="10">
        <f>Table13478[[#This Row],[G Mass Ratio (kt)]]*1000</f>
        <v>226.75736961451244</v>
      </c>
    </row>
    <row r="128" spans="1:11" x14ac:dyDescent="0.25">
      <c r="A128" s="12">
        <v>127</v>
      </c>
      <c r="B128" s="10">
        <f>1</f>
        <v>1</v>
      </c>
      <c r="C128" s="2">
        <f>Table13478[[#This Row],[Number]]*1000000*Table13478[[#This Row],[Multiplier]]</f>
        <v>127000000</v>
      </c>
      <c r="D128" s="6">
        <f t="shared" si="10"/>
        <v>0.31533389999999961</v>
      </c>
      <c r="E128" s="6">
        <f>Table13478[[#This Row],[Calibration Value]]/Constants!$B$1</f>
        <v>3.1712416584452265</v>
      </c>
      <c r="F128" s="6">
        <f t="shared" si="11"/>
        <v>0.47244094488188976</v>
      </c>
      <c r="G128" s="6">
        <f>$C128/Constants!$B$2</f>
        <v>2.1166666666666667</v>
      </c>
      <c r="H128" s="9">
        <f t="shared" si="12"/>
        <v>9.9435468489209755E-2</v>
      </c>
      <c r="I128" s="9">
        <f t="shared" si="13"/>
        <v>0.22320044640089279</v>
      </c>
      <c r="J128" s="10">
        <f>Table13478[[#This Row],[G Mass Ratio (kg)]]*1000</f>
        <v>99.435468489209754</v>
      </c>
      <c r="K128" s="10">
        <f>Table13478[[#This Row],[G Mass Ratio (kt)]]*1000</f>
        <v>223.20044640089279</v>
      </c>
    </row>
    <row r="129" spans="1:11" x14ac:dyDescent="0.25">
      <c r="A129" s="12">
        <v>128</v>
      </c>
      <c r="B129" s="10">
        <f>1</f>
        <v>1</v>
      </c>
      <c r="C129" s="2">
        <f>Table13478[[#This Row],[Number]]*1000000*Table13478[[#This Row],[Multiplier]]</f>
        <v>128000000</v>
      </c>
      <c r="D129" s="6">
        <f t="shared" si="10"/>
        <v>0.31287035390624962</v>
      </c>
      <c r="E129" s="6">
        <f>Table13478[[#This Row],[Calibration Value]]/Constants!$B$1</f>
        <v>3.1962120652046377</v>
      </c>
      <c r="F129" s="6">
        <f t="shared" si="11"/>
        <v>0.46875</v>
      </c>
      <c r="G129" s="6">
        <f>$C129/Constants!$B$2</f>
        <v>2.1333333333333333</v>
      </c>
      <c r="H129" s="9">
        <f t="shared" si="12"/>
        <v>9.7887858353421883E-2</v>
      </c>
      <c r="I129" s="9">
        <f t="shared" si="13"/>
        <v>0.2197265625</v>
      </c>
      <c r="J129" s="10">
        <f>Table13478[[#This Row],[G Mass Ratio (kg)]]*1000</f>
        <v>97.887858353421876</v>
      </c>
      <c r="K129" s="10">
        <f>Table13478[[#This Row],[G Mass Ratio (kt)]]*1000</f>
        <v>219.7265625</v>
      </c>
    </row>
    <row r="130" spans="1:11" x14ac:dyDescent="0.25">
      <c r="A130" s="12">
        <v>129</v>
      </c>
      <c r="B130" s="10">
        <f>1</f>
        <v>1</v>
      </c>
      <c r="C130" s="2">
        <f>Table13478[[#This Row],[Number]]*1000000*Table13478[[#This Row],[Multiplier]]</f>
        <v>129000000</v>
      </c>
      <c r="D130" s="6">
        <f t="shared" si="10"/>
        <v>0.31044500232558103</v>
      </c>
      <c r="E130" s="6">
        <f>Table13478[[#This Row],[Calibration Value]]/Constants!$B$1</f>
        <v>3.2211824719640489</v>
      </c>
      <c r="F130" s="6">
        <f t="shared" si="11"/>
        <v>0.46511627906976744</v>
      </c>
      <c r="G130" s="6">
        <f>$C130/Constants!$B$2</f>
        <v>2.15</v>
      </c>
      <c r="H130" s="9">
        <f t="shared" si="12"/>
        <v>9.6376099468930013E-2</v>
      </c>
      <c r="I130" s="9">
        <f t="shared" si="13"/>
        <v>0.21633315305570577</v>
      </c>
      <c r="J130" s="10">
        <f>Table13478[[#This Row],[G Mass Ratio (kg)]]*1000</f>
        <v>96.376099468930008</v>
      </c>
      <c r="K130" s="10">
        <f>Table13478[[#This Row],[G Mass Ratio (kt)]]*1000</f>
        <v>216.33315305570576</v>
      </c>
    </row>
    <row r="131" spans="1:11" x14ac:dyDescent="0.25">
      <c r="A131" s="12">
        <v>130</v>
      </c>
      <c r="B131" s="10">
        <f>1</f>
        <v>1</v>
      </c>
      <c r="C131" s="2">
        <f>Table13478[[#This Row],[Number]]*1000000*Table13478[[#This Row],[Multiplier]]</f>
        <v>130000000</v>
      </c>
      <c r="D131" s="6">
        <f t="shared" si="10"/>
        <v>0.3080569638461535</v>
      </c>
      <c r="E131" s="6">
        <f>Table13478[[#This Row],[Calibration Value]]/Constants!$B$1</f>
        <v>3.2461528787234601</v>
      </c>
      <c r="F131" s="6">
        <f t="shared" si="11"/>
        <v>0.46153846153846156</v>
      </c>
      <c r="G131" s="6">
        <f>$C131/Constants!$B$2</f>
        <v>2.1666666666666665</v>
      </c>
      <c r="H131" s="9">
        <f t="shared" si="12"/>
        <v>9.4899092974110325E-2</v>
      </c>
      <c r="I131" s="9">
        <f t="shared" si="13"/>
        <v>0.21301775147928997</v>
      </c>
      <c r="J131" s="10">
        <f>Table13478[[#This Row],[G Mass Ratio (kg)]]*1000</f>
        <v>94.899092974110332</v>
      </c>
      <c r="K131" s="10">
        <f>Table13478[[#This Row],[G Mass Ratio (kt)]]*1000</f>
        <v>213.01775147928998</v>
      </c>
    </row>
    <row r="132" spans="1:11" x14ac:dyDescent="0.25">
      <c r="A132" s="12">
        <v>131</v>
      </c>
      <c r="B132" s="10">
        <f>1</f>
        <v>1</v>
      </c>
      <c r="C132" s="2">
        <f>Table13478[[#This Row],[Number]]*1000000*Table13478[[#This Row],[Multiplier]]</f>
        <v>131000000</v>
      </c>
      <c r="D132" s="6">
        <f t="shared" si="10"/>
        <v>0.30570538396946528</v>
      </c>
      <c r="E132" s="6">
        <f>Table13478[[#This Row],[Calibration Value]]/Constants!$B$1</f>
        <v>3.2711232854828713</v>
      </c>
      <c r="F132" s="6">
        <f t="shared" si="11"/>
        <v>0.45801526717557256</v>
      </c>
      <c r="G132" s="6">
        <f>$C132/Constants!$B$2</f>
        <v>2.1833333333333331</v>
      </c>
      <c r="H132" s="9">
        <f t="shared" si="12"/>
        <v>9.3455781787918205E-2</v>
      </c>
      <c r="I132" s="9">
        <f t="shared" si="13"/>
        <v>0.2097779849659111</v>
      </c>
      <c r="J132" s="10">
        <f>Table13478[[#This Row],[G Mass Ratio (kg)]]*1000</f>
        <v>93.455781787918198</v>
      </c>
      <c r="K132" s="10">
        <f>Table13478[[#This Row],[G Mass Ratio (kt)]]*1000</f>
        <v>209.77798496591109</v>
      </c>
    </row>
    <row r="133" spans="1:11" x14ac:dyDescent="0.25">
      <c r="A133" s="12">
        <v>132</v>
      </c>
      <c r="B133" s="10">
        <f>1</f>
        <v>1</v>
      </c>
      <c r="C133" s="2">
        <f>Table13478[[#This Row],[Number]]*1000000*Table13478[[#This Row],[Multiplier]]</f>
        <v>132000000</v>
      </c>
      <c r="D133" s="6">
        <f t="shared" si="10"/>
        <v>0.30338943409090874</v>
      </c>
      <c r="E133" s="6">
        <f>Table13478[[#This Row],[Calibration Value]]/Constants!$B$1</f>
        <v>3.2960936922422825</v>
      </c>
      <c r="F133" s="6">
        <f t="shared" si="11"/>
        <v>0.45454545454545453</v>
      </c>
      <c r="G133" s="6">
        <f>$C133/Constants!$B$2</f>
        <v>2.2000000000000002</v>
      </c>
      <c r="H133" s="9">
        <f t="shared" si="12"/>
        <v>9.204514871800186E-2</v>
      </c>
      <c r="I133" s="9">
        <f t="shared" si="13"/>
        <v>0.20661157024793386</v>
      </c>
      <c r="J133" s="10">
        <f>Table13478[[#This Row],[G Mass Ratio (kg)]]*1000</f>
        <v>92.045148718001855</v>
      </c>
      <c r="K133" s="10">
        <f>Table13478[[#This Row],[G Mass Ratio (kt)]]*1000</f>
        <v>206.61157024793386</v>
      </c>
    </row>
    <row r="134" spans="1:11" x14ac:dyDescent="0.25">
      <c r="A134" s="12">
        <v>133</v>
      </c>
      <c r="B134" s="10">
        <f>1</f>
        <v>1</v>
      </c>
      <c r="C134" s="2">
        <f>Table13478[[#This Row],[Number]]*1000000*Table13478[[#This Row],[Multiplier]]</f>
        <v>133000000</v>
      </c>
      <c r="D134" s="6">
        <f t="shared" si="10"/>
        <v>0.30110831052631543</v>
      </c>
      <c r="E134" s="6">
        <f>Table13478[[#This Row],[Calibration Value]]/Constants!$B$1</f>
        <v>3.3210640990016937</v>
      </c>
      <c r="F134" s="6">
        <f t="shared" si="11"/>
        <v>0.45112781954887216</v>
      </c>
      <c r="G134" s="6">
        <f>$C134/Constants!$B$2</f>
        <v>2.2166666666666668</v>
      </c>
      <c r="H134" s="9">
        <f t="shared" si="12"/>
        <v>9.0666214668012002E-2</v>
      </c>
      <c r="I134" s="9">
        <f t="shared" si="13"/>
        <v>0.20351630957091976</v>
      </c>
      <c r="J134" s="10">
        <f>Table13478[[#This Row],[G Mass Ratio (kg)]]*1000</f>
        <v>90.666214668012003</v>
      </c>
      <c r="K134" s="10">
        <f>Table13478[[#This Row],[G Mass Ratio (kt)]]*1000</f>
        <v>203.51630957091976</v>
      </c>
    </row>
    <row r="135" spans="1:11" x14ac:dyDescent="0.25">
      <c r="A135" s="12">
        <v>134</v>
      </c>
      <c r="B135" s="10">
        <f>1</f>
        <v>1</v>
      </c>
      <c r="C135" s="2">
        <f>Table13478[[#This Row],[Number]]*1000000*Table13478[[#This Row],[Multiplier]]</f>
        <v>134000000</v>
      </c>
      <c r="D135" s="6">
        <f t="shared" si="10"/>
        <v>0.29886123358208921</v>
      </c>
      <c r="E135" s="6">
        <f>Table13478[[#This Row],[Calibration Value]]/Constants!$B$1</f>
        <v>3.3460345057611049</v>
      </c>
      <c r="F135" s="6">
        <f t="shared" si="11"/>
        <v>0.44776119402985076</v>
      </c>
      <c r="G135" s="6">
        <f>$C135/Constants!$B$2</f>
        <v>2.2333333333333334</v>
      </c>
      <c r="H135" s="9">
        <f t="shared" si="12"/>
        <v>8.9318036938208084E-2</v>
      </c>
      <c r="I135" s="9">
        <f t="shared" si="13"/>
        <v>0.20049008687903766</v>
      </c>
      <c r="J135" s="10">
        <f>Table13478[[#This Row],[G Mass Ratio (kg)]]*1000</f>
        <v>89.318036938208081</v>
      </c>
      <c r="K135" s="10">
        <f>Table13478[[#This Row],[G Mass Ratio (kt)]]*1000</f>
        <v>200.49008687903765</v>
      </c>
    </row>
    <row r="136" spans="1:11" x14ac:dyDescent="0.25">
      <c r="A136" s="12">
        <v>135</v>
      </c>
      <c r="B136" s="10">
        <f>1</f>
        <v>1</v>
      </c>
      <c r="C136" s="2">
        <f>Table13478[[#This Row],[Number]]*1000000*Table13478[[#This Row],[Multiplier]]</f>
        <v>135000000</v>
      </c>
      <c r="D136" s="6">
        <f t="shared" si="10"/>
        <v>0.29664744666666631</v>
      </c>
      <c r="E136" s="6">
        <f>Table13478[[#This Row],[Calibration Value]]/Constants!$B$1</f>
        <v>3.3710049125205162</v>
      </c>
      <c r="F136" s="6">
        <f t="shared" si="11"/>
        <v>0.44444444444444442</v>
      </c>
      <c r="G136" s="6">
        <f>$C136/Constants!$B$2</f>
        <v>2.25</v>
      </c>
      <c r="H136" s="9">
        <f t="shared" si="12"/>
        <v>8.7999707613852632E-2</v>
      </c>
      <c r="I136" s="9">
        <f t="shared" si="13"/>
        <v>0.19753086419753085</v>
      </c>
      <c r="J136" s="10">
        <f>Table13478[[#This Row],[G Mass Ratio (kg)]]*1000</f>
        <v>87.999707613852635</v>
      </c>
      <c r="K136" s="10">
        <f>Table13478[[#This Row],[G Mass Ratio (kt)]]*1000</f>
        <v>197.53086419753086</v>
      </c>
    </row>
    <row r="137" spans="1:11" x14ac:dyDescent="0.25">
      <c r="A137" s="12">
        <v>136</v>
      </c>
      <c r="B137" s="10">
        <f>1</f>
        <v>1</v>
      </c>
      <c r="C137" s="2">
        <f>Table13478[[#This Row],[Number]]*1000000*Table13478[[#This Row],[Multiplier]]</f>
        <v>136000000</v>
      </c>
      <c r="D137" s="6">
        <f t="shared" si="10"/>
        <v>0.29446621544117613</v>
      </c>
      <c r="E137" s="6">
        <f>Table13478[[#This Row],[Calibration Value]]/Constants!$B$1</f>
        <v>3.3959753192799274</v>
      </c>
      <c r="F137" s="6">
        <f t="shared" si="11"/>
        <v>0.44117647058823528</v>
      </c>
      <c r="G137" s="6">
        <f>$C137/Constants!$B$2</f>
        <v>2.2666666666666666</v>
      </c>
      <c r="H137" s="9">
        <f t="shared" si="12"/>
        <v>8.6710352036249147E-2</v>
      </c>
      <c r="I137" s="9">
        <f t="shared" si="13"/>
        <v>0.19463667820069203</v>
      </c>
      <c r="J137" s="10">
        <f>Table13478[[#This Row],[G Mass Ratio (kg)]]*1000</f>
        <v>86.710352036249148</v>
      </c>
      <c r="K137" s="10">
        <f>Table13478[[#This Row],[G Mass Ratio (kt)]]*1000</f>
        <v>194.63667820069202</v>
      </c>
    </row>
    <row r="138" spans="1:11" x14ac:dyDescent="0.25">
      <c r="A138" s="12">
        <v>137</v>
      </c>
      <c r="B138" s="10">
        <f>1</f>
        <v>1</v>
      </c>
      <c r="C138" s="2">
        <f>Table13478[[#This Row],[Number]]*1000000*Table13478[[#This Row],[Multiplier]]</f>
        <v>137000000</v>
      </c>
      <c r="D138" s="6">
        <f t="shared" si="10"/>
        <v>0.29231682700729894</v>
      </c>
      <c r="E138" s="6">
        <f>Table13478[[#This Row],[Calibration Value]]/Constants!$B$1</f>
        <v>3.4209457260393386</v>
      </c>
      <c r="F138" s="6">
        <f t="shared" si="11"/>
        <v>0.43795620437956206</v>
      </c>
      <c r="G138" s="6">
        <f>$C138/Constants!$B$2</f>
        <v>2.2833333333333332</v>
      </c>
      <c r="H138" s="9">
        <f t="shared" si="12"/>
        <v>8.544912735161514E-2</v>
      </c>
      <c r="I138" s="9">
        <f t="shared" si="13"/>
        <v>0.19180563695455274</v>
      </c>
      <c r="J138" s="10">
        <f>Table13478[[#This Row],[G Mass Ratio (kg)]]*1000</f>
        <v>85.449127351615147</v>
      </c>
      <c r="K138" s="10">
        <f>Table13478[[#This Row],[G Mass Ratio (kt)]]*1000</f>
        <v>191.80563695455274</v>
      </c>
    </row>
    <row r="139" spans="1:11" x14ac:dyDescent="0.25">
      <c r="A139" s="12">
        <v>138</v>
      </c>
      <c r="B139" s="10">
        <f>1</f>
        <v>1</v>
      </c>
      <c r="C139" s="2">
        <f>Table13478[[#This Row],[Number]]*1000000*Table13478[[#This Row],[Multiplier]]</f>
        <v>138000000</v>
      </c>
      <c r="D139" s="6">
        <f t="shared" si="10"/>
        <v>0.29019858913043439</v>
      </c>
      <c r="E139" s="6">
        <f>Table13478[[#This Row],[Calibration Value]]/Constants!$B$1</f>
        <v>3.4459161327987502</v>
      </c>
      <c r="F139" s="6">
        <f t="shared" si="11"/>
        <v>0.43478260869565222</v>
      </c>
      <c r="G139" s="6">
        <f>$C139/Constants!$B$2</f>
        <v>2.2999999999999998</v>
      </c>
      <c r="H139" s="9">
        <f t="shared" si="12"/>
        <v>8.4215221133294674E-2</v>
      </c>
      <c r="I139" s="9">
        <f t="shared" si="13"/>
        <v>0.18903591682419663</v>
      </c>
      <c r="J139" s="10">
        <f>Table13478[[#This Row],[G Mass Ratio (kg)]]*1000</f>
        <v>84.215221133294676</v>
      </c>
      <c r="K139" s="10">
        <f>Table13478[[#This Row],[G Mass Ratio (kt)]]*1000</f>
        <v>189.03591682419662</v>
      </c>
    </row>
    <row r="140" spans="1:11" x14ac:dyDescent="0.25">
      <c r="A140" s="12">
        <v>139</v>
      </c>
      <c r="B140" s="10">
        <f>1</f>
        <v>1</v>
      </c>
      <c r="C140" s="2">
        <f>Table13478[[#This Row],[Number]]*1000000*Table13478[[#This Row],[Multiplier]]</f>
        <v>139000000</v>
      </c>
      <c r="D140" s="6">
        <f t="shared" si="10"/>
        <v>0.28811082949640254</v>
      </c>
      <c r="E140" s="6">
        <f>Table13478[[#This Row],[Calibration Value]]/Constants!$B$1</f>
        <v>3.4708865395581614</v>
      </c>
      <c r="F140" s="6">
        <f t="shared" si="11"/>
        <v>0.43165467625899279</v>
      </c>
      <c r="G140" s="6">
        <f>$C140/Constants!$B$2</f>
        <v>2.3166666666666669</v>
      </c>
      <c r="H140" s="9">
        <f t="shared" si="12"/>
        <v>8.3007850073105141E-2</v>
      </c>
      <c r="I140" s="9">
        <f t="shared" si="13"/>
        <v>0.18632575953625588</v>
      </c>
      <c r="J140" s="10">
        <f>Table13478[[#This Row],[G Mass Ratio (kg)]]*1000</f>
        <v>83.007850073105146</v>
      </c>
      <c r="K140" s="10">
        <f>Table13478[[#This Row],[G Mass Ratio (kt)]]*1000</f>
        <v>186.32575953625587</v>
      </c>
    </row>
    <row r="141" spans="1:11" x14ac:dyDescent="0.25">
      <c r="A141" s="12">
        <v>140</v>
      </c>
      <c r="B141" s="10">
        <f>1</f>
        <v>1</v>
      </c>
      <c r="C141" s="2">
        <f>Table13478[[#This Row],[Number]]*1000000*Table13478[[#This Row],[Multiplier]]</f>
        <v>140000000</v>
      </c>
      <c r="D141" s="6">
        <f t="shared" si="10"/>
        <v>0.28605289499999964</v>
      </c>
      <c r="E141" s="6">
        <f>Table13478[[#This Row],[Calibration Value]]/Constants!$B$1</f>
        <v>3.4958569463175726</v>
      </c>
      <c r="F141" s="6">
        <f t="shared" si="11"/>
        <v>0.42857142857142855</v>
      </c>
      <c r="G141" s="6">
        <f>$C141/Constants!$B$2</f>
        <v>2.3333333333333335</v>
      </c>
      <c r="H141" s="9">
        <f t="shared" si="12"/>
        <v>8.1826258737880825E-2</v>
      </c>
      <c r="I141" s="9">
        <f t="shared" si="13"/>
        <v>0.18367346938775508</v>
      </c>
      <c r="J141" s="10">
        <f>Table13478[[#This Row],[G Mass Ratio (kg)]]*1000</f>
        <v>81.826258737880821</v>
      </c>
      <c r="K141" s="10">
        <f>Table13478[[#This Row],[G Mass Ratio (kt)]]*1000</f>
        <v>183.67346938775509</v>
      </c>
    </row>
    <row r="142" spans="1:11" x14ac:dyDescent="0.25">
      <c r="A142" s="12">
        <v>141</v>
      </c>
      <c r="B142" s="10">
        <f>1</f>
        <v>1</v>
      </c>
      <c r="C142" s="2">
        <f>Table13478[[#This Row],[Number]]*1000000*Table13478[[#This Row],[Multiplier]]</f>
        <v>141000000</v>
      </c>
      <c r="D142" s="6">
        <f t="shared" si="10"/>
        <v>0.28402415106382944</v>
      </c>
      <c r="E142" s="6">
        <f>Table13478[[#This Row],[Calibration Value]]/Constants!$B$1</f>
        <v>3.5208273530769838</v>
      </c>
      <c r="F142" s="6">
        <f t="shared" si="11"/>
        <v>0.42553191489361702</v>
      </c>
      <c r="G142" s="6">
        <f>$C142/Constants!$B$2</f>
        <v>2.35</v>
      </c>
      <c r="H142" s="9">
        <f t="shared" si="12"/>
        <v>8.066971838752901E-2</v>
      </c>
      <c r="I142" s="9">
        <f t="shared" si="13"/>
        <v>0.18107741059302851</v>
      </c>
      <c r="J142" s="10">
        <f>Table13478[[#This Row],[G Mass Ratio (kg)]]*1000</f>
        <v>80.669718387529016</v>
      </c>
      <c r="K142" s="10">
        <f>Table13478[[#This Row],[G Mass Ratio (kt)]]*1000</f>
        <v>181.0774105930285</v>
      </c>
    </row>
    <row r="143" spans="1:11" x14ac:dyDescent="0.25">
      <c r="A143" s="12">
        <v>142</v>
      </c>
      <c r="B143" s="10">
        <f>1</f>
        <v>1</v>
      </c>
      <c r="C143" s="2">
        <f>Table13478[[#This Row],[Number]]*1000000*Table13478[[#This Row],[Multiplier]]</f>
        <v>142000000</v>
      </c>
      <c r="D143" s="6">
        <f t="shared" si="10"/>
        <v>0.28202398098591513</v>
      </c>
      <c r="E143" s="6">
        <f>Table13478[[#This Row],[Calibration Value]]/Constants!$B$1</f>
        <v>3.545797759836395</v>
      </c>
      <c r="F143" s="6">
        <f t="shared" si="11"/>
        <v>0.42253521126760563</v>
      </c>
      <c r="G143" s="6">
        <f>$C143/Constants!$B$2</f>
        <v>2.3666666666666667</v>
      </c>
      <c r="H143" s="9">
        <f t="shared" si="12"/>
        <v>7.953752585114382E-2</v>
      </c>
      <c r="I143" s="9">
        <f t="shared" si="13"/>
        <v>0.17853600476096013</v>
      </c>
      <c r="J143" s="10">
        <f>Table13478[[#This Row],[G Mass Ratio (kg)]]*1000</f>
        <v>79.537525851143826</v>
      </c>
      <c r="K143" s="10">
        <f>Table13478[[#This Row],[G Mass Ratio (kt)]]*1000</f>
        <v>178.53600476096014</v>
      </c>
    </row>
    <row r="144" spans="1:11" x14ac:dyDescent="0.25">
      <c r="A144" s="12">
        <v>143</v>
      </c>
      <c r="B144" s="10">
        <f>1</f>
        <v>1</v>
      </c>
      <c r="C144" s="2">
        <f>Table13478[[#This Row],[Number]]*1000000*Table13478[[#This Row],[Multiplier]]</f>
        <v>143000000</v>
      </c>
      <c r="D144" s="6">
        <f t="shared" si="10"/>
        <v>0.280051785314685</v>
      </c>
      <c r="E144" s="6">
        <f>Table13478[[#This Row],[Calibration Value]]/Constants!$B$1</f>
        <v>3.5707681665958062</v>
      </c>
      <c r="F144" s="6">
        <f t="shared" si="11"/>
        <v>0.41958041958041958</v>
      </c>
      <c r="G144" s="6">
        <f>$C144/Constants!$B$2</f>
        <v>2.3833333333333333</v>
      </c>
      <c r="H144" s="9">
        <f t="shared" si="12"/>
        <v>7.8429002457942418E-2</v>
      </c>
      <c r="I144" s="9">
        <f t="shared" si="13"/>
        <v>0.17604772849528094</v>
      </c>
      <c r="J144" s="10">
        <f>Table13478[[#This Row],[G Mass Ratio (kg)]]*1000</f>
        <v>78.429002457942417</v>
      </c>
      <c r="K144" s="10">
        <f>Table13478[[#This Row],[G Mass Ratio (kt)]]*1000</f>
        <v>176.04772849528095</v>
      </c>
    </row>
    <row r="145" spans="1:11" x14ac:dyDescent="0.25">
      <c r="A145" s="12">
        <v>144</v>
      </c>
      <c r="B145" s="10">
        <f>1</f>
        <v>1</v>
      </c>
      <c r="C145" s="2">
        <f>Table13478[[#This Row],[Number]]*1000000*Table13478[[#This Row],[Multiplier]]</f>
        <v>144000000</v>
      </c>
      <c r="D145" s="6">
        <f t="shared" si="10"/>
        <v>0.27810698124999966</v>
      </c>
      <c r="E145" s="6">
        <f>Table13478[[#This Row],[Calibration Value]]/Constants!$B$1</f>
        <v>3.5957385733552174</v>
      </c>
      <c r="F145" s="6">
        <f t="shared" si="11"/>
        <v>0.41666666666666669</v>
      </c>
      <c r="G145" s="6">
        <f>$C145/Constants!$B$2</f>
        <v>2.4</v>
      </c>
      <c r="H145" s="9">
        <f t="shared" si="12"/>
        <v>7.7343493019987664E-2</v>
      </c>
      <c r="I145" s="9">
        <f t="shared" si="13"/>
        <v>0.17361111111111113</v>
      </c>
      <c r="J145" s="10">
        <f>Table13478[[#This Row],[G Mass Ratio (kg)]]*1000</f>
        <v>77.343493019987662</v>
      </c>
      <c r="K145" s="10">
        <f>Table13478[[#This Row],[G Mass Ratio (kt)]]*1000</f>
        <v>173.61111111111114</v>
      </c>
    </row>
    <row r="146" spans="1:11" x14ac:dyDescent="0.25">
      <c r="A146" s="12">
        <v>145</v>
      </c>
      <c r="B146" s="10">
        <f>1</f>
        <v>1</v>
      </c>
      <c r="C146" s="2">
        <f>Table13478[[#This Row],[Number]]*1000000*Table13478[[#This Row],[Multiplier]]</f>
        <v>145000000</v>
      </c>
      <c r="D146" s="6">
        <f t="shared" si="10"/>
        <v>0.27618900206896518</v>
      </c>
      <c r="E146" s="6">
        <f>Table13478[[#This Row],[Calibration Value]]/Constants!$B$1</f>
        <v>3.6207089801146286</v>
      </c>
      <c r="F146" s="6">
        <f t="shared" si="11"/>
        <v>0.41379310344827591</v>
      </c>
      <c r="G146" s="6">
        <f>$C146/Constants!$B$2</f>
        <v>2.4166666666666665</v>
      </c>
      <c r="H146" s="9">
        <f t="shared" si="12"/>
        <v>7.6280364863850855E-2</v>
      </c>
      <c r="I146" s="9">
        <f t="shared" si="13"/>
        <v>0.17122473246135558</v>
      </c>
      <c r="J146" s="10">
        <f>Table13478[[#This Row],[G Mass Ratio (kg)]]*1000</f>
        <v>76.280364863850849</v>
      </c>
      <c r="K146" s="10">
        <f>Table13478[[#This Row],[G Mass Ratio (kt)]]*1000</f>
        <v>171.22473246135559</v>
      </c>
    </row>
    <row r="147" spans="1:11" x14ac:dyDescent="0.25">
      <c r="A147" s="12">
        <v>146</v>
      </c>
      <c r="B147" s="10">
        <f>1</f>
        <v>1</v>
      </c>
      <c r="C147" s="2">
        <f>Table13478[[#This Row],[Number]]*1000000*Table13478[[#This Row],[Multiplier]]</f>
        <v>146000000</v>
      </c>
      <c r="D147" s="6">
        <f t="shared" si="10"/>
        <v>0.27429729657534213</v>
      </c>
      <c r="E147" s="6">
        <f>Table13478[[#This Row],[Calibration Value]]/Constants!$B$1</f>
        <v>3.6456793868740398</v>
      </c>
      <c r="F147" s="6">
        <f t="shared" si="11"/>
        <v>0.41095890410958907</v>
      </c>
      <c r="G147" s="6">
        <f>$C147/Constants!$B$2</f>
        <v>2.4333333333333331</v>
      </c>
      <c r="H147" s="9">
        <f t="shared" si="12"/>
        <v>7.5239006908541198E-2</v>
      </c>
      <c r="I147" s="9">
        <f t="shared" si="13"/>
        <v>0.16888722086695443</v>
      </c>
      <c r="J147" s="10">
        <f>Table13478[[#This Row],[G Mass Ratio (kg)]]*1000</f>
        <v>75.239006908541199</v>
      </c>
      <c r="K147" s="10">
        <f>Table13478[[#This Row],[G Mass Ratio (kt)]]*1000</f>
        <v>168.88722086695444</v>
      </c>
    </row>
    <row r="148" spans="1:11" x14ac:dyDescent="0.25">
      <c r="A148" s="12">
        <v>147</v>
      </c>
      <c r="B148" s="10">
        <f>1</f>
        <v>1</v>
      </c>
      <c r="C148" s="2">
        <f>Table13478[[#This Row],[Number]]*1000000*Table13478[[#This Row],[Multiplier]]</f>
        <v>147000000</v>
      </c>
      <c r="D148" s="6">
        <f t="shared" si="10"/>
        <v>0.27243132857142827</v>
      </c>
      <c r="E148" s="6">
        <f>Table13478[[#This Row],[Calibration Value]]/Constants!$B$1</f>
        <v>3.670649793633451</v>
      </c>
      <c r="F148" s="6">
        <f t="shared" si="11"/>
        <v>0.4081632653061224</v>
      </c>
      <c r="G148" s="6">
        <f>$C148/Constants!$B$2</f>
        <v>2.4500000000000002</v>
      </c>
      <c r="H148" s="9">
        <f t="shared" si="12"/>
        <v>7.4218828787193505E-2</v>
      </c>
      <c r="I148" s="9">
        <f t="shared" si="13"/>
        <v>0.16659725114535606</v>
      </c>
      <c r="J148" s="10">
        <f>Table13478[[#This Row],[G Mass Ratio (kg)]]*1000</f>
        <v>74.218828787193502</v>
      </c>
      <c r="K148" s="10">
        <f>Table13478[[#This Row],[G Mass Ratio (kt)]]*1000</f>
        <v>166.59725114535607</v>
      </c>
    </row>
    <row r="149" spans="1:11" x14ac:dyDescent="0.25">
      <c r="A149" s="12">
        <v>148</v>
      </c>
      <c r="B149" s="10">
        <f>1</f>
        <v>1</v>
      </c>
      <c r="C149" s="2">
        <f>Table13478[[#This Row],[Number]]*1000000*Table13478[[#This Row],[Multiplier]]</f>
        <v>148000000</v>
      </c>
      <c r="D149" s="6">
        <f t="shared" si="10"/>
        <v>0.27059057635135103</v>
      </c>
      <c r="E149" s="6">
        <f>Table13478[[#This Row],[Calibration Value]]/Constants!$B$1</f>
        <v>3.6956202003928622</v>
      </c>
      <c r="F149" s="6">
        <f t="shared" si="11"/>
        <v>0.40540540540540537</v>
      </c>
      <c r="G149" s="6">
        <f>$C149/Constants!$B$2</f>
        <v>2.4666666666666668</v>
      </c>
      <c r="H149" s="9">
        <f t="shared" si="12"/>
        <v>7.3219260010156328E-2</v>
      </c>
      <c r="I149" s="9">
        <f t="shared" si="13"/>
        <v>0.16435354273192107</v>
      </c>
      <c r="J149" s="10">
        <f>Table13478[[#This Row],[G Mass Ratio (kg)]]*1000</f>
        <v>73.219260010156333</v>
      </c>
      <c r="K149" s="10">
        <f>Table13478[[#This Row],[G Mass Ratio (kt)]]*1000</f>
        <v>164.35354273192107</v>
      </c>
    </row>
    <row r="150" spans="1:11" x14ac:dyDescent="0.25">
      <c r="A150" s="12">
        <v>149</v>
      </c>
      <c r="B150" s="10">
        <f>1</f>
        <v>1</v>
      </c>
      <c r="C150" s="2">
        <f>Table13478[[#This Row],[Number]]*1000000*Table13478[[#This Row],[Multiplier]]</f>
        <v>149000000</v>
      </c>
      <c r="D150" s="6">
        <f t="shared" si="10"/>
        <v>0.26877453221476477</v>
      </c>
      <c r="E150" s="6">
        <f>Table13478[[#This Row],[Calibration Value]]/Constants!$B$1</f>
        <v>3.7205906071522734</v>
      </c>
      <c r="F150" s="6">
        <f t="shared" si="11"/>
        <v>0.40268456375838924</v>
      </c>
      <c r="G150" s="6">
        <f>$C150/Constants!$B$2</f>
        <v>2.4833333333333334</v>
      </c>
      <c r="H150" s="9">
        <f t="shared" si="12"/>
        <v>7.2239749167265624E-2</v>
      </c>
      <c r="I150" s="9">
        <f t="shared" si="13"/>
        <v>0.16215485788928424</v>
      </c>
      <c r="J150" s="10">
        <f>Table13478[[#This Row],[G Mass Ratio (kg)]]*1000</f>
        <v>72.239749167265629</v>
      </c>
      <c r="K150" s="10">
        <f>Table13478[[#This Row],[G Mass Ratio (kt)]]*1000</f>
        <v>162.15485788928424</v>
      </c>
    </row>
    <row r="151" spans="1:11" x14ac:dyDescent="0.25">
      <c r="A151" s="12">
        <v>150</v>
      </c>
      <c r="B151" s="10">
        <f>1</f>
        <v>1</v>
      </c>
      <c r="C151" s="2">
        <f>Table13478[[#This Row],[Number]]*1000000*Table13478[[#This Row],[Multiplier]]</f>
        <v>150000000</v>
      </c>
      <c r="D151" s="6">
        <f t="shared" si="10"/>
        <v>0.26698270199999968</v>
      </c>
      <c r="E151" s="6">
        <f>Table13478[[#This Row],[Calibration Value]]/Constants!$B$1</f>
        <v>3.7455610139116846</v>
      </c>
      <c r="F151" s="6">
        <f t="shared" si="11"/>
        <v>0.4</v>
      </c>
      <c r="G151" s="6">
        <f>$C151/Constants!$B$2</f>
        <v>2.5</v>
      </c>
      <c r="H151" s="9">
        <f t="shared" si="12"/>
        <v>7.1279763167220636E-2</v>
      </c>
      <c r="I151" s="9">
        <f t="shared" si="13"/>
        <v>0.16000000000000003</v>
      </c>
      <c r="J151" s="10">
        <f>Table13478[[#This Row],[G Mass Ratio (kg)]]*1000</f>
        <v>71.279763167220636</v>
      </c>
      <c r="K151" s="10">
        <f>Table13478[[#This Row],[G Mass Ratio (kt)]]*1000</f>
        <v>160.00000000000003</v>
      </c>
    </row>
    <row r="152" spans="1:11" x14ac:dyDescent="0.25">
      <c r="A152" s="12">
        <v>151</v>
      </c>
      <c r="B152" s="10">
        <f>1</f>
        <v>1</v>
      </c>
      <c r="C152" s="2">
        <f>Table13478[[#This Row],[Number]]*1000000*Table13478[[#This Row],[Multiplier]]</f>
        <v>151000000</v>
      </c>
      <c r="D152" s="6">
        <f t="shared" si="10"/>
        <v>0.2652146046357613</v>
      </c>
      <c r="E152" s="6">
        <f>Table13478[[#This Row],[Calibration Value]]/Constants!$B$1</f>
        <v>3.7705314206710958</v>
      </c>
      <c r="F152" s="6">
        <f t="shared" si="11"/>
        <v>0.39735099337748347</v>
      </c>
      <c r="G152" s="6">
        <f>$C152/Constants!$B$2</f>
        <v>2.5166666666666666</v>
      </c>
      <c r="H152" s="9">
        <f t="shared" si="12"/>
        <v>7.033878651210318E-2</v>
      </c>
      <c r="I152" s="9">
        <f t="shared" si="13"/>
        <v>0.15788781193807291</v>
      </c>
      <c r="J152" s="10">
        <f>Table13478[[#This Row],[G Mass Ratio (kg)]]*1000</f>
        <v>70.338786512103184</v>
      </c>
      <c r="K152" s="10">
        <f>Table13478[[#This Row],[G Mass Ratio (kt)]]*1000</f>
        <v>157.8878119380729</v>
      </c>
    </row>
    <row r="153" spans="1:11" x14ac:dyDescent="0.25">
      <c r="A153" s="12">
        <v>152</v>
      </c>
      <c r="B153" s="10">
        <f>1</f>
        <v>1</v>
      </c>
      <c r="C153" s="2">
        <f>Table13478[[#This Row],[Number]]*1000000*Table13478[[#This Row],[Multiplier]]</f>
        <v>152000000</v>
      </c>
      <c r="D153" s="6">
        <f t="shared" si="10"/>
        <v>0.26346977171052599</v>
      </c>
      <c r="E153" s="6">
        <f>Table13478[[#This Row],[Calibration Value]]/Constants!$B$1</f>
        <v>3.7955018274305075</v>
      </c>
      <c r="F153" s="6">
        <f t="shared" si="11"/>
        <v>0.39473684210526316</v>
      </c>
      <c r="G153" s="6">
        <f>$C153/Constants!$B$2</f>
        <v>2.5333333333333332</v>
      </c>
      <c r="H153" s="9">
        <f t="shared" si="12"/>
        <v>6.9416320605196688E-2</v>
      </c>
      <c r="I153" s="9">
        <f t="shared" si="13"/>
        <v>0.15581717451523547</v>
      </c>
      <c r="J153" s="10">
        <f>Table13478[[#This Row],[G Mass Ratio (kg)]]*1000</f>
        <v>69.416320605196688</v>
      </c>
      <c r="K153" s="10">
        <f>Table13478[[#This Row],[G Mass Ratio (kt)]]*1000</f>
        <v>155.81717451523548</v>
      </c>
    </row>
    <row r="154" spans="1:11" x14ac:dyDescent="0.25">
      <c r="A154" s="12">
        <v>153</v>
      </c>
      <c r="B154" s="10">
        <f>1</f>
        <v>1</v>
      </c>
      <c r="C154" s="2">
        <f>Table13478[[#This Row],[Number]]*1000000*Table13478[[#This Row],[Multiplier]]</f>
        <v>153000000</v>
      </c>
      <c r="D154" s="6">
        <f t="shared" si="10"/>
        <v>0.2617477470588232</v>
      </c>
      <c r="E154" s="6">
        <f>Table13478[[#This Row],[Calibration Value]]/Constants!$B$1</f>
        <v>3.8204722341899187</v>
      </c>
      <c r="F154" s="6">
        <f t="shared" si="11"/>
        <v>0.39215686274509809</v>
      </c>
      <c r="G154" s="6">
        <f>$C154/Constants!$B$2</f>
        <v>2.5499999999999998</v>
      </c>
      <c r="H154" s="9">
        <f t="shared" si="12"/>
        <v>6.8511883090369693E-2</v>
      </c>
      <c r="I154" s="9">
        <f t="shared" si="13"/>
        <v>0.15378700499807771</v>
      </c>
      <c r="J154" s="10">
        <f>Table13478[[#This Row],[G Mass Ratio (kg)]]*1000</f>
        <v>68.511883090369693</v>
      </c>
      <c r="K154" s="10">
        <f>Table13478[[#This Row],[G Mass Ratio (kt)]]*1000</f>
        <v>153.78700499807772</v>
      </c>
    </row>
    <row r="155" spans="1:11" x14ac:dyDescent="0.25">
      <c r="A155" s="12">
        <v>154</v>
      </c>
      <c r="B155" s="10">
        <f>1</f>
        <v>1</v>
      </c>
      <c r="C155" s="2">
        <f>Table13478[[#This Row],[Number]]*1000000*Table13478[[#This Row],[Multiplier]]</f>
        <v>154000000</v>
      </c>
      <c r="D155" s="6">
        <f t="shared" si="10"/>
        <v>0.26004808636363602</v>
      </c>
      <c r="E155" s="6">
        <f>Table13478[[#This Row],[Calibration Value]]/Constants!$B$1</f>
        <v>3.8454426409493299</v>
      </c>
      <c r="F155" s="6">
        <f t="shared" si="11"/>
        <v>0.38961038961038957</v>
      </c>
      <c r="G155" s="6">
        <f>$C155/Constants!$B$2</f>
        <v>2.5666666666666669</v>
      </c>
      <c r="H155" s="9">
        <f t="shared" si="12"/>
        <v>6.7625007221389102E-2</v>
      </c>
      <c r="I155" s="9">
        <f t="shared" si="13"/>
        <v>0.15179625569235955</v>
      </c>
      <c r="J155" s="10">
        <f>Table13478[[#This Row],[G Mass Ratio (kg)]]*1000</f>
        <v>67.625007221389097</v>
      </c>
      <c r="K155" s="10">
        <f>Table13478[[#This Row],[G Mass Ratio (kt)]]*1000</f>
        <v>151.79625569235955</v>
      </c>
    </row>
    <row r="156" spans="1:11" x14ac:dyDescent="0.25">
      <c r="A156" s="12">
        <v>155</v>
      </c>
      <c r="B156" s="10">
        <f>1</f>
        <v>1</v>
      </c>
      <c r="C156" s="2">
        <f>Table13478[[#This Row],[Number]]*1000000*Table13478[[#This Row],[Multiplier]]</f>
        <v>155000000</v>
      </c>
      <c r="D156" s="6">
        <f t="shared" si="10"/>
        <v>0.25837035677419323</v>
      </c>
      <c r="E156" s="6">
        <f>Table13478[[#This Row],[Calibration Value]]/Constants!$B$1</f>
        <v>3.8704130477087411</v>
      </c>
      <c r="F156" s="6">
        <f t="shared" si="11"/>
        <v>0.38709677419354838</v>
      </c>
      <c r="G156" s="6">
        <f>$C156/Constants!$B$2</f>
        <v>2.5833333333333335</v>
      </c>
      <c r="H156" s="9">
        <f t="shared" si="12"/>
        <v>6.6755241259623899E-2</v>
      </c>
      <c r="I156" s="9">
        <f t="shared" si="13"/>
        <v>0.14984391259105098</v>
      </c>
      <c r="J156" s="10">
        <f>Table13478[[#This Row],[G Mass Ratio (kg)]]*1000</f>
        <v>66.755241259623901</v>
      </c>
      <c r="K156" s="10">
        <f>Table13478[[#This Row],[G Mass Ratio (kt)]]*1000</f>
        <v>149.84391259105098</v>
      </c>
    </row>
    <row r="157" spans="1:11" x14ac:dyDescent="0.25">
      <c r="A157" s="12">
        <v>156</v>
      </c>
      <c r="B157" s="10">
        <f>1</f>
        <v>1</v>
      </c>
      <c r="C157" s="2">
        <f>Table13478[[#This Row],[Number]]*1000000*Table13478[[#This Row],[Multiplier]]</f>
        <v>156000000</v>
      </c>
      <c r="D157" s="6">
        <f t="shared" si="10"/>
        <v>0.2567141365384612</v>
      </c>
      <c r="E157" s="6">
        <f>Table13478[[#This Row],[Calibration Value]]/Constants!$B$1</f>
        <v>3.8953834544681523</v>
      </c>
      <c r="F157" s="6">
        <f t="shared" si="11"/>
        <v>0.38461538461538458</v>
      </c>
      <c r="G157" s="6">
        <f>$C157/Constants!$B$2</f>
        <v>2.6</v>
      </c>
      <c r="H157" s="9">
        <f t="shared" si="12"/>
        <v>6.5902147898687702E-2</v>
      </c>
      <c r="I157" s="9">
        <f t="shared" si="13"/>
        <v>0.14792899408284022</v>
      </c>
      <c r="J157" s="10">
        <f>Table13478[[#This Row],[G Mass Ratio (kg)]]*1000</f>
        <v>65.902147898687701</v>
      </c>
      <c r="K157" s="10">
        <f>Table13478[[#This Row],[G Mass Ratio (kt)]]*1000</f>
        <v>147.92899408284021</v>
      </c>
    </row>
    <row r="158" spans="1:11" x14ac:dyDescent="0.25">
      <c r="A158" s="12">
        <v>157</v>
      </c>
      <c r="B158" s="10">
        <f>1</f>
        <v>1</v>
      </c>
      <c r="C158" s="2">
        <f>Table13478[[#This Row],[Number]]*1000000*Table13478[[#This Row],[Multiplier]]</f>
        <v>157000000</v>
      </c>
      <c r="D158" s="6">
        <f t="shared" ref="D158:D221" si="14">1/E158</f>
        <v>0.25507901464968125</v>
      </c>
      <c r="E158" s="6">
        <f>Table13478[[#This Row],[Calibration Value]]/Constants!$B$1</f>
        <v>3.9203538612275635</v>
      </c>
      <c r="F158" s="6">
        <f t="shared" ref="F158:F221" si="15">1/G158</f>
        <v>0.38216560509554137</v>
      </c>
      <c r="G158" s="6">
        <f>$C158/Constants!$B$2</f>
        <v>2.6166666666666667</v>
      </c>
      <c r="H158" s="9">
        <f t="shared" ref="H158:H221" si="16">POWER($D158,2)</f>
        <v>6.5065303714652301E-2</v>
      </c>
      <c r="I158" s="9">
        <f t="shared" ref="I158:I221" si="17">POWER($F158,2)</f>
        <v>0.14605054971804127</v>
      </c>
      <c r="J158" s="10">
        <f>Table13478[[#This Row],[G Mass Ratio (kg)]]*1000</f>
        <v>65.065303714652302</v>
      </c>
      <c r="K158" s="10">
        <f>Table13478[[#This Row],[G Mass Ratio (kt)]]*1000</f>
        <v>146.05054971804125</v>
      </c>
    </row>
    <row r="159" spans="1:11" x14ac:dyDescent="0.25">
      <c r="A159" s="12">
        <v>158</v>
      </c>
      <c r="B159" s="10">
        <f>1</f>
        <v>1</v>
      </c>
      <c r="C159" s="2">
        <f>Table13478[[#This Row],[Number]]*1000000*Table13478[[#This Row],[Multiplier]]</f>
        <v>158000000</v>
      </c>
      <c r="D159" s="6">
        <f t="shared" si="14"/>
        <v>0.2534645905063288</v>
      </c>
      <c r="E159" s="6">
        <f>Table13478[[#This Row],[Calibration Value]]/Constants!$B$1</f>
        <v>3.9453242679869747</v>
      </c>
      <c r="F159" s="6">
        <f t="shared" si="15"/>
        <v>0.379746835443038</v>
      </c>
      <c r="G159" s="6">
        <f>$C159/Constants!$B$2</f>
        <v>2.6333333333333333</v>
      </c>
      <c r="H159" s="9">
        <f t="shared" si="16"/>
        <v>6.4244298640540945E-2</v>
      </c>
      <c r="I159" s="9">
        <f t="shared" si="17"/>
        <v>0.14420765902900179</v>
      </c>
      <c r="J159" s="10">
        <f>Table13478[[#This Row],[G Mass Ratio (kg)]]*1000</f>
        <v>64.244298640540947</v>
      </c>
      <c r="K159" s="10">
        <f>Table13478[[#This Row],[G Mass Ratio (kt)]]*1000</f>
        <v>144.20765902900177</v>
      </c>
    </row>
    <row r="160" spans="1:11" x14ac:dyDescent="0.25">
      <c r="A160" s="12">
        <v>159</v>
      </c>
      <c r="B160" s="10">
        <f>1</f>
        <v>1</v>
      </c>
      <c r="C160" s="2">
        <f>Table13478[[#This Row],[Number]]*1000000*Table13478[[#This Row],[Multiplier]]</f>
        <v>159000000</v>
      </c>
      <c r="D160" s="6">
        <f t="shared" si="14"/>
        <v>0.25187047358490539</v>
      </c>
      <c r="E160" s="6">
        <f>Table13478[[#This Row],[Calibration Value]]/Constants!$B$1</f>
        <v>3.9702946747463859</v>
      </c>
      <c r="F160" s="6">
        <f t="shared" si="15"/>
        <v>0.37735849056603776</v>
      </c>
      <c r="G160" s="6">
        <f>$C160/Constants!$B$2</f>
        <v>2.65</v>
      </c>
      <c r="H160" s="9">
        <f t="shared" si="16"/>
        <v>6.3438735463884524E-2</v>
      </c>
      <c r="I160" s="9">
        <f t="shared" si="17"/>
        <v>0.1423994304022784</v>
      </c>
      <c r="J160" s="10">
        <f>Table13478[[#This Row],[G Mass Ratio (kg)]]*1000</f>
        <v>63.438735463884527</v>
      </c>
      <c r="K160" s="10">
        <f>Table13478[[#This Row],[G Mass Ratio (kt)]]*1000</f>
        <v>142.3994304022784</v>
      </c>
    </row>
    <row r="161" spans="1:11" x14ac:dyDescent="0.25">
      <c r="A161" s="12">
        <v>160</v>
      </c>
      <c r="B161" s="10">
        <f>1</f>
        <v>1</v>
      </c>
      <c r="C161" s="2">
        <f>Table13478[[#This Row],[Number]]*1000000*Table13478[[#This Row],[Multiplier]]</f>
        <v>160000000</v>
      </c>
      <c r="D161" s="6">
        <f t="shared" si="14"/>
        <v>0.25029628312499969</v>
      </c>
      <c r="E161" s="6">
        <f>Table13478[[#This Row],[Calibration Value]]/Constants!$B$1</f>
        <v>3.9952650815057971</v>
      </c>
      <c r="F161" s="6">
        <f t="shared" si="15"/>
        <v>0.375</v>
      </c>
      <c r="G161" s="6">
        <f>$C161/Constants!$B$2</f>
        <v>2.6666666666666665</v>
      </c>
      <c r="H161" s="9">
        <f t="shared" si="16"/>
        <v>6.2648229346190007E-2</v>
      </c>
      <c r="I161" s="9">
        <f t="shared" si="17"/>
        <v>0.140625</v>
      </c>
      <c r="J161" s="10">
        <f>Table13478[[#This Row],[G Mass Ratio (kg)]]*1000</f>
        <v>62.648229346190007</v>
      </c>
      <c r="K161" s="10">
        <f>Table13478[[#This Row],[G Mass Ratio (kt)]]*1000</f>
        <v>140.625</v>
      </c>
    </row>
    <row r="162" spans="1:11" x14ac:dyDescent="0.25">
      <c r="A162" s="12">
        <v>161</v>
      </c>
      <c r="B162" s="10">
        <f>1</f>
        <v>1</v>
      </c>
      <c r="C162" s="2">
        <f>Table13478[[#This Row],[Number]]*1000000*Table13478[[#This Row],[Multiplier]]</f>
        <v>161000000</v>
      </c>
      <c r="D162" s="6">
        <f t="shared" si="14"/>
        <v>0.24874164782608665</v>
      </c>
      <c r="E162" s="6">
        <f>Table13478[[#This Row],[Calibration Value]]/Constants!$B$1</f>
        <v>4.0202354882652083</v>
      </c>
      <c r="F162" s="6">
        <f t="shared" si="15"/>
        <v>0.37267080745341619</v>
      </c>
      <c r="G162" s="6">
        <f>$C162/Constants!$B$2</f>
        <v>2.6833333333333331</v>
      </c>
      <c r="H162" s="9">
        <f t="shared" si="16"/>
        <v>6.1872407363236917E-2</v>
      </c>
      <c r="I162" s="9">
        <f t="shared" si="17"/>
        <v>0.13888353072798121</v>
      </c>
      <c r="J162" s="10">
        <f>Table13478[[#This Row],[G Mass Ratio (kg)]]*1000</f>
        <v>61.872407363236917</v>
      </c>
      <c r="K162" s="10">
        <f>Table13478[[#This Row],[G Mass Ratio (kt)]]*1000</f>
        <v>138.8835307279812</v>
      </c>
    </row>
    <row r="163" spans="1:11" x14ac:dyDescent="0.25">
      <c r="A163" s="12">
        <v>162</v>
      </c>
      <c r="B163" s="10">
        <f>1</f>
        <v>1</v>
      </c>
      <c r="C163" s="2">
        <f>Table13478[[#This Row],[Number]]*1000000*Table13478[[#This Row],[Multiplier]]</f>
        <v>162000000</v>
      </c>
      <c r="D163" s="6">
        <f t="shared" si="14"/>
        <v>0.24720620555555525</v>
      </c>
      <c r="E163" s="6">
        <f>Table13478[[#This Row],[Calibration Value]]/Constants!$B$1</f>
        <v>4.0452058950246199</v>
      </c>
      <c r="F163" s="6">
        <f t="shared" si="15"/>
        <v>0.37037037037037035</v>
      </c>
      <c r="G163" s="6">
        <f>$C163/Constants!$B$2</f>
        <v>2.7</v>
      </c>
      <c r="H163" s="9">
        <f t="shared" si="16"/>
        <v>6.111090806517544E-2</v>
      </c>
      <c r="I163" s="9">
        <f t="shared" si="17"/>
        <v>0.1371742112482853</v>
      </c>
      <c r="J163" s="10">
        <f>Table13478[[#This Row],[G Mass Ratio (kg)]]*1000</f>
        <v>61.110908065175437</v>
      </c>
      <c r="K163" s="10">
        <f>Table13478[[#This Row],[G Mass Ratio (kt)]]*1000</f>
        <v>137.1742112482853</v>
      </c>
    </row>
    <row r="164" spans="1:11" x14ac:dyDescent="0.25">
      <c r="A164" s="12">
        <v>163</v>
      </c>
      <c r="B164" s="10">
        <f>1</f>
        <v>1</v>
      </c>
      <c r="C164" s="2">
        <f>Table13478[[#This Row],[Number]]*1000000*Table13478[[#This Row],[Multiplier]]</f>
        <v>163000000</v>
      </c>
      <c r="D164" s="6">
        <f t="shared" si="14"/>
        <v>0.24568960306748439</v>
      </c>
      <c r="E164" s="6">
        <f>Table13478[[#This Row],[Calibration Value]]/Constants!$B$1</f>
        <v>4.0701763017840307</v>
      </c>
      <c r="F164" s="6">
        <f t="shared" si="15"/>
        <v>0.36809815950920244</v>
      </c>
      <c r="G164" s="6">
        <f>$C164/Constants!$B$2</f>
        <v>2.7166666666666668</v>
      </c>
      <c r="H164" s="9">
        <f t="shared" si="16"/>
        <v>6.0363381055458035E-2</v>
      </c>
      <c r="I164" s="9">
        <f t="shared" si="17"/>
        <v>0.13549625503406224</v>
      </c>
      <c r="J164" s="10">
        <f>Table13478[[#This Row],[G Mass Ratio (kg)]]*1000</f>
        <v>60.363381055458035</v>
      </c>
      <c r="K164" s="10">
        <f>Table13478[[#This Row],[G Mass Ratio (kt)]]*1000</f>
        <v>135.49625503406224</v>
      </c>
    </row>
    <row r="165" spans="1:11" x14ac:dyDescent="0.25">
      <c r="A165" s="12">
        <v>164</v>
      </c>
      <c r="B165" s="10">
        <f>1</f>
        <v>1</v>
      </c>
      <c r="C165" s="2">
        <f>Table13478[[#This Row],[Number]]*1000000*Table13478[[#This Row],[Multiplier]]</f>
        <v>164000000</v>
      </c>
      <c r="D165" s="6">
        <f t="shared" si="14"/>
        <v>0.24419149573170701</v>
      </c>
      <c r="E165" s="6">
        <f>Table13478[[#This Row],[Calibration Value]]/Constants!$B$1</f>
        <v>4.0951467085434423</v>
      </c>
      <c r="F165" s="6">
        <f t="shared" si="15"/>
        <v>0.36585365853658536</v>
      </c>
      <c r="G165" s="6">
        <f>$C165/Constants!$B$2</f>
        <v>2.7333333333333334</v>
      </c>
      <c r="H165" s="9">
        <f t="shared" si="16"/>
        <v>5.9629486587688282E-2</v>
      </c>
      <c r="I165" s="9">
        <f t="shared" si="17"/>
        <v>0.1338488994646044</v>
      </c>
      <c r="J165" s="10">
        <f>Table13478[[#This Row],[G Mass Ratio (kg)]]*1000</f>
        <v>59.629486587688284</v>
      </c>
      <c r="K165" s="10">
        <f>Table13478[[#This Row],[G Mass Ratio (kt)]]*1000</f>
        <v>133.84889946460441</v>
      </c>
    </row>
    <row r="166" spans="1:11" x14ac:dyDescent="0.25">
      <c r="A166" s="12">
        <v>165</v>
      </c>
      <c r="B166" s="10">
        <f>1</f>
        <v>1</v>
      </c>
      <c r="C166" s="2">
        <f>Table13478[[#This Row],[Number]]*1000000*Table13478[[#This Row],[Multiplier]]</f>
        <v>165000000</v>
      </c>
      <c r="D166" s="6">
        <f t="shared" si="14"/>
        <v>0.24271154727272701</v>
      </c>
      <c r="E166" s="6">
        <f>Table13478[[#This Row],[Calibration Value]]/Constants!$B$1</f>
        <v>4.1201171153028531</v>
      </c>
      <c r="F166" s="6">
        <f t="shared" si="15"/>
        <v>0.36363636363636365</v>
      </c>
      <c r="G166" s="6">
        <f>$C166/Constants!$B$2</f>
        <v>2.75</v>
      </c>
      <c r="H166" s="9">
        <f t="shared" si="16"/>
        <v>5.8908895179521199E-2</v>
      </c>
      <c r="I166" s="9">
        <f t="shared" si="17"/>
        <v>0.13223140495867769</v>
      </c>
      <c r="J166" s="10">
        <f>Table13478[[#This Row],[G Mass Ratio (kg)]]*1000</f>
        <v>58.908895179521203</v>
      </c>
      <c r="K166" s="10">
        <f>Table13478[[#This Row],[G Mass Ratio (kt)]]*1000</f>
        <v>132.2314049586777</v>
      </c>
    </row>
    <row r="167" spans="1:11" x14ac:dyDescent="0.25">
      <c r="A167" s="12">
        <v>166</v>
      </c>
      <c r="B167" s="10">
        <f>1</f>
        <v>1</v>
      </c>
      <c r="C167" s="2">
        <f>Table13478[[#This Row],[Number]]*1000000*Table13478[[#This Row],[Multiplier]]</f>
        <v>166000000</v>
      </c>
      <c r="D167" s="6">
        <f t="shared" si="14"/>
        <v>0.24124942951807199</v>
      </c>
      <c r="E167" s="6">
        <f>Table13478[[#This Row],[Calibration Value]]/Constants!$B$1</f>
        <v>4.1450875220622647</v>
      </c>
      <c r="F167" s="6">
        <f t="shared" si="15"/>
        <v>0.36144578313253012</v>
      </c>
      <c r="G167" s="6">
        <f>$C167/Constants!$B$2</f>
        <v>2.7666666666666666</v>
      </c>
      <c r="H167" s="9">
        <f t="shared" si="16"/>
        <v>5.8201287242795184E-2</v>
      </c>
      <c r="I167" s="9">
        <f t="shared" si="17"/>
        <v>0.13064305414428801</v>
      </c>
      <c r="J167" s="10">
        <f>Table13478[[#This Row],[G Mass Ratio (kg)]]*1000</f>
        <v>58.201287242795182</v>
      </c>
      <c r="K167" s="10">
        <f>Table13478[[#This Row],[G Mass Ratio (kt)]]*1000</f>
        <v>130.64305414428802</v>
      </c>
    </row>
    <row r="168" spans="1:11" x14ac:dyDescent="0.25">
      <c r="A168" s="12">
        <v>167</v>
      </c>
      <c r="B168" s="10">
        <f>1</f>
        <v>1</v>
      </c>
      <c r="C168" s="2">
        <f>Table13478[[#This Row],[Number]]*1000000*Table13478[[#This Row],[Multiplier]]</f>
        <v>167000000</v>
      </c>
      <c r="D168" s="6">
        <f t="shared" si="14"/>
        <v>0.23980482215568835</v>
      </c>
      <c r="E168" s="6">
        <f>Table13478[[#This Row],[Calibration Value]]/Constants!$B$1</f>
        <v>4.1700579288216755</v>
      </c>
      <c r="F168" s="6">
        <f t="shared" si="15"/>
        <v>0.3592814371257485</v>
      </c>
      <c r="G168" s="6">
        <f>$C168/Constants!$B$2</f>
        <v>2.7833333333333332</v>
      </c>
      <c r="H168" s="9">
        <f t="shared" si="16"/>
        <v>5.7506352729121323E-2</v>
      </c>
      <c r="I168" s="9">
        <f t="shared" si="17"/>
        <v>0.12908315106314316</v>
      </c>
      <c r="J168" s="10">
        <f>Table13478[[#This Row],[G Mass Ratio (kg)]]*1000</f>
        <v>57.506352729121325</v>
      </c>
      <c r="K168" s="10">
        <f>Table13478[[#This Row],[G Mass Ratio (kt)]]*1000</f>
        <v>129.08315106314316</v>
      </c>
    </row>
    <row r="169" spans="1:11" x14ac:dyDescent="0.25">
      <c r="A169" s="12">
        <v>168</v>
      </c>
      <c r="B169" s="10">
        <f>1</f>
        <v>1</v>
      </c>
      <c r="C169" s="2">
        <f>Table13478[[#This Row],[Number]]*1000000*Table13478[[#This Row],[Multiplier]]</f>
        <v>168000000</v>
      </c>
      <c r="D169" s="6">
        <f t="shared" si="14"/>
        <v>0.23837741249999972</v>
      </c>
      <c r="E169" s="6">
        <f>Table13478[[#This Row],[Calibration Value]]/Constants!$B$1</f>
        <v>4.1950283355810871</v>
      </c>
      <c r="F169" s="6">
        <f t="shared" si="15"/>
        <v>0.35714285714285715</v>
      </c>
      <c r="G169" s="6">
        <f>$C169/Constants!$B$2</f>
        <v>2.8</v>
      </c>
      <c r="H169" s="9">
        <f t="shared" si="16"/>
        <v>5.682379079019502E-2</v>
      </c>
      <c r="I169" s="9">
        <f t="shared" si="17"/>
        <v>0.12755102040816327</v>
      </c>
      <c r="J169" s="10">
        <f>Table13478[[#This Row],[G Mass Ratio (kg)]]*1000</f>
        <v>56.823790790195019</v>
      </c>
      <c r="K169" s="10">
        <f>Table13478[[#This Row],[G Mass Ratio (kt)]]*1000</f>
        <v>127.55102040816327</v>
      </c>
    </row>
    <row r="170" spans="1:11" x14ac:dyDescent="0.25">
      <c r="A170" s="12">
        <v>169</v>
      </c>
      <c r="B170" s="10">
        <f>1</f>
        <v>1</v>
      </c>
      <c r="C170" s="2">
        <f>Table13478[[#This Row],[Number]]*1000000*Table13478[[#This Row],[Multiplier]]</f>
        <v>169000000</v>
      </c>
      <c r="D170" s="6">
        <f t="shared" si="14"/>
        <v>0.23696689526627193</v>
      </c>
      <c r="E170" s="6">
        <f>Table13478[[#This Row],[Calibration Value]]/Constants!$B$1</f>
        <v>4.2199987423404979</v>
      </c>
      <c r="F170" s="6">
        <f t="shared" si="15"/>
        <v>0.35502958579881655</v>
      </c>
      <c r="G170" s="6">
        <f>$C170/Constants!$B$2</f>
        <v>2.8166666666666669</v>
      </c>
      <c r="H170" s="9">
        <f t="shared" si="16"/>
        <v>5.6153309452136292E-2</v>
      </c>
      <c r="I170" s="9">
        <f t="shared" si="17"/>
        <v>0.12604600679247924</v>
      </c>
      <c r="J170" s="10">
        <f>Table13478[[#This Row],[G Mass Ratio (kg)]]*1000</f>
        <v>56.153309452136291</v>
      </c>
      <c r="K170" s="10">
        <f>Table13478[[#This Row],[G Mass Ratio (kt)]]*1000</f>
        <v>126.04600679247923</v>
      </c>
    </row>
    <row r="171" spans="1:11" x14ac:dyDescent="0.25">
      <c r="A171" s="12">
        <v>170</v>
      </c>
      <c r="B171" s="10">
        <f>1</f>
        <v>1</v>
      </c>
      <c r="C171" s="2">
        <f>Table13478[[#This Row],[Number]]*1000000*Table13478[[#This Row],[Multiplier]]</f>
        <v>170000000</v>
      </c>
      <c r="D171" s="6">
        <f t="shared" si="14"/>
        <v>0.23557297235294089</v>
      </c>
      <c r="E171" s="6">
        <f>Table13478[[#This Row],[Calibration Value]]/Constants!$B$1</f>
        <v>4.2449691490999095</v>
      </c>
      <c r="F171" s="6">
        <f t="shared" si="15"/>
        <v>0.3529411764705882</v>
      </c>
      <c r="G171" s="6">
        <f>$C171/Constants!$B$2</f>
        <v>2.8333333333333335</v>
      </c>
      <c r="H171" s="9">
        <f t="shared" si="16"/>
        <v>5.549462530319945E-2</v>
      </c>
      <c r="I171" s="9">
        <f t="shared" si="17"/>
        <v>0.12456747404844289</v>
      </c>
      <c r="J171" s="10">
        <f>Table13478[[#This Row],[G Mass Ratio (kg)]]*1000</f>
        <v>55.494625303199449</v>
      </c>
      <c r="K171" s="10">
        <f>Table13478[[#This Row],[G Mass Ratio (kt)]]*1000</f>
        <v>124.56747404844289</v>
      </c>
    </row>
    <row r="172" spans="1:11" x14ac:dyDescent="0.25">
      <c r="A172" s="12">
        <v>171</v>
      </c>
      <c r="B172" s="10">
        <f>1</f>
        <v>1</v>
      </c>
      <c r="C172" s="2">
        <f>Table13478[[#This Row],[Number]]*1000000*Table13478[[#This Row],[Multiplier]]</f>
        <v>171000000</v>
      </c>
      <c r="D172" s="6">
        <f t="shared" si="14"/>
        <v>0.2341953526315787</v>
      </c>
      <c r="E172" s="6">
        <f>Table13478[[#This Row],[Calibration Value]]/Constants!$B$1</f>
        <v>4.2699395558593203</v>
      </c>
      <c r="F172" s="6">
        <f t="shared" si="15"/>
        <v>0.35087719298245612</v>
      </c>
      <c r="G172" s="6">
        <f>$C172/Constants!$B$2</f>
        <v>2.85</v>
      </c>
      <c r="H172" s="9">
        <f t="shared" si="16"/>
        <v>5.48474631942295E-2</v>
      </c>
      <c r="I172" s="9">
        <f t="shared" si="17"/>
        <v>0.12311480455524776</v>
      </c>
      <c r="J172" s="10">
        <f>Table13478[[#This Row],[G Mass Ratio (kg)]]*1000</f>
        <v>54.847463194229498</v>
      </c>
      <c r="K172" s="10">
        <f>Table13478[[#This Row],[G Mass Ratio (kt)]]*1000</f>
        <v>123.11480455524776</v>
      </c>
    </row>
    <row r="173" spans="1:11" x14ac:dyDescent="0.25">
      <c r="A173" s="12">
        <v>172</v>
      </c>
      <c r="B173" s="10">
        <f>1</f>
        <v>1</v>
      </c>
      <c r="C173" s="2">
        <f>Table13478[[#This Row],[Number]]*1000000*Table13478[[#This Row],[Multiplier]]</f>
        <v>172000000</v>
      </c>
      <c r="D173" s="6">
        <f t="shared" si="14"/>
        <v>0.23283375174418577</v>
      </c>
      <c r="E173" s="6">
        <f>Table13478[[#This Row],[Calibration Value]]/Constants!$B$1</f>
        <v>4.2949099626187319</v>
      </c>
      <c r="F173" s="6">
        <f t="shared" si="15"/>
        <v>0.34883720930232559</v>
      </c>
      <c r="G173" s="6">
        <f>$C173/Constants!$B$2</f>
        <v>2.8666666666666667</v>
      </c>
      <c r="H173" s="9">
        <f t="shared" si="16"/>
        <v>5.4211555951273131E-2</v>
      </c>
      <c r="I173" s="9">
        <f t="shared" si="17"/>
        <v>0.12168739859383451</v>
      </c>
      <c r="J173" s="10">
        <f>Table13478[[#This Row],[G Mass Ratio (kg)]]*1000</f>
        <v>54.211555951273134</v>
      </c>
      <c r="K173" s="10">
        <f>Table13478[[#This Row],[G Mass Ratio (kt)]]*1000</f>
        <v>121.68739859383452</v>
      </c>
    </row>
    <row r="174" spans="1:11" x14ac:dyDescent="0.25">
      <c r="A174" s="12">
        <v>173</v>
      </c>
      <c r="B174" s="10">
        <f>1</f>
        <v>1</v>
      </c>
      <c r="C174" s="2">
        <f>Table13478[[#This Row],[Number]]*1000000*Table13478[[#This Row],[Multiplier]]</f>
        <v>173000000</v>
      </c>
      <c r="D174" s="6">
        <f t="shared" si="14"/>
        <v>0.2314878919075142</v>
      </c>
      <c r="E174" s="6">
        <f>Table13478[[#This Row],[Calibration Value]]/Constants!$B$1</f>
        <v>4.3198803693781427</v>
      </c>
      <c r="F174" s="6">
        <f t="shared" si="15"/>
        <v>0.34682080924855491</v>
      </c>
      <c r="G174" s="6">
        <f>$C174/Constants!$B$2</f>
        <v>2.8833333333333333</v>
      </c>
      <c r="H174" s="9">
        <f t="shared" si="16"/>
        <v>5.3586644099784982E-2</v>
      </c>
      <c r="I174" s="9">
        <f t="shared" si="17"/>
        <v>0.12028467372782251</v>
      </c>
      <c r="J174" s="10">
        <f>Table13478[[#This Row],[G Mass Ratio (kg)]]*1000</f>
        <v>53.586644099784984</v>
      </c>
      <c r="K174" s="10">
        <f>Table13478[[#This Row],[G Mass Ratio (kt)]]*1000</f>
        <v>120.28467372782251</v>
      </c>
    </row>
    <row r="175" spans="1:11" x14ac:dyDescent="0.25">
      <c r="A175" s="12">
        <v>174</v>
      </c>
      <c r="B175" s="10">
        <f>1</f>
        <v>1</v>
      </c>
      <c r="C175" s="2">
        <f>Table13478[[#This Row],[Number]]*1000000*Table13478[[#This Row],[Multiplier]]</f>
        <v>174000000</v>
      </c>
      <c r="D175" s="6">
        <f t="shared" si="14"/>
        <v>0.23015750172413765</v>
      </c>
      <c r="E175" s="6">
        <f>Table13478[[#This Row],[Calibration Value]]/Constants!$B$1</f>
        <v>4.3448507761375543</v>
      </c>
      <c r="F175" s="6">
        <f t="shared" si="15"/>
        <v>0.34482758620689657</v>
      </c>
      <c r="G175" s="6">
        <f>$C175/Constants!$B$2</f>
        <v>2.9</v>
      </c>
      <c r="H175" s="9">
        <f t="shared" si="16"/>
        <v>5.2972475599896429E-2</v>
      </c>
      <c r="I175" s="9">
        <f t="shared" si="17"/>
        <v>0.11890606420927469</v>
      </c>
      <c r="J175" s="10">
        <f>Table13478[[#This Row],[G Mass Ratio (kg)]]*1000</f>
        <v>52.972475599896427</v>
      </c>
      <c r="K175" s="10">
        <f>Table13478[[#This Row],[G Mass Ratio (kt)]]*1000</f>
        <v>118.90606420927469</v>
      </c>
    </row>
    <row r="176" spans="1:11" x14ac:dyDescent="0.25">
      <c r="A176" s="12">
        <v>175</v>
      </c>
      <c r="B176" s="10">
        <f>1</f>
        <v>1</v>
      </c>
      <c r="C176" s="2">
        <f>Table13478[[#This Row],[Number]]*1000000*Table13478[[#This Row],[Multiplier]]</f>
        <v>175000000</v>
      </c>
      <c r="D176" s="6">
        <f t="shared" si="14"/>
        <v>0.22884231599999971</v>
      </c>
      <c r="E176" s="6">
        <f>Table13478[[#This Row],[Calibration Value]]/Constants!$B$1</f>
        <v>4.369821182896966</v>
      </c>
      <c r="F176" s="6">
        <f t="shared" si="15"/>
        <v>0.34285714285714286</v>
      </c>
      <c r="G176" s="6">
        <f>$C176/Constants!$B$2</f>
        <v>2.9166666666666665</v>
      </c>
      <c r="H176" s="9">
        <f t="shared" si="16"/>
        <v>5.2368805592243724E-2</v>
      </c>
      <c r="I176" s="9">
        <f t="shared" si="17"/>
        <v>0.11755102040816327</v>
      </c>
      <c r="J176" s="10">
        <f>Table13478[[#This Row],[G Mass Ratio (kg)]]*1000</f>
        <v>52.368805592243724</v>
      </c>
      <c r="K176" s="10">
        <f>Table13478[[#This Row],[G Mass Ratio (kt)]]*1000</f>
        <v>117.55102040816327</v>
      </c>
    </row>
    <row r="177" spans="1:11" x14ac:dyDescent="0.25">
      <c r="A177" s="12">
        <v>176</v>
      </c>
      <c r="B177" s="10">
        <f>1</f>
        <v>1</v>
      </c>
      <c r="C177" s="2">
        <f>Table13478[[#This Row],[Number]]*1000000*Table13478[[#This Row],[Multiplier]]</f>
        <v>176000000</v>
      </c>
      <c r="D177" s="6">
        <f t="shared" si="14"/>
        <v>0.22754207556818154</v>
      </c>
      <c r="E177" s="6">
        <f>Table13478[[#This Row],[Calibration Value]]/Constants!$B$1</f>
        <v>4.3947915896563767</v>
      </c>
      <c r="F177" s="6">
        <f t="shared" si="15"/>
        <v>0.34090909090909094</v>
      </c>
      <c r="G177" s="6">
        <f>$C177/Constants!$B$2</f>
        <v>2.9333333333333331</v>
      </c>
      <c r="H177" s="9">
        <f t="shared" si="16"/>
        <v>5.1775396153876038E-2</v>
      </c>
      <c r="I177" s="9">
        <f t="shared" si="17"/>
        <v>0.11621900826446283</v>
      </c>
      <c r="J177" s="10">
        <f>Table13478[[#This Row],[G Mass Ratio (kg)]]*1000</f>
        <v>51.775396153876038</v>
      </c>
      <c r="K177" s="10">
        <f>Table13478[[#This Row],[G Mass Ratio (kt)]]*1000</f>
        <v>116.21900826446283</v>
      </c>
    </row>
    <row r="178" spans="1:11" x14ac:dyDescent="0.25">
      <c r="A178" s="12">
        <v>177</v>
      </c>
      <c r="B178" s="10">
        <f>1</f>
        <v>1</v>
      </c>
      <c r="C178" s="2">
        <f>Table13478[[#This Row],[Number]]*1000000*Table13478[[#This Row],[Multiplier]]</f>
        <v>177000000</v>
      </c>
      <c r="D178" s="6">
        <f t="shared" si="14"/>
        <v>0.22625652711864377</v>
      </c>
      <c r="E178" s="6">
        <f>Table13478[[#This Row],[Calibration Value]]/Constants!$B$1</f>
        <v>4.4197619964157884</v>
      </c>
      <c r="F178" s="6">
        <f t="shared" si="15"/>
        <v>0.33898305084745761</v>
      </c>
      <c r="G178" s="6">
        <f>$C178/Constants!$B$2</f>
        <v>2.95</v>
      </c>
      <c r="H178" s="9">
        <f t="shared" si="16"/>
        <v>5.1192016063789585E-2</v>
      </c>
      <c r="I178" s="9">
        <f t="shared" si="17"/>
        <v>0.11490950876185003</v>
      </c>
      <c r="J178" s="10">
        <f>Table13478[[#This Row],[G Mass Ratio (kg)]]*1000</f>
        <v>51.192016063789588</v>
      </c>
      <c r="K178" s="10">
        <f>Table13478[[#This Row],[G Mass Ratio (kt)]]*1000</f>
        <v>114.90950876185003</v>
      </c>
    </row>
    <row r="179" spans="1:11" x14ac:dyDescent="0.25">
      <c r="A179" s="12">
        <v>178</v>
      </c>
      <c r="B179" s="10">
        <f>1</f>
        <v>1</v>
      </c>
      <c r="C179" s="2">
        <f>Table13478[[#This Row],[Number]]*1000000*Table13478[[#This Row],[Multiplier]]</f>
        <v>178000000</v>
      </c>
      <c r="D179" s="6">
        <f t="shared" si="14"/>
        <v>0.22498542303370761</v>
      </c>
      <c r="E179" s="6">
        <f>Table13478[[#This Row],[Calibration Value]]/Constants!$B$1</f>
        <v>4.4447324031751991</v>
      </c>
      <c r="F179" s="6">
        <f t="shared" si="15"/>
        <v>0.33707865168539325</v>
      </c>
      <c r="G179" s="6">
        <f>$C179/Constants!$B$2</f>
        <v>2.9666666666666668</v>
      </c>
      <c r="H179" s="9">
        <f t="shared" si="16"/>
        <v>5.0618440577656368E-2</v>
      </c>
      <c r="I179" s="9">
        <f t="shared" si="17"/>
        <v>0.11362201742204267</v>
      </c>
      <c r="J179" s="10">
        <f>Table13478[[#This Row],[G Mass Ratio (kg)]]*1000</f>
        <v>50.618440577656365</v>
      </c>
      <c r="K179" s="10">
        <f>Table13478[[#This Row],[G Mass Ratio (kt)]]*1000</f>
        <v>113.62201742204267</v>
      </c>
    </row>
    <row r="180" spans="1:11" x14ac:dyDescent="0.25">
      <c r="A180" s="12">
        <v>179</v>
      </c>
      <c r="B180" s="10">
        <f>1</f>
        <v>1</v>
      </c>
      <c r="C180" s="2">
        <f>Table13478[[#This Row],[Number]]*1000000*Table13478[[#This Row],[Multiplier]]</f>
        <v>179000000</v>
      </c>
      <c r="D180" s="6">
        <f t="shared" si="14"/>
        <v>0.22372852122904999</v>
      </c>
      <c r="E180" s="6">
        <f>Table13478[[#This Row],[Calibration Value]]/Constants!$B$1</f>
        <v>4.4697028099346108</v>
      </c>
      <c r="F180" s="6">
        <f t="shared" si="15"/>
        <v>0.33519553072625696</v>
      </c>
      <c r="G180" s="6">
        <f>$C180/Constants!$B$2</f>
        <v>2.9833333333333334</v>
      </c>
      <c r="H180" s="9">
        <f t="shared" si="16"/>
        <v>5.0054451211337468E-2</v>
      </c>
      <c r="I180" s="9">
        <f t="shared" si="17"/>
        <v>0.11235604381885708</v>
      </c>
      <c r="J180" s="10">
        <f>Table13478[[#This Row],[G Mass Ratio (kg)]]*1000</f>
        <v>50.054451211337465</v>
      </c>
      <c r="K180" s="10">
        <f>Table13478[[#This Row],[G Mass Ratio (kt)]]*1000</f>
        <v>112.35604381885709</v>
      </c>
    </row>
    <row r="181" spans="1:11" x14ac:dyDescent="0.25">
      <c r="A181" s="12">
        <v>180</v>
      </c>
      <c r="B181" s="10">
        <f>1</f>
        <v>1</v>
      </c>
      <c r="C181" s="2">
        <f>Table13478[[#This Row],[Number]]*1000000*Table13478[[#This Row],[Multiplier]]</f>
        <v>180000000</v>
      </c>
      <c r="D181" s="6">
        <f t="shared" si="14"/>
        <v>0.22248558499999974</v>
      </c>
      <c r="E181" s="6">
        <f>Table13478[[#This Row],[Calibration Value]]/Constants!$B$1</f>
        <v>4.4946732166940215</v>
      </c>
      <c r="F181" s="6">
        <f t="shared" si="15"/>
        <v>0.33333333333333331</v>
      </c>
      <c r="G181" s="6">
        <f>$C181/Constants!$B$2</f>
        <v>3</v>
      </c>
      <c r="H181" s="9">
        <f t="shared" si="16"/>
        <v>4.9499835532792108E-2</v>
      </c>
      <c r="I181" s="9">
        <f t="shared" si="17"/>
        <v>0.1111111111111111</v>
      </c>
      <c r="J181" s="10">
        <f>Table13478[[#This Row],[G Mass Ratio (kg)]]*1000</f>
        <v>49.499835532792105</v>
      </c>
      <c r="K181" s="10">
        <f>Table13478[[#This Row],[G Mass Ratio (kt)]]*1000</f>
        <v>111.1111111111111</v>
      </c>
    </row>
    <row r="182" spans="1:11" x14ac:dyDescent="0.25">
      <c r="A182" s="12">
        <v>181</v>
      </c>
      <c r="B182" s="10">
        <f>1</f>
        <v>1</v>
      </c>
      <c r="C182" s="2">
        <f>Table13478[[#This Row],[Number]]*1000000*Table13478[[#This Row],[Multiplier]]</f>
        <v>181000000</v>
      </c>
      <c r="D182" s="6">
        <f t="shared" si="14"/>
        <v>0.2212563828729279</v>
      </c>
      <c r="E182" s="6">
        <f>Table13478[[#This Row],[Calibration Value]]/Constants!$B$1</f>
        <v>4.5196436234534332</v>
      </c>
      <c r="F182" s="6">
        <f t="shared" si="15"/>
        <v>0.33149171270718231</v>
      </c>
      <c r="G182" s="6">
        <f>$C182/Constants!$B$2</f>
        <v>3.0166666666666666</v>
      </c>
      <c r="H182" s="9">
        <f t="shared" si="16"/>
        <v>4.895438696201166E-2</v>
      </c>
      <c r="I182" s="9">
        <f t="shared" si="17"/>
        <v>0.10988675559354109</v>
      </c>
      <c r="J182" s="10">
        <f>Table13478[[#This Row],[G Mass Ratio (kg)]]*1000</f>
        <v>48.954386962011661</v>
      </c>
      <c r="K182" s="10">
        <f>Table13478[[#This Row],[G Mass Ratio (kt)]]*1000</f>
        <v>109.8867555935411</v>
      </c>
    </row>
    <row r="183" spans="1:11" x14ac:dyDescent="0.25">
      <c r="A183" s="12">
        <v>182</v>
      </c>
      <c r="B183" s="10">
        <f>1</f>
        <v>1</v>
      </c>
      <c r="C183" s="2">
        <f>Table13478[[#This Row],[Number]]*1000000*Table13478[[#This Row],[Multiplier]]</f>
        <v>182000000</v>
      </c>
      <c r="D183" s="6">
        <f t="shared" si="14"/>
        <v>0.22004068846153821</v>
      </c>
      <c r="E183" s="6">
        <f>Table13478[[#This Row],[Calibration Value]]/Constants!$B$1</f>
        <v>4.5446140302128439</v>
      </c>
      <c r="F183" s="6">
        <f t="shared" si="15"/>
        <v>0.32967032967032966</v>
      </c>
      <c r="G183" s="6">
        <f>$C183/Constants!$B$2</f>
        <v>3.0333333333333332</v>
      </c>
      <c r="H183" s="9">
        <f t="shared" si="16"/>
        <v>4.8417904578627713E-2</v>
      </c>
      <c r="I183" s="9">
        <f t="shared" si="17"/>
        <v>0.10868252626494385</v>
      </c>
      <c r="J183" s="10">
        <f>Table13478[[#This Row],[G Mass Ratio (kg)]]*1000</f>
        <v>48.417904578627713</v>
      </c>
      <c r="K183" s="10">
        <f>Table13478[[#This Row],[G Mass Ratio (kt)]]*1000</f>
        <v>108.68252626494385</v>
      </c>
    </row>
    <row r="184" spans="1:11" x14ac:dyDescent="0.25">
      <c r="A184" s="12">
        <v>183</v>
      </c>
      <c r="B184" s="10">
        <f>1</f>
        <v>1</v>
      </c>
      <c r="C184" s="2">
        <f>Table13478[[#This Row],[Number]]*1000000*Table13478[[#This Row],[Multiplier]]</f>
        <v>183000000</v>
      </c>
      <c r="D184" s="6">
        <f t="shared" si="14"/>
        <v>0.21883828032786859</v>
      </c>
      <c r="E184" s="6">
        <f>Table13478[[#This Row],[Calibration Value]]/Constants!$B$1</f>
        <v>4.5695844369722556</v>
      </c>
      <c r="F184" s="6">
        <f t="shared" si="15"/>
        <v>0.32786885245901642</v>
      </c>
      <c r="G184" s="6">
        <f>$C184/Constants!$B$2</f>
        <v>3.05</v>
      </c>
      <c r="H184" s="9">
        <f t="shared" si="16"/>
        <v>4.7890192936858797E-2</v>
      </c>
      <c r="I184" s="9">
        <f t="shared" si="17"/>
        <v>0.10749798441279228</v>
      </c>
      <c r="J184" s="10">
        <f>Table13478[[#This Row],[G Mass Ratio (kg)]]*1000</f>
        <v>47.890192936858796</v>
      </c>
      <c r="K184" s="10">
        <f>Table13478[[#This Row],[G Mass Ratio (kt)]]*1000</f>
        <v>107.49798441279228</v>
      </c>
    </row>
    <row r="185" spans="1:11" x14ac:dyDescent="0.25">
      <c r="A185" s="12">
        <v>184</v>
      </c>
      <c r="B185" s="10">
        <f>1</f>
        <v>1</v>
      </c>
      <c r="C185" s="2">
        <f>Table13478[[#This Row],[Number]]*1000000*Table13478[[#This Row],[Multiplier]]</f>
        <v>184000000</v>
      </c>
      <c r="D185" s="6">
        <f t="shared" si="14"/>
        <v>0.21764894184782585</v>
      </c>
      <c r="E185" s="6">
        <f>Table13478[[#This Row],[Calibration Value]]/Constants!$B$1</f>
        <v>4.5945548437316663</v>
      </c>
      <c r="F185" s="6">
        <f t="shared" si="15"/>
        <v>0.32608695652173914</v>
      </c>
      <c r="G185" s="6">
        <f>$C185/Constants!$B$2</f>
        <v>3.0666666666666669</v>
      </c>
      <c r="H185" s="9">
        <f t="shared" si="16"/>
        <v>4.7371061887478277E-2</v>
      </c>
      <c r="I185" s="9">
        <f t="shared" si="17"/>
        <v>0.10633270321361059</v>
      </c>
      <c r="J185" s="10">
        <f>Table13478[[#This Row],[G Mass Ratio (kg)]]*1000</f>
        <v>47.371061887478277</v>
      </c>
      <c r="K185" s="10">
        <f>Table13478[[#This Row],[G Mass Ratio (kt)]]*1000</f>
        <v>106.33270321361059</v>
      </c>
    </row>
    <row r="186" spans="1:11" x14ac:dyDescent="0.25">
      <c r="A186" s="12">
        <v>185</v>
      </c>
      <c r="B186" s="10">
        <f>1</f>
        <v>1</v>
      </c>
      <c r="C186" s="2">
        <f>Table13478[[#This Row],[Number]]*1000000*Table13478[[#This Row],[Multiplier]]</f>
        <v>185000000</v>
      </c>
      <c r="D186" s="6">
        <f t="shared" si="14"/>
        <v>0.21647246108108081</v>
      </c>
      <c r="E186" s="6">
        <f>Table13478[[#This Row],[Calibration Value]]/Constants!$B$1</f>
        <v>4.619525250491078</v>
      </c>
      <c r="F186" s="6">
        <f t="shared" si="15"/>
        <v>0.32432432432432429</v>
      </c>
      <c r="G186" s="6">
        <f>$C186/Constants!$B$2</f>
        <v>3.0833333333333335</v>
      </c>
      <c r="H186" s="9">
        <f t="shared" si="16"/>
        <v>4.686032640650005E-2</v>
      </c>
      <c r="I186" s="9">
        <f t="shared" si="17"/>
        <v>0.10518626734842948</v>
      </c>
      <c r="J186" s="10">
        <f>Table13478[[#This Row],[G Mass Ratio (kg)]]*1000</f>
        <v>46.86032640650005</v>
      </c>
      <c r="K186" s="10">
        <f>Table13478[[#This Row],[G Mass Ratio (kt)]]*1000</f>
        <v>105.18626734842948</v>
      </c>
    </row>
    <row r="187" spans="1:11" x14ac:dyDescent="0.25">
      <c r="A187" s="12">
        <v>186</v>
      </c>
      <c r="B187" s="10">
        <f>1</f>
        <v>1</v>
      </c>
      <c r="C187" s="2">
        <f>Table13478[[#This Row],[Number]]*1000000*Table13478[[#This Row],[Multiplier]]</f>
        <v>186000000</v>
      </c>
      <c r="D187" s="6">
        <f t="shared" si="14"/>
        <v>0.21530863064516106</v>
      </c>
      <c r="E187" s="6">
        <f>Table13478[[#This Row],[Calibration Value]]/Constants!$B$1</f>
        <v>4.6444956572504887</v>
      </c>
      <c r="F187" s="6">
        <f t="shared" si="15"/>
        <v>0.32258064516129031</v>
      </c>
      <c r="G187" s="6">
        <f>$C187/Constants!$B$2</f>
        <v>3.1</v>
      </c>
      <c r="H187" s="9">
        <f t="shared" si="16"/>
        <v>4.6357806430294392E-2</v>
      </c>
      <c r="I187" s="9">
        <f t="shared" si="17"/>
        <v>0.1040582726326743</v>
      </c>
      <c r="J187" s="10">
        <f>Table13478[[#This Row],[G Mass Ratio (kg)]]*1000</f>
        <v>46.357806430294389</v>
      </c>
      <c r="K187" s="10">
        <f>Table13478[[#This Row],[G Mass Ratio (kt)]]*1000</f>
        <v>104.05827263267429</v>
      </c>
    </row>
    <row r="188" spans="1:11" x14ac:dyDescent="0.25">
      <c r="A188" s="12">
        <v>187</v>
      </c>
      <c r="B188" s="10">
        <f>1</f>
        <v>1</v>
      </c>
      <c r="C188" s="2">
        <f>Table13478[[#This Row],[Number]]*1000000*Table13478[[#This Row],[Multiplier]]</f>
        <v>187000000</v>
      </c>
      <c r="D188" s="6">
        <f t="shared" si="14"/>
        <v>0.21415724759358262</v>
      </c>
      <c r="E188" s="6">
        <f>Table13478[[#This Row],[Calibration Value]]/Constants!$B$1</f>
        <v>4.6694660640099004</v>
      </c>
      <c r="F188" s="6">
        <f t="shared" si="15"/>
        <v>0.32085561497326204</v>
      </c>
      <c r="G188" s="6">
        <f>$C188/Constants!$B$2</f>
        <v>3.1166666666666667</v>
      </c>
      <c r="H188" s="9">
        <f t="shared" si="16"/>
        <v>4.5863326696859053E-2</v>
      </c>
      <c r="I188" s="9">
        <f t="shared" si="17"/>
        <v>0.10294832565987018</v>
      </c>
      <c r="J188" s="10">
        <f>Table13478[[#This Row],[G Mass Ratio (kg)]]*1000</f>
        <v>45.863326696859055</v>
      </c>
      <c r="K188" s="10">
        <f>Table13478[[#This Row],[G Mass Ratio (kt)]]*1000</f>
        <v>102.94832565987018</v>
      </c>
    </row>
    <row r="189" spans="1:11" x14ac:dyDescent="0.25">
      <c r="A189" s="12">
        <v>188</v>
      </c>
      <c r="B189" s="10">
        <f>1</f>
        <v>1</v>
      </c>
      <c r="C189" s="2">
        <f>Table13478[[#This Row],[Number]]*1000000*Table13478[[#This Row],[Multiplier]]</f>
        <v>188000000</v>
      </c>
      <c r="D189" s="6">
        <f t="shared" si="14"/>
        <v>0.2130181132978721</v>
      </c>
      <c r="E189" s="6">
        <f>Table13478[[#This Row],[Calibration Value]]/Constants!$B$1</f>
        <v>4.6944364707693111</v>
      </c>
      <c r="F189" s="6">
        <f t="shared" si="15"/>
        <v>0.31914893617021278</v>
      </c>
      <c r="G189" s="6">
        <f>$C189/Constants!$B$2</f>
        <v>3.1333333333333333</v>
      </c>
      <c r="H189" s="9">
        <f t="shared" si="16"/>
        <v>4.5376716592985075E-2</v>
      </c>
      <c r="I189" s="9">
        <f t="shared" si="17"/>
        <v>0.10185604345857856</v>
      </c>
      <c r="J189" s="10">
        <f>Table13478[[#This Row],[G Mass Ratio (kg)]]*1000</f>
        <v>45.376716592985076</v>
      </c>
      <c r="K189" s="10">
        <f>Table13478[[#This Row],[G Mass Ratio (kt)]]*1000</f>
        <v>101.85604345857855</v>
      </c>
    </row>
    <row r="190" spans="1:11" x14ac:dyDescent="0.25">
      <c r="A190" s="12">
        <v>189</v>
      </c>
      <c r="B190" s="10">
        <f>1</f>
        <v>1</v>
      </c>
      <c r="C190" s="2">
        <f>Table13478[[#This Row],[Number]]*1000000*Table13478[[#This Row],[Multiplier]]</f>
        <v>189000000</v>
      </c>
      <c r="D190" s="6">
        <f t="shared" si="14"/>
        <v>0.21189103333333309</v>
      </c>
      <c r="E190" s="6">
        <f>Table13478[[#This Row],[Calibration Value]]/Constants!$B$1</f>
        <v>4.7194068775287228</v>
      </c>
      <c r="F190" s="6">
        <f t="shared" si="15"/>
        <v>0.31746031746031744</v>
      </c>
      <c r="G190" s="6">
        <f>$C190/Constants!$B$2</f>
        <v>3.15</v>
      </c>
      <c r="H190" s="9">
        <f t="shared" si="16"/>
        <v>4.4897810007067676E-2</v>
      </c>
      <c r="I190" s="9">
        <f t="shared" si="17"/>
        <v>0.10078105316200553</v>
      </c>
      <c r="J190" s="10">
        <f>Table13478[[#This Row],[G Mass Ratio (kg)]]*1000</f>
        <v>44.897810007067676</v>
      </c>
      <c r="K190" s="10">
        <f>Table13478[[#This Row],[G Mass Ratio (kt)]]*1000</f>
        <v>100.78105316200553</v>
      </c>
    </row>
    <row r="191" spans="1:11" x14ac:dyDescent="0.25">
      <c r="A191" s="12">
        <v>190</v>
      </c>
      <c r="B191" s="10">
        <f>1</f>
        <v>1</v>
      </c>
      <c r="C191" s="2">
        <f>Table13478[[#This Row],[Number]]*1000000*Table13478[[#This Row],[Multiplier]]</f>
        <v>190000000</v>
      </c>
      <c r="D191" s="6">
        <f t="shared" si="14"/>
        <v>0.2107758173684208</v>
      </c>
      <c r="E191" s="6">
        <f>Table13478[[#This Row],[Calibration Value]]/Constants!$B$1</f>
        <v>4.7443772842881344</v>
      </c>
      <c r="F191" s="6">
        <f t="shared" si="15"/>
        <v>0.31578947368421056</v>
      </c>
      <c r="G191" s="6">
        <f>$C191/Constants!$B$2</f>
        <v>3.1666666666666665</v>
      </c>
      <c r="H191" s="9">
        <f t="shared" si="16"/>
        <v>4.4426445187325879E-2</v>
      </c>
      <c r="I191" s="9">
        <f t="shared" si="17"/>
        <v>9.9722991689750712E-2</v>
      </c>
      <c r="J191" s="10">
        <f>Table13478[[#This Row],[G Mass Ratio (kg)]]*1000</f>
        <v>44.426445187325882</v>
      </c>
      <c r="K191" s="10">
        <f>Table13478[[#This Row],[G Mass Ratio (kt)]]*1000</f>
        <v>99.722991689750714</v>
      </c>
    </row>
    <row r="192" spans="1:11" x14ac:dyDescent="0.25">
      <c r="A192" s="12">
        <v>191</v>
      </c>
      <c r="B192" s="10">
        <f>1</f>
        <v>1</v>
      </c>
      <c r="C192" s="2">
        <f>Table13478[[#This Row],[Number]]*1000000*Table13478[[#This Row],[Multiplier]]</f>
        <v>191000000</v>
      </c>
      <c r="D192" s="6">
        <f t="shared" si="14"/>
        <v>0.20967227905759137</v>
      </c>
      <c r="E192" s="6">
        <f>Table13478[[#This Row],[Calibration Value]]/Constants!$B$1</f>
        <v>4.7693476910475452</v>
      </c>
      <c r="F192" s="6">
        <f t="shared" si="15"/>
        <v>0.31413612565445026</v>
      </c>
      <c r="G192" s="6">
        <f>$C192/Constants!$B$2</f>
        <v>3.1833333333333331</v>
      </c>
      <c r="H192" s="9">
        <f t="shared" si="16"/>
        <v>4.396246460520447E-2</v>
      </c>
      <c r="I192" s="9">
        <f t="shared" si="17"/>
        <v>9.8681505441188561E-2</v>
      </c>
      <c r="J192" s="10">
        <f>Table13478[[#This Row],[G Mass Ratio (kg)]]*1000</f>
        <v>43.962464605204467</v>
      </c>
      <c r="K192" s="10">
        <f>Table13478[[#This Row],[G Mass Ratio (kt)]]*1000</f>
        <v>98.681505441188563</v>
      </c>
    </row>
    <row r="193" spans="1:11" x14ac:dyDescent="0.25">
      <c r="A193" s="12">
        <v>192</v>
      </c>
      <c r="B193" s="10">
        <f>1</f>
        <v>1</v>
      </c>
      <c r="C193" s="2">
        <f>Table13478[[#This Row],[Number]]*1000000*Table13478[[#This Row],[Multiplier]]</f>
        <v>192000000</v>
      </c>
      <c r="D193" s="6">
        <f t="shared" si="14"/>
        <v>0.20858023593749975</v>
      </c>
      <c r="E193" s="6">
        <f>Table13478[[#This Row],[Calibration Value]]/Constants!$B$1</f>
        <v>4.7943180978069568</v>
      </c>
      <c r="F193" s="6">
        <f t="shared" si="15"/>
        <v>0.3125</v>
      </c>
      <c r="G193" s="6">
        <f>$C193/Constants!$B$2</f>
        <v>3.2</v>
      </c>
      <c r="H193" s="9">
        <f t="shared" si="16"/>
        <v>4.3505714823743061E-2</v>
      </c>
      <c r="I193" s="9">
        <f t="shared" si="17"/>
        <v>9.765625E-2</v>
      </c>
      <c r="J193" s="10">
        <f>Table13478[[#This Row],[G Mass Ratio (kg)]]*1000</f>
        <v>43.505714823743062</v>
      </c>
      <c r="K193" s="10">
        <f>Table13478[[#This Row],[G Mass Ratio (kt)]]*1000</f>
        <v>97.65625</v>
      </c>
    </row>
    <row r="194" spans="1:11" x14ac:dyDescent="0.25">
      <c r="A194" s="12">
        <v>193</v>
      </c>
      <c r="B194" s="10">
        <f>1</f>
        <v>1</v>
      </c>
      <c r="C194" s="2">
        <f>Table13478[[#This Row],[Number]]*1000000*Table13478[[#This Row],[Multiplier]]</f>
        <v>193000000</v>
      </c>
      <c r="D194" s="6">
        <f t="shared" si="14"/>
        <v>0.20749950932642464</v>
      </c>
      <c r="E194" s="6">
        <f>Table13478[[#This Row],[Calibration Value]]/Constants!$B$1</f>
        <v>4.8192885045663676</v>
      </c>
      <c r="F194" s="6">
        <f t="shared" si="15"/>
        <v>0.31088082901554404</v>
      </c>
      <c r="G194" s="6">
        <f>$C194/Constants!$B$2</f>
        <v>3.2166666666666668</v>
      </c>
      <c r="H194" s="9">
        <f t="shared" si="16"/>
        <v>4.3056046370706987E-2</v>
      </c>
      <c r="I194" s="9">
        <f t="shared" si="17"/>
        <v>9.6646889849391932E-2</v>
      </c>
      <c r="J194" s="10">
        <f>Table13478[[#This Row],[G Mass Ratio (kg)]]*1000</f>
        <v>43.056046370706987</v>
      </c>
      <c r="K194" s="10">
        <f>Table13478[[#This Row],[G Mass Ratio (kt)]]*1000</f>
        <v>96.646889849391926</v>
      </c>
    </row>
    <row r="195" spans="1:11" x14ac:dyDescent="0.25">
      <c r="A195" s="12">
        <v>194</v>
      </c>
      <c r="B195" s="10">
        <f>1</f>
        <v>1</v>
      </c>
      <c r="C195" s="2">
        <f>Table13478[[#This Row],[Number]]*1000000*Table13478[[#This Row],[Multiplier]]</f>
        <v>194000000</v>
      </c>
      <c r="D195" s="6">
        <f t="shared" si="14"/>
        <v>0.20642992422680387</v>
      </c>
      <c r="E195" s="6">
        <f>Table13478[[#This Row],[Calibration Value]]/Constants!$B$1</f>
        <v>4.8442589113257792</v>
      </c>
      <c r="F195" s="6">
        <f t="shared" si="15"/>
        <v>0.30927835051546393</v>
      </c>
      <c r="G195" s="6">
        <f>$C195/Constants!$B$2</f>
        <v>3.2333333333333334</v>
      </c>
      <c r="H195" s="9">
        <f t="shared" si="16"/>
        <v>4.2613313616283989E-2</v>
      </c>
      <c r="I195" s="9">
        <f t="shared" si="17"/>
        <v>9.5653098097566169E-2</v>
      </c>
      <c r="J195" s="10">
        <f>Table13478[[#This Row],[G Mass Ratio (kg)]]*1000</f>
        <v>42.613313616283989</v>
      </c>
      <c r="K195" s="10">
        <f>Table13478[[#This Row],[G Mass Ratio (kt)]]*1000</f>
        <v>95.653098097566172</v>
      </c>
    </row>
    <row r="196" spans="1:11" x14ac:dyDescent="0.25">
      <c r="A196" s="12">
        <v>195</v>
      </c>
      <c r="B196" s="10">
        <f>1</f>
        <v>1</v>
      </c>
      <c r="C196" s="2">
        <f>Table13478[[#This Row],[Number]]*1000000*Table13478[[#This Row],[Multiplier]]</f>
        <v>195000000</v>
      </c>
      <c r="D196" s="6">
        <f t="shared" si="14"/>
        <v>0.20537130923076899</v>
      </c>
      <c r="E196" s="6">
        <f>Table13478[[#This Row],[Calibration Value]]/Constants!$B$1</f>
        <v>4.86922931808519</v>
      </c>
      <c r="F196" s="6">
        <f t="shared" si="15"/>
        <v>0.30769230769230771</v>
      </c>
      <c r="G196" s="6">
        <f>$C196/Constants!$B$2</f>
        <v>3.25</v>
      </c>
      <c r="H196" s="9">
        <f t="shared" si="16"/>
        <v>4.2177374655160138E-2</v>
      </c>
      <c r="I196" s="9">
        <f t="shared" si="17"/>
        <v>9.4674556213017763E-2</v>
      </c>
      <c r="J196" s="10">
        <f>Table13478[[#This Row],[G Mass Ratio (kg)]]*1000</f>
        <v>42.177374655160136</v>
      </c>
      <c r="K196" s="10">
        <f>Table13478[[#This Row],[G Mass Ratio (kt)]]*1000</f>
        <v>94.674556213017766</v>
      </c>
    </row>
    <row r="197" spans="1:11" x14ac:dyDescent="0.25">
      <c r="A197" s="12">
        <v>196</v>
      </c>
      <c r="B197" s="10">
        <f>1</f>
        <v>1</v>
      </c>
      <c r="C197" s="2">
        <f>Table13478[[#This Row],[Number]]*1000000*Table13478[[#This Row],[Multiplier]]</f>
        <v>196000000</v>
      </c>
      <c r="D197" s="6">
        <f t="shared" si="14"/>
        <v>0.20432349642857117</v>
      </c>
      <c r="E197" s="6">
        <f>Table13478[[#This Row],[Calibration Value]]/Constants!$B$1</f>
        <v>4.8941997248446016</v>
      </c>
      <c r="F197" s="6">
        <f t="shared" si="15"/>
        <v>0.30612244897959184</v>
      </c>
      <c r="G197" s="6">
        <f>$C197/Constants!$B$2</f>
        <v>3.2666666666666666</v>
      </c>
      <c r="H197" s="9">
        <f t="shared" si="16"/>
        <v>4.1748091192796336E-2</v>
      </c>
      <c r="I197" s="9">
        <f t="shared" si="17"/>
        <v>9.3710953769262806E-2</v>
      </c>
      <c r="J197" s="10">
        <f>Table13478[[#This Row],[G Mass Ratio (kg)]]*1000</f>
        <v>41.748091192796338</v>
      </c>
      <c r="K197" s="10">
        <f>Table13478[[#This Row],[G Mass Ratio (kt)]]*1000</f>
        <v>93.710953769262801</v>
      </c>
    </row>
    <row r="198" spans="1:11" x14ac:dyDescent="0.25">
      <c r="A198" s="12">
        <v>197</v>
      </c>
      <c r="B198" s="10">
        <f>1</f>
        <v>1</v>
      </c>
      <c r="C198" s="2">
        <f>Table13478[[#This Row],[Number]]*1000000*Table13478[[#This Row],[Multiplier]]</f>
        <v>197000000</v>
      </c>
      <c r="D198" s="6">
        <f t="shared" si="14"/>
        <v>0.20328632131979674</v>
      </c>
      <c r="E198" s="6">
        <f>Table13478[[#This Row],[Calibration Value]]/Constants!$B$1</f>
        <v>4.9191701316040124</v>
      </c>
      <c r="F198" s="6">
        <f t="shared" si="15"/>
        <v>0.30456852791878175</v>
      </c>
      <c r="G198" s="6">
        <f>$C198/Constants!$B$2</f>
        <v>3.2833333333333332</v>
      </c>
      <c r="H198" s="9">
        <f t="shared" si="16"/>
        <v>4.1325328435735643E-2</v>
      </c>
      <c r="I198" s="9">
        <f t="shared" si="17"/>
        <v>9.276198819861374E-2</v>
      </c>
      <c r="J198" s="10">
        <f>Table13478[[#This Row],[G Mass Ratio (kg)]]*1000</f>
        <v>41.325328435735642</v>
      </c>
      <c r="K198" s="10">
        <f>Table13478[[#This Row],[G Mass Ratio (kt)]]*1000</f>
        <v>92.761988198613736</v>
      </c>
    </row>
    <row r="199" spans="1:11" x14ac:dyDescent="0.25">
      <c r="A199" s="12">
        <v>198</v>
      </c>
      <c r="B199" s="10">
        <f>1</f>
        <v>1</v>
      </c>
      <c r="C199" s="2">
        <f>Table13478[[#This Row],[Number]]*1000000*Table13478[[#This Row],[Multiplier]]</f>
        <v>198000000</v>
      </c>
      <c r="D199" s="6">
        <f t="shared" si="14"/>
        <v>0.20225962272727249</v>
      </c>
      <c r="E199" s="6">
        <f>Table13478[[#This Row],[Calibration Value]]/Constants!$B$1</f>
        <v>4.944140538363424</v>
      </c>
      <c r="F199" s="6">
        <f t="shared" si="15"/>
        <v>0.30303030303030304</v>
      </c>
      <c r="G199" s="6">
        <f>$C199/Constants!$B$2</f>
        <v>3.3</v>
      </c>
      <c r="H199" s="9">
        <f t="shared" si="16"/>
        <v>4.0908954985778602E-2</v>
      </c>
      <c r="I199" s="9">
        <f t="shared" si="17"/>
        <v>9.1827364554637289E-2</v>
      </c>
      <c r="J199" s="10">
        <f>Table13478[[#This Row],[G Mass Ratio (kg)]]*1000</f>
        <v>40.9089549857786</v>
      </c>
      <c r="K199" s="10">
        <f>Table13478[[#This Row],[G Mass Ratio (kt)]]*1000</f>
        <v>91.827364554637285</v>
      </c>
    </row>
    <row r="200" spans="1:11" x14ac:dyDescent="0.25">
      <c r="A200" s="12">
        <v>199</v>
      </c>
      <c r="B200" s="10">
        <f>1</f>
        <v>1</v>
      </c>
      <c r="C200" s="2">
        <f>Table13478[[#This Row],[Number]]*1000000*Table13478[[#This Row],[Multiplier]]</f>
        <v>199000000</v>
      </c>
      <c r="D200" s="6">
        <f t="shared" si="14"/>
        <v>0.20124324271356761</v>
      </c>
      <c r="E200" s="6">
        <f>Table13478[[#This Row],[Calibration Value]]/Constants!$B$1</f>
        <v>4.9691109451228348</v>
      </c>
      <c r="F200" s="6">
        <f t="shared" si="15"/>
        <v>0.30150753768844218</v>
      </c>
      <c r="G200" s="6">
        <f>$C200/Constants!$B$2</f>
        <v>3.3166666666666669</v>
      </c>
      <c r="H200" s="9">
        <f t="shared" si="16"/>
        <v>4.0498842737871882E-2</v>
      </c>
      <c r="I200" s="9">
        <f t="shared" si="17"/>
        <v>9.0906795282947386E-2</v>
      </c>
      <c r="J200" s="10">
        <f>Table13478[[#This Row],[G Mass Ratio (kg)]]*1000</f>
        <v>40.498842737871882</v>
      </c>
      <c r="K200" s="10">
        <f>Table13478[[#This Row],[G Mass Ratio (kt)]]*1000</f>
        <v>90.906795282947385</v>
      </c>
    </row>
    <row r="201" spans="1:11" x14ac:dyDescent="0.25">
      <c r="A201" s="12">
        <v>200</v>
      </c>
      <c r="B201" s="10">
        <f>1</f>
        <v>1</v>
      </c>
      <c r="C201" s="2">
        <f>Table13478[[#This Row],[Number]]*1000000*Table13478[[#This Row],[Multiplier]]</f>
        <v>200000000</v>
      </c>
      <c r="D201" s="6">
        <f t="shared" si="14"/>
        <v>0.20023702649999975</v>
      </c>
      <c r="E201" s="6">
        <f>Table13478[[#This Row],[Calibration Value]]/Constants!$B$1</f>
        <v>4.9940813518822464</v>
      </c>
      <c r="F201" s="6">
        <f t="shared" si="15"/>
        <v>0.3</v>
      </c>
      <c r="G201" s="6">
        <f>$C201/Constants!$B$2</f>
        <v>3.3333333333333335</v>
      </c>
      <c r="H201" s="9">
        <f t="shared" si="16"/>
        <v>4.00948667815616E-2</v>
      </c>
      <c r="I201" s="9">
        <f t="shared" si="17"/>
        <v>0.09</v>
      </c>
      <c r="J201" s="10">
        <f>Table13478[[#This Row],[G Mass Ratio (kg)]]*1000</f>
        <v>40.094866781561599</v>
      </c>
      <c r="K201" s="10">
        <f>Table13478[[#This Row],[G Mass Ratio (kt)]]*1000</f>
        <v>90</v>
      </c>
    </row>
    <row r="202" spans="1:11" x14ac:dyDescent="0.25">
      <c r="A202" s="12">
        <v>201</v>
      </c>
      <c r="B202" s="10">
        <f>1</f>
        <v>1</v>
      </c>
      <c r="C202" s="2">
        <f>Table13478[[#This Row],[Number]]*1000000*Table13478[[#This Row],[Multiplier]]</f>
        <v>201000000</v>
      </c>
      <c r="D202" s="6">
        <f t="shared" si="14"/>
        <v>0.19924082238805949</v>
      </c>
      <c r="E202" s="6">
        <f>Table13478[[#This Row],[Calibration Value]]/Constants!$B$1</f>
        <v>5.0190517586416572</v>
      </c>
      <c r="F202" s="6">
        <f t="shared" si="15"/>
        <v>0.29850746268656714</v>
      </c>
      <c r="G202" s="6">
        <f>$C202/Constants!$B$2</f>
        <v>3.35</v>
      </c>
      <c r="H202" s="9">
        <f t="shared" si="16"/>
        <v>3.9696905305870264E-2</v>
      </c>
      <c r="I202" s="9">
        <f t="shared" si="17"/>
        <v>8.9106705279572276E-2</v>
      </c>
      <c r="J202" s="10">
        <f>Table13478[[#This Row],[G Mass Ratio (kg)]]*1000</f>
        <v>39.696905305870267</v>
      </c>
      <c r="K202" s="10">
        <f>Table13478[[#This Row],[G Mass Ratio (kt)]]*1000</f>
        <v>89.106705279572282</v>
      </c>
    </row>
    <row r="203" spans="1:11" x14ac:dyDescent="0.25">
      <c r="A203" s="12">
        <v>202</v>
      </c>
      <c r="B203" s="10">
        <f>1</f>
        <v>1</v>
      </c>
      <c r="C203" s="2">
        <f>Table13478[[#This Row],[Number]]*1000000*Table13478[[#This Row],[Multiplier]]</f>
        <v>202000000</v>
      </c>
      <c r="D203" s="6">
        <f t="shared" si="14"/>
        <v>0.19825448168316809</v>
      </c>
      <c r="E203" s="6">
        <f>Table13478[[#This Row],[Calibration Value]]/Constants!$B$1</f>
        <v>5.0440221654010688</v>
      </c>
      <c r="F203" s="6">
        <f t="shared" si="15"/>
        <v>0.29702970297029702</v>
      </c>
      <c r="G203" s="6">
        <f>$C203/Constants!$B$2</f>
        <v>3.3666666666666667</v>
      </c>
      <c r="H203" s="9">
        <f t="shared" si="16"/>
        <v>3.9304839507461629E-2</v>
      </c>
      <c r="I203" s="9">
        <f t="shared" si="17"/>
        <v>8.8226644446622871E-2</v>
      </c>
      <c r="J203" s="10">
        <f>Table13478[[#This Row],[G Mass Ratio (kg)]]*1000</f>
        <v>39.304839507461629</v>
      </c>
      <c r="K203" s="10">
        <f>Table13478[[#This Row],[G Mass Ratio (kt)]]*1000</f>
        <v>88.226644446622871</v>
      </c>
    </row>
    <row r="204" spans="1:11" x14ac:dyDescent="0.25">
      <c r="A204" s="12">
        <v>203</v>
      </c>
      <c r="B204" s="10">
        <f>1</f>
        <v>1</v>
      </c>
      <c r="C204" s="2">
        <f>Table13478[[#This Row],[Number]]*1000000*Table13478[[#This Row],[Multiplier]]</f>
        <v>203000000</v>
      </c>
      <c r="D204" s="6">
        <f t="shared" si="14"/>
        <v>0.19727785862068942</v>
      </c>
      <c r="E204" s="6">
        <f>Table13478[[#This Row],[Calibration Value]]/Constants!$B$1</f>
        <v>5.0689925721604805</v>
      </c>
      <c r="F204" s="6">
        <f t="shared" si="15"/>
        <v>0.29556650246305421</v>
      </c>
      <c r="G204" s="6">
        <f>$C204/Constants!$B$2</f>
        <v>3.3833333333333333</v>
      </c>
      <c r="H204" s="9">
        <f t="shared" si="16"/>
        <v>3.8918553501964721E-2</v>
      </c>
      <c r="I204" s="9">
        <f t="shared" si="17"/>
        <v>8.7359557378242636E-2</v>
      </c>
      <c r="J204" s="10">
        <f>Table13478[[#This Row],[G Mass Ratio (kg)]]*1000</f>
        <v>38.918553501964723</v>
      </c>
      <c r="K204" s="10">
        <f>Table13478[[#This Row],[G Mass Ratio (kt)]]*1000</f>
        <v>87.359557378242641</v>
      </c>
    </row>
    <row r="205" spans="1:11" x14ac:dyDescent="0.25">
      <c r="A205" s="12">
        <v>204</v>
      </c>
      <c r="B205" s="10">
        <f>1</f>
        <v>1</v>
      </c>
      <c r="C205" s="2">
        <f>Table13478[[#This Row],[Number]]*1000000*Table13478[[#This Row],[Multiplier]]</f>
        <v>204000000</v>
      </c>
      <c r="D205" s="6">
        <f t="shared" si="14"/>
        <v>0.19631081029411743</v>
      </c>
      <c r="E205" s="6">
        <f>Table13478[[#This Row],[Calibration Value]]/Constants!$B$1</f>
        <v>5.0939629789198912</v>
      </c>
      <c r="F205" s="6">
        <f t="shared" si="15"/>
        <v>0.29411764705882354</v>
      </c>
      <c r="G205" s="6">
        <f>$C205/Constants!$B$2</f>
        <v>3.4</v>
      </c>
      <c r="H205" s="9">
        <f t="shared" si="16"/>
        <v>3.853793423833296E-2</v>
      </c>
      <c r="I205" s="9">
        <f t="shared" si="17"/>
        <v>8.6505190311418692E-2</v>
      </c>
      <c r="J205" s="10">
        <f>Table13478[[#This Row],[G Mass Ratio (kg)]]*1000</f>
        <v>38.537934238332959</v>
      </c>
      <c r="K205" s="10">
        <f>Table13478[[#This Row],[G Mass Ratio (kt)]]*1000</f>
        <v>86.505190311418687</v>
      </c>
    </row>
    <row r="206" spans="1:11" x14ac:dyDescent="0.25">
      <c r="A206" s="12">
        <v>205</v>
      </c>
      <c r="B206" s="10">
        <f>1</f>
        <v>1</v>
      </c>
      <c r="C206" s="2">
        <f>Table13478[[#This Row],[Number]]*1000000*Table13478[[#This Row],[Multiplier]]</f>
        <v>205000000</v>
      </c>
      <c r="D206" s="6">
        <f t="shared" si="14"/>
        <v>0.1953531965853656</v>
      </c>
      <c r="E206" s="6">
        <f>Table13478[[#This Row],[Calibration Value]]/Constants!$B$1</f>
        <v>5.1189333856793029</v>
      </c>
      <c r="F206" s="6">
        <f t="shared" si="15"/>
        <v>0.29268292682926833</v>
      </c>
      <c r="G206" s="6">
        <f>$C206/Constants!$B$2</f>
        <v>3.4166666666666665</v>
      </c>
      <c r="H206" s="9">
        <f t="shared" si="16"/>
        <v>3.8162871416120493E-2</v>
      </c>
      <c r="I206" s="9">
        <f t="shared" si="17"/>
        <v>8.5663295657346844E-2</v>
      </c>
      <c r="J206" s="10">
        <f>Table13478[[#This Row],[G Mass Ratio (kg)]]*1000</f>
        <v>38.162871416120495</v>
      </c>
      <c r="K206" s="10">
        <f>Table13478[[#This Row],[G Mass Ratio (kt)]]*1000</f>
        <v>85.66329565734685</v>
      </c>
    </row>
    <row r="207" spans="1:11" x14ac:dyDescent="0.25">
      <c r="A207" s="12">
        <v>206</v>
      </c>
      <c r="B207" s="10">
        <f>1</f>
        <v>1</v>
      </c>
      <c r="C207" s="2">
        <f>Table13478[[#This Row],[Number]]*1000000*Table13478[[#This Row],[Multiplier]]</f>
        <v>206000000</v>
      </c>
      <c r="D207" s="6">
        <f t="shared" si="14"/>
        <v>0.19440488009708715</v>
      </c>
      <c r="E207" s="6">
        <f>Table13478[[#This Row],[Calibration Value]]/Constants!$B$1</f>
        <v>5.1439037924387137</v>
      </c>
      <c r="F207" s="6">
        <f t="shared" si="15"/>
        <v>0.29126213592233013</v>
      </c>
      <c r="G207" s="6">
        <f>$C207/Constants!$B$2</f>
        <v>3.4333333333333331</v>
      </c>
      <c r="H207" s="9">
        <f t="shared" si="16"/>
        <v>3.779325740556283E-2</v>
      </c>
      <c r="I207" s="9">
        <f t="shared" si="17"/>
        <v>8.4833631822037917E-2</v>
      </c>
      <c r="J207" s="10">
        <f>Table13478[[#This Row],[G Mass Ratio (kg)]]*1000</f>
        <v>37.793257405562827</v>
      </c>
      <c r="K207" s="10">
        <f>Table13478[[#This Row],[G Mass Ratio (kt)]]*1000</f>
        <v>84.833631822037916</v>
      </c>
    </row>
    <row r="208" spans="1:11" x14ac:dyDescent="0.25">
      <c r="A208" s="12">
        <v>207</v>
      </c>
      <c r="B208" s="10">
        <f>1</f>
        <v>1</v>
      </c>
      <c r="C208" s="2">
        <f>Table13478[[#This Row],[Number]]*1000000*Table13478[[#This Row],[Multiplier]]</f>
        <v>207000000</v>
      </c>
      <c r="D208" s="6">
        <f t="shared" si="14"/>
        <v>0.19346572608695628</v>
      </c>
      <c r="E208" s="6">
        <f>Table13478[[#This Row],[Calibration Value]]/Constants!$B$1</f>
        <v>5.1688741991981253</v>
      </c>
      <c r="F208" s="6">
        <f t="shared" si="15"/>
        <v>0.28985507246376813</v>
      </c>
      <c r="G208" s="6">
        <f>$C208/Constants!$B$2</f>
        <v>3.45</v>
      </c>
      <c r="H208" s="9">
        <f t="shared" si="16"/>
        <v>3.7428987170353194E-2</v>
      </c>
      <c r="I208" s="9">
        <f t="shared" si="17"/>
        <v>8.4015963032976274E-2</v>
      </c>
      <c r="J208" s="10">
        <f>Table13478[[#This Row],[G Mass Ratio (kg)]]*1000</f>
        <v>37.428987170353196</v>
      </c>
      <c r="K208" s="10">
        <f>Table13478[[#This Row],[G Mass Ratio (kt)]]*1000</f>
        <v>84.015963032976273</v>
      </c>
    </row>
    <row r="209" spans="1:11" x14ac:dyDescent="0.25">
      <c r="A209" s="12">
        <v>208</v>
      </c>
      <c r="B209" s="10">
        <f>1</f>
        <v>1</v>
      </c>
      <c r="C209" s="2">
        <f>Table13478[[#This Row],[Number]]*1000000*Table13478[[#This Row],[Multiplier]]</f>
        <v>208000000</v>
      </c>
      <c r="D209" s="6">
        <f t="shared" si="14"/>
        <v>0.19253560240384593</v>
      </c>
      <c r="E209" s="6">
        <f>Table13478[[#This Row],[Calibration Value]]/Constants!$B$1</f>
        <v>5.1938446059575361</v>
      </c>
      <c r="F209" s="6">
        <f t="shared" si="15"/>
        <v>0.28846153846153844</v>
      </c>
      <c r="G209" s="6">
        <f>$C209/Constants!$B$2</f>
        <v>3.4666666666666668</v>
      </c>
      <c r="H209" s="9">
        <f t="shared" si="16"/>
        <v>3.7069958193011843E-2</v>
      </c>
      <c r="I209" s="9">
        <f t="shared" si="17"/>
        <v>8.3210059171597614E-2</v>
      </c>
      <c r="J209" s="10">
        <f>Table13478[[#This Row],[G Mass Ratio (kg)]]*1000</f>
        <v>37.069958193011843</v>
      </c>
      <c r="K209" s="10">
        <f>Table13478[[#This Row],[G Mass Ratio (kt)]]*1000</f>
        <v>83.210059171597621</v>
      </c>
    </row>
    <row r="210" spans="1:11" x14ac:dyDescent="0.25">
      <c r="A210" s="12">
        <v>209</v>
      </c>
      <c r="B210" s="10">
        <f>1</f>
        <v>1</v>
      </c>
      <c r="C210" s="2">
        <f>Table13478[[#This Row],[Number]]*1000000*Table13478[[#This Row],[Multiplier]]</f>
        <v>209000000</v>
      </c>
      <c r="D210" s="6">
        <f t="shared" si="14"/>
        <v>0.19161437942583709</v>
      </c>
      <c r="E210" s="6">
        <f>Table13478[[#This Row],[Calibration Value]]/Constants!$B$1</f>
        <v>5.2188150127169477</v>
      </c>
      <c r="F210" s="6">
        <f t="shared" si="15"/>
        <v>0.28708133971291866</v>
      </c>
      <c r="G210" s="6">
        <f>$C210/Constants!$B$2</f>
        <v>3.4833333333333334</v>
      </c>
      <c r="H210" s="9">
        <f t="shared" si="16"/>
        <v>3.6716070402748657E-2</v>
      </c>
      <c r="I210" s="9">
        <f t="shared" si="17"/>
        <v>8.2415695611364206E-2</v>
      </c>
      <c r="J210" s="10">
        <f>Table13478[[#This Row],[G Mass Ratio (kg)]]*1000</f>
        <v>36.716070402748656</v>
      </c>
      <c r="K210" s="10">
        <f>Table13478[[#This Row],[G Mass Ratio (kt)]]*1000</f>
        <v>82.4156956113642</v>
      </c>
    </row>
    <row r="211" spans="1:11" x14ac:dyDescent="0.25">
      <c r="A211" s="12">
        <v>210</v>
      </c>
      <c r="B211" s="10">
        <f>1</f>
        <v>1</v>
      </c>
      <c r="C211" s="2">
        <f>Table13478[[#This Row],[Number]]*1000000*Table13478[[#This Row],[Multiplier]]</f>
        <v>210000000</v>
      </c>
      <c r="D211" s="6">
        <f t="shared" si="14"/>
        <v>0.19070192999999977</v>
      </c>
      <c r="E211" s="6">
        <f>Table13478[[#This Row],[Calibration Value]]/Constants!$B$1</f>
        <v>5.2437854194763585</v>
      </c>
      <c r="F211" s="6">
        <f t="shared" si="15"/>
        <v>0.2857142857142857</v>
      </c>
      <c r="G211" s="6">
        <f>$C211/Constants!$B$2</f>
        <v>3.5</v>
      </c>
      <c r="H211" s="9">
        <f t="shared" si="16"/>
        <v>3.6367226105724813E-2</v>
      </c>
      <c r="I211" s="9">
        <f t="shared" si="17"/>
        <v>8.1632653061224483E-2</v>
      </c>
      <c r="J211" s="10">
        <f>Table13478[[#This Row],[G Mass Ratio (kg)]]*1000</f>
        <v>36.367226105724811</v>
      </c>
      <c r="K211" s="10">
        <f>Table13478[[#This Row],[G Mass Ratio (kt)]]*1000</f>
        <v>81.632653061224488</v>
      </c>
    </row>
    <row r="212" spans="1:11" x14ac:dyDescent="0.25">
      <c r="A212" s="12">
        <v>211</v>
      </c>
      <c r="B212" s="10">
        <f>1</f>
        <v>1</v>
      </c>
      <c r="C212" s="2">
        <f>Table13478[[#This Row],[Number]]*1000000*Table13478[[#This Row],[Multiplier]]</f>
        <v>211000000</v>
      </c>
      <c r="D212" s="6">
        <f t="shared" si="14"/>
        <v>0.18979812938388602</v>
      </c>
      <c r="E212" s="6">
        <f>Table13478[[#This Row],[Calibration Value]]/Constants!$B$1</f>
        <v>5.2687558262357701</v>
      </c>
      <c r="F212" s="6">
        <f t="shared" si="15"/>
        <v>0.28436018957345971</v>
      </c>
      <c r="G212" s="6">
        <f>$C212/Constants!$B$2</f>
        <v>3.5166666666666666</v>
      </c>
      <c r="H212" s="9">
        <f t="shared" si="16"/>
        <v>3.6023329917622339E-2</v>
      </c>
      <c r="I212" s="9">
        <f t="shared" si="17"/>
        <v>8.0860717414253949E-2</v>
      </c>
      <c r="J212" s="10">
        <f>Table13478[[#This Row],[G Mass Ratio (kg)]]*1000</f>
        <v>36.023329917622341</v>
      </c>
      <c r="K212" s="10">
        <f>Table13478[[#This Row],[G Mass Ratio (kt)]]*1000</f>
        <v>80.860717414253955</v>
      </c>
    </row>
    <row r="213" spans="1:11" x14ac:dyDescent="0.25">
      <c r="A213" s="12">
        <v>212</v>
      </c>
      <c r="B213" s="10">
        <f>1</f>
        <v>1</v>
      </c>
      <c r="C213" s="2">
        <f>Table13478[[#This Row],[Number]]*1000000*Table13478[[#This Row],[Multiplier]]</f>
        <v>212000000</v>
      </c>
      <c r="D213" s="6">
        <f t="shared" si="14"/>
        <v>0.18890285518867903</v>
      </c>
      <c r="E213" s="6">
        <f>Table13478[[#This Row],[Calibration Value]]/Constants!$B$1</f>
        <v>5.2937262329951809</v>
      </c>
      <c r="F213" s="6">
        <f t="shared" si="15"/>
        <v>0.28301886792452829</v>
      </c>
      <c r="G213" s="6">
        <f>$C213/Constants!$B$2</f>
        <v>3.5333333333333332</v>
      </c>
      <c r="H213" s="9">
        <f t="shared" si="16"/>
        <v>3.568428869843504E-2</v>
      </c>
      <c r="I213" s="9">
        <f t="shared" si="17"/>
        <v>8.0099679601281587E-2</v>
      </c>
      <c r="J213" s="10">
        <f>Table13478[[#This Row],[G Mass Ratio (kg)]]*1000</f>
        <v>35.68428869843504</v>
      </c>
      <c r="K213" s="10">
        <f>Table13478[[#This Row],[G Mass Ratio (kt)]]*1000</f>
        <v>80.099679601281593</v>
      </c>
    </row>
    <row r="214" spans="1:11" x14ac:dyDescent="0.25">
      <c r="A214" s="12">
        <v>213</v>
      </c>
      <c r="B214" s="10">
        <f>1</f>
        <v>1</v>
      </c>
      <c r="C214" s="2">
        <f>Table13478[[#This Row],[Number]]*1000000*Table13478[[#This Row],[Multiplier]]</f>
        <v>213000000</v>
      </c>
      <c r="D214" s="6">
        <f t="shared" si="14"/>
        <v>0.18801598732394342</v>
      </c>
      <c r="E214" s="6">
        <f>Table13478[[#This Row],[Calibration Value]]/Constants!$B$1</f>
        <v>5.3186966397545925</v>
      </c>
      <c r="F214" s="6">
        <f t="shared" si="15"/>
        <v>0.28169014084507044</v>
      </c>
      <c r="G214" s="6">
        <f>$C214/Constants!$B$2</f>
        <v>3.55</v>
      </c>
      <c r="H214" s="9">
        <f t="shared" si="16"/>
        <v>3.5350011489397253E-2</v>
      </c>
      <c r="I214" s="9">
        <f t="shared" si="17"/>
        <v>7.9349335449315619E-2</v>
      </c>
      <c r="J214" s="10">
        <f>Table13478[[#This Row],[G Mass Ratio (kg)]]*1000</f>
        <v>35.350011489397254</v>
      </c>
      <c r="K214" s="10">
        <f>Table13478[[#This Row],[G Mass Ratio (kt)]]*1000</f>
        <v>79.349335449315618</v>
      </c>
    </row>
    <row r="215" spans="1:11" x14ac:dyDescent="0.25">
      <c r="A215" s="12">
        <v>214</v>
      </c>
      <c r="B215" s="10">
        <f>1</f>
        <v>1</v>
      </c>
      <c r="C215" s="2">
        <f>Table13478[[#This Row],[Number]]*1000000*Table13478[[#This Row],[Multiplier]]</f>
        <v>214000000</v>
      </c>
      <c r="D215" s="6">
        <f t="shared" si="14"/>
        <v>0.18713740794392503</v>
      </c>
      <c r="E215" s="6">
        <f>Table13478[[#This Row],[Calibration Value]]/Constants!$B$1</f>
        <v>5.3436670465140033</v>
      </c>
      <c r="F215" s="6">
        <f t="shared" si="15"/>
        <v>0.28037383177570091</v>
      </c>
      <c r="G215" s="6">
        <f>$C215/Constants!$B$2</f>
        <v>3.5666666666666669</v>
      </c>
      <c r="H215" s="9">
        <f t="shared" si="16"/>
        <v>3.5020409451971012E-2</v>
      </c>
      <c r="I215" s="9">
        <f t="shared" si="17"/>
        <v>7.8609485544589033E-2</v>
      </c>
      <c r="J215" s="10">
        <f>Table13478[[#This Row],[G Mass Ratio (kg)]]*1000</f>
        <v>35.020409451971013</v>
      </c>
      <c r="K215" s="10">
        <f>Table13478[[#This Row],[G Mass Ratio (kt)]]*1000</f>
        <v>78.609485544589035</v>
      </c>
    </row>
    <row r="216" spans="1:11" x14ac:dyDescent="0.25">
      <c r="A216" s="12">
        <v>215</v>
      </c>
      <c r="B216" s="10">
        <f>1</f>
        <v>1</v>
      </c>
      <c r="C216" s="2">
        <f>Table13478[[#This Row],[Number]]*1000000*Table13478[[#This Row],[Multiplier]]</f>
        <v>215000000</v>
      </c>
      <c r="D216" s="6">
        <f t="shared" si="14"/>
        <v>0.1862670013953486</v>
      </c>
      <c r="E216" s="6">
        <f>Table13478[[#This Row],[Calibration Value]]/Constants!$B$1</f>
        <v>5.3686374532734149</v>
      </c>
      <c r="F216" s="6">
        <f t="shared" si="15"/>
        <v>0.27906976744186046</v>
      </c>
      <c r="G216" s="6">
        <f>$C216/Constants!$B$2</f>
        <v>3.5833333333333335</v>
      </c>
      <c r="H216" s="9">
        <f t="shared" si="16"/>
        <v>3.4695395808814797E-2</v>
      </c>
      <c r="I216" s="9">
        <f t="shared" si="17"/>
        <v>7.7879935100054087E-2</v>
      </c>
      <c r="J216" s="10">
        <f>Table13478[[#This Row],[G Mass Ratio (kg)]]*1000</f>
        <v>34.695395808814794</v>
      </c>
      <c r="K216" s="10">
        <f>Table13478[[#This Row],[G Mass Ratio (kt)]]*1000</f>
        <v>77.879935100054084</v>
      </c>
    </row>
    <row r="217" spans="1:11" x14ac:dyDescent="0.25">
      <c r="A217" s="12">
        <v>216</v>
      </c>
      <c r="B217" s="10">
        <f>1</f>
        <v>1</v>
      </c>
      <c r="C217" s="2">
        <f>Table13478[[#This Row],[Number]]*1000000*Table13478[[#This Row],[Multiplier]]</f>
        <v>216000000</v>
      </c>
      <c r="D217" s="6">
        <f t="shared" si="14"/>
        <v>0.18540465416666646</v>
      </c>
      <c r="E217" s="6">
        <f>Table13478[[#This Row],[Calibration Value]]/Constants!$B$1</f>
        <v>5.3936078600328257</v>
      </c>
      <c r="F217" s="6">
        <f t="shared" si="15"/>
        <v>0.27777777777777779</v>
      </c>
      <c r="G217" s="6">
        <f>$C217/Constants!$B$2</f>
        <v>3.6</v>
      </c>
      <c r="H217" s="9">
        <f t="shared" si="16"/>
        <v>3.4374885786661188E-2</v>
      </c>
      <c r="I217" s="9">
        <f t="shared" si="17"/>
        <v>7.7160493827160503E-2</v>
      </c>
      <c r="J217" s="10">
        <f>Table13478[[#This Row],[G Mass Ratio (kg)]]*1000</f>
        <v>34.374885786661189</v>
      </c>
      <c r="K217" s="10">
        <f>Table13478[[#This Row],[G Mass Ratio (kt)]]*1000</f>
        <v>77.160493827160508</v>
      </c>
    </row>
    <row r="218" spans="1:11" x14ac:dyDescent="0.25">
      <c r="A218" s="12">
        <v>217</v>
      </c>
      <c r="B218" s="10">
        <f>1</f>
        <v>1</v>
      </c>
      <c r="C218" s="2">
        <f>Table13478[[#This Row],[Number]]*1000000*Table13478[[#This Row],[Multiplier]]</f>
        <v>217000000</v>
      </c>
      <c r="D218" s="6">
        <f t="shared" si="14"/>
        <v>0.18455025483870946</v>
      </c>
      <c r="E218" s="6">
        <f>Table13478[[#This Row],[Calibration Value]]/Constants!$B$1</f>
        <v>5.4185782667922373</v>
      </c>
      <c r="F218" s="6">
        <f t="shared" si="15"/>
        <v>0.27649769585253459</v>
      </c>
      <c r="G218" s="6">
        <f>$C218/Constants!$B$2</f>
        <v>3.6166666666666667</v>
      </c>
      <c r="H218" s="9">
        <f t="shared" si="16"/>
        <v>3.4058796561032605E-2</v>
      </c>
      <c r="I218" s="9">
        <f t="shared" si="17"/>
        <v>7.6450975811760719E-2</v>
      </c>
      <c r="J218" s="10">
        <f>Table13478[[#This Row],[G Mass Ratio (kg)]]*1000</f>
        <v>34.058796561032608</v>
      </c>
      <c r="K218" s="10">
        <f>Table13478[[#This Row],[G Mass Ratio (kt)]]*1000</f>
        <v>76.450975811760713</v>
      </c>
    </row>
    <row r="219" spans="1:11" x14ac:dyDescent="0.25">
      <c r="A219" s="12">
        <v>218</v>
      </c>
      <c r="B219" s="10">
        <f>1</f>
        <v>1</v>
      </c>
      <c r="C219" s="2">
        <f>Table13478[[#This Row],[Number]]*1000000*Table13478[[#This Row],[Multiplier]]</f>
        <v>218000000</v>
      </c>
      <c r="D219" s="6">
        <f t="shared" si="14"/>
        <v>0.18370369403669701</v>
      </c>
      <c r="E219" s="6">
        <f>Table13478[[#This Row],[Calibration Value]]/Constants!$B$1</f>
        <v>5.443548673551649</v>
      </c>
      <c r="F219" s="6">
        <f t="shared" si="15"/>
        <v>0.27522935779816515</v>
      </c>
      <c r="G219" s="6">
        <f>$C219/Constants!$B$2</f>
        <v>3.6333333333333333</v>
      </c>
      <c r="H219" s="9">
        <f t="shared" si="16"/>
        <v>3.3747047202728385E-2</v>
      </c>
      <c r="I219" s="9">
        <f t="shared" si="17"/>
        <v>7.5751199393990415E-2</v>
      </c>
      <c r="J219" s="10">
        <f>Table13478[[#This Row],[G Mass Ratio (kg)]]*1000</f>
        <v>33.747047202728382</v>
      </c>
      <c r="K219" s="10">
        <f>Table13478[[#This Row],[G Mass Ratio (kt)]]*1000</f>
        <v>75.751199393990419</v>
      </c>
    </row>
    <row r="220" spans="1:11" x14ac:dyDescent="0.25">
      <c r="A220" s="12">
        <v>219</v>
      </c>
      <c r="B220" s="10">
        <f>1</f>
        <v>1</v>
      </c>
      <c r="C220" s="2">
        <f>Table13478[[#This Row],[Number]]*1000000*Table13478[[#This Row],[Multiplier]]</f>
        <v>219000000</v>
      </c>
      <c r="D220" s="6">
        <f t="shared" si="14"/>
        <v>0.18286486438356142</v>
      </c>
      <c r="E220" s="6">
        <f>Table13478[[#This Row],[Calibration Value]]/Constants!$B$1</f>
        <v>5.4685190803110597</v>
      </c>
      <c r="F220" s="6">
        <f t="shared" si="15"/>
        <v>0.27397260273972601</v>
      </c>
      <c r="G220" s="6">
        <f>$C220/Constants!$B$2</f>
        <v>3.65</v>
      </c>
      <c r="H220" s="9">
        <f t="shared" si="16"/>
        <v>3.3439558626018308E-2</v>
      </c>
      <c r="I220" s="9">
        <f t="shared" si="17"/>
        <v>7.5060987051979722E-2</v>
      </c>
      <c r="J220" s="10">
        <f>Table13478[[#This Row],[G Mass Ratio (kg)]]*1000</f>
        <v>33.439558626018311</v>
      </c>
      <c r="K220" s="10">
        <f>Table13478[[#This Row],[G Mass Ratio (kt)]]*1000</f>
        <v>75.060987051979723</v>
      </c>
    </row>
    <row r="221" spans="1:11" x14ac:dyDescent="0.25">
      <c r="A221" s="12">
        <v>220</v>
      </c>
      <c r="B221" s="10">
        <f>1</f>
        <v>1</v>
      </c>
      <c r="C221" s="2">
        <f>Table13478[[#This Row],[Number]]*1000000*Table13478[[#This Row],[Multiplier]]</f>
        <v>220000000</v>
      </c>
      <c r="D221" s="6">
        <f t="shared" si="14"/>
        <v>0.18203366045454522</v>
      </c>
      <c r="E221" s="6">
        <f>Table13478[[#This Row],[Calibration Value]]/Constants!$B$1</f>
        <v>5.4934894870704714</v>
      </c>
      <c r="F221" s="6">
        <f t="shared" si="15"/>
        <v>0.27272727272727276</v>
      </c>
      <c r="G221" s="6">
        <f>$C221/Constants!$B$2</f>
        <v>3.6666666666666665</v>
      </c>
      <c r="H221" s="9">
        <f t="shared" si="16"/>
        <v>3.313625353848066E-2</v>
      </c>
      <c r="I221" s="9">
        <f t="shared" si="17"/>
        <v>7.4380165289256214E-2</v>
      </c>
      <c r="J221" s="10">
        <f>Table13478[[#This Row],[G Mass Ratio (kg)]]*1000</f>
        <v>33.136253538480659</v>
      </c>
      <c r="K221" s="10">
        <f>Table13478[[#This Row],[G Mass Ratio (kt)]]*1000</f>
        <v>74.380165289256212</v>
      </c>
    </row>
    <row r="222" spans="1:11" x14ac:dyDescent="0.25">
      <c r="A222" s="12">
        <v>221</v>
      </c>
      <c r="B222" s="10">
        <f>1</f>
        <v>1</v>
      </c>
      <c r="C222" s="2">
        <f>Table13478[[#This Row],[Number]]*1000000*Table13478[[#This Row],[Multiplier]]</f>
        <v>221000000</v>
      </c>
      <c r="D222" s="6">
        <f t="shared" ref="D222:D285" si="18">1/E222</f>
        <v>0.18120997873303146</v>
      </c>
      <c r="E222" s="6">
        <f>Table13478[[#This Row],[Calibration Value]]/Constants!$B$1</f>
        <v>5.5184598938298821</v>
      </c>
      <c r="F222" s="6">
        <f t="shared" ref="F222:F285" si="19">1/G222</f>
        <v>0.27149321266968329</v>
      </c>
      <c r="G222" s="6">
        <f>$C222/Constants!$B$2</f>
        <v>3.6833333333333331</v>
      </c>
      <c r="H222" s="9">
        <f t="shared" ref="H222:H285" si="20">POWER($D222,2)</f>
        <v>3.2837056392425713E-2</v>
      </c>
      <c r="I222" s="9">
        <f t="shared" ref="I222:I285" si="21">POWER($F222,2)</f>
        <v>7.3708564525705886E-2</v>
      </c>
      <c r="J222" s="10">
        <f>Table13478[[#This Row],[G Mass Ratio (kg)]]*1000</f>
        <v>32.837056392425716</v>
      </c>
      <c r="K222" s="10">
        <f>Table13478[[#This Row],[G Mass Ratio (kt)]]*1000</f>
        <v>73.708564525705881</v>
      </c>
    </row>
    <row r="223" spans="1:11" x14ac:dyDescent="0.25">
      <c r="A223" s="12">
        <v>222</v>
      </c>
      <c r="B223" s="10">
        <f>1</f>
        <v>1</v>
      </c>
      <c r="C223" s="2">
        <f>Table13478[[#This Row],[Number]]*1000000*Table13478[[#This Row],[Multiplier]]</f>
        <v>222000000</v>
      </c>
      <c r="D223" s="6">
        <f t="shared" si="18"/>
        <v>0.18039371756756734</v>
      </c>
      <c r="E223" s="6">
        <f>Table13478[[#This Row],[Calibration Value]]/Constants!$B$1</f>
        <v>5.5434303005892938</v>
      </c>
      <c r="F223" s="6">
        <f t="shared" si="19"/>
        <v>0.27027027027027023</v>
      </c>
      <c r="G223" s="6">
        <f>$C223/Constants!$B$2</f>
        <v>3.7</v>
      </c>
      <c r="H223" s="9">
        <f t="shared" si="20"/>
        <v>3.2541893337847252E-2</v>
      </c>
      <c r="I223" s="9">
        <f t="shared" si="21"/>
        <v>7.3046018991964917E-2</v>
      </c>
      <c r="J223" s="10">
        <f>Table13478[[#This Row],[G Mass Ratio (kg)]]*1000</f>
        <v>32.541893337847256</v>
      </c>
      <c r="K223" s="10">
        <f>Table13478[[#This Row],[G Mass Ratio (kt)]]*1000</f>
        <v>73.046018991964914</v>
      </c>
    </row>
    <row r="224" spans="1:11" x14ac:dyDescent="0.25">
      <c r="A224" s="12">
        <v>223</v>
      </c>
      <c r="B224" s="10">
        <f>1</f>
        <v>1</v>
      </c>
      <c r="C224" s="2">
        <f>Table13478[[#This Row],[Number]]*1000000*Table13478[[#This Row],[Multiplier]]</f>
        <v>223000000</v>
      </c>
      <c r="D224" s="6">
        <f t="shared" si="18"/>
        <v>0.17958477713004464</v>
      </c>
      <c r="E224" s="6">
        <f>Table13478[[#This Row],[Calibration Value]]/Constants!$B$1</f>
        <v>5.5684007073487045</v>
      </c>
      <c r="F224" s="6">
        <f t="shared" si="19"/>
        <v>0.26905829596412556</v>
      </c>
      <c r="G224" s="6">
        <f>$C224/Constants!$B$2</f>
        <v>3.7166666666666668</v>
      </c>
      <c r="H224" s="9">
        <f t="shared" si="20"/>
        <v>3.2250692176847805E-2</v>
      </c>
      <c r="I224" s="9">
        <f t="shared" si="21"/>
        <v>7.2392366627118981E-2</v>
      </c>
      <c r="J224" s="10">
        <f>Table13478[[#This Row],[G Mass Ratio (kg)]]*1000</f>
        <v>32.250692176847807</v>
      </c>
      <c r="K224" s="10">
        <f>Table13478[[#This Row],[G Mass Ratio (kt)]]*1000</f>
        <v>72.392366627118975</v>
      </c>
    </row>
    <row r="225" spans="1:11" x14ac:dyDescent="0.25">
      <c r="A225" s="12">
        <v>224</v>
      </c>
      <c r="B225" s="10">
        <f>1</f>
        <v>1</v>
      </c>
      <c r="C225" s="2">
        <f>Table13478[[#This Row],[Number]]*1000000*Table13478[[#This Row],[Multiplier]]</f>
        <v>224000000</v>
      </c>
      <c r="D225" s="6">
        <f t="shared" si="18"/>
        <v>0.17878305937499978</v>
      </c>
      <c r="E225" s="6">
        <f>Table13478[[#This Row],[Calibration Value]]/Constants!$B$1</f>
        <v>5.5933711141081162</v>
      </c>
      <c r="F225" s="6">
        <f t="shared" si="19"/>
        <v>0.26785714285714285</v>
      </c>
      <c r="G225" s="6">
        <f>$C225/Constants!$B$2</f>
        <v>3.7333333333333334</v>
      </c>
      <c r="H225" s="9">
        <f t="shared" si="20"/>
        <v>3.1963382319484694E-2</v>
      </c>
      <c r="I225" s="9">
        <f t="shared" si="21"/>
        <v>7.174744897959183E-2</v>
      </c>
      <c r="J225" s="10">
        <f>Table13478[[#This Row],[G Mass Ratio (kg)]]*1000</f>
        <v>31.963382319484694</v>
      </c>
      <c r="K225" s="10">
        <f>Table13478[[#This Row],[G Mass Ratio (kt)]]*1000</f>
        <v>71.747448979591823</v>
      </c>
    </row>
    <row r="226" spans="1:11" x14ac:dyDescent="0.25">
      <c r="A226" s="12">
        <v>225</v>
      </c>
      <c r="B226" s="10">
        <f>1</f>
        <v>1</v>
      </c>
      <c r="C226" s="2">
        <f>Table13478[[#This Row],[Number]]*1000000*Table13478[[#This Row],[Multiplier]]</f>
        <v>225000000</v>
      </c>
      <c r="D226" s="6">
        <f t="shared" si="18"/>
        <v>0.17798846799999979</v>
      </c>
      <c r="E226" s="6">
        <f>Table13478[[#This Row],[Calibration Value]]/Constants!$B$1</f>
        <v>5.6183415208675269</v>
      </c>
      <c r="F226" s="6">
        <f t="shared" si="19"/>
        <v>0.26666666666666666</v>
      </c>
      <c r="G226" s="6">
        <f>$C226/Constants!$B$2</f>
        <v>3.75</v>
      </c>
      <c r="H226" s="9">
        <f t="shared" si="20"/>
        <v>3.1679894740986946E-2</v>
      </c>
      <c r="I226" s="9">
        <f t="shared" si="21"/>
        <v>7.1111111111111111E-2</v>
      </c>
      <c r="J226" s="10">
        <f>Table13478[[#This Row],[G Mass Ratio (kg)]]*1000</f>
        <v>31.679894740986946</v>
      </c>
      <c r="K226" s="10">
        <f>Table13478[[#This Row],[G Mass Ratio (kt)]]*1000</f>
        <v>71.111111111111114</v>
      </c>
    </row>
    <row r="227" spans="1:11" x14ac:dyDescent="0.25">
      <c r="A227" s="12">
        <v>226</v>
      </c>
      <c r="B227" s="10">
        <f>1</f>
        <v>1</v>
      </c>
      <c r="C227" s="2">
        <f>Table13478[[#This Row],[Number]]*1000000*Table13478[[#This Row],[Multiplier]]</f>
        <v>226000000</v>
      </c>
      <c r="D227" s="6">
        <f t="shared" si="18"/>
        <v>0.17720090840707942</v>
      </c>
      <c r="E227" s="6">
        <f>Table13478[[#This Row],[Calibration Value]]/Constants!$B$1</f>
        <v>5.6433119276269386</v>
      </c>
      <c r="F227" s="6">
        <f t="shared" si="19"/>
        <v>0.26548672566371684</v>
      </c>
      <c r="G227" s="6">
        <f>$C227/Constants!$B$2</f>
        <v>3.7666666666666666</v>
      </c>
      <c r="H227" s="9">
        <f t="shared" si="20"/>
        <v>3.1400161940294151E-2</v>
      </c>
      <c r="I227" s="9">
        <f t="shared" si="21"/>
        <v>7.0483201503641651E-2</v>
      </c>
      <c r="J227" s="10">
        <f>Table13478[[#This Row],[G Mass Ratio (kg)]]*1000</f>
        <v>31.400161940294151</v>
      </c>
      <c r="K227" s="10">
        <f>Table13478[[#This Row],[G Mass Ratio (kt)]]*1000</f>
        <v>70.483201503641652</v>
      </c>
    </row>
    <row r="228" spans="1:11" x14ac:dyDescent="0.25">
      <c r="A228" s="12">
        <v>227</v>
      </c>
      <c r="B228" s="10">
        <f>1</f>
        <v>1</v>
      </c>
      <c r="C228" s="2">
        <f>Table13478[[#This Row],[Number]]*1000000*Table13478[[#This Row],[Multiplier]]</f>
        <v>227000000</v>
      </c>
      <c r="D228" s="6">
        <f t="shared" si="18"/>
        <v>0.17642028766519804</v>
      </c>
      <c r="E228" s="6">
        <f>Table13478[[#This Row],[Calibration Value]]/Constants!$B$1</f>
        <v>5.6682823343863493</v>
      </c>
      <c r="F228" s="6">
        <f t="shared" si="19"/>
        <v>0.26431718061674009</v>
      </c>
      <c r="G228" s="6">
        <f>$C228/Constants!$B$2</f>
        <v>3.7833333333333332</v>
      </c>
      <c r="H228" s="9">
        <f t="shared" si="20"/>
        <v>3.1124117899871229E-2</v>
      </c>
      <c r="I228" s="9">
        <f t="shared" si="21"/>
        <v>6.98635719691824E-2</v>
      </c>
      <c r="J228" s="10">
        <f>Table13478[[#This Row],[G Mass Ratio (kg)]]*1000</f>
        <v>31.12411789987123</v>
      </c>
      <c r="K228" s="10">
        <f>Table13478[[#This Row],[G Mass Ratio (kt)]]*1000</f>
        <v>69.863571969182402</v>
      </c>
    </row>
    <row r="229" spans="1:11" x14ac:dyDescent="0.25">
      <c r="A229" s="12">
        <v>228</v>
      </c>
      <c r="B229" s="10">
        <f>1</f>
        <v>1</v>
      </c>
      <c r="C229" s="2">
        <f>Table13478[[#This Row],[Number]]*1000000*Table13478[[#This Row],[Multiplier]]</f>
        <v>228000000</v>
      </c>
      <c r="D229" s="6">
        <f t="shared" si="18"/>
        <v>0.17564651447368398</v>
      </c>
      <c r="E229" s="6">
        <f>Table13478[[#This Row],[Calibration Value]]/Constants!$B$1</f>
        <v>5.693252741145761</v>
      </c>
      <c r="F229" s="6">
        <f t="shared" si="19"/>
        <v>0.26315789473684209</v>
      </c>
      <c r="G229" s="6">
        <f>$C229/Constants!$B$2</f>
        <v>3.8</v>
      </c>
      <c r="H229" s="9">
        <f t="shared" si="20"/>
        <v>3.0851698046754077E-2</v>
      </c>
      <c r="I229" s="9">
        <f t="shared" si="21"/>
        <v>6.9252077562326861E-2</v>
      </c>
      <c r="J229" s="10">
        <f>Table13478[[#This Row],[G Mass Ratio (kg)]]*1000</f>
        <v>30.851698046754077</v>
      </c>
      <c r="K229" s="10">
        <f>Table13478[[#This Row],[G Mass Ratio (kt)]]*1000</f>
        <v>69.252077562326861</v>
      </c>
    </row>
    <row r="230" spans="1:11" x14ac:dyDescent="0.25">
      <c r="A230" s="12">
        <v>229</v>
      </c>
      <c r="B230" s="10">
        <f>1</f>
        <v>1</v>
      </c>
      <c r="C230" s="2">
        <f>Table13478[[#This Row],[Number]]*1000000*Table13478[[#This Row],[Multiplier]]</f>
        <v>229000000</v>
      </c>
      <c r="D230" s="6">
        <f t="shared" si="18"/>
        <v>0.17487949912663736</v>
      </c>
      <c r="E230" s="6">
        <f>Table13478[[#This Row],[Calibration Value]]/Constants!$B$1</f>
        <v>5.7182231479051717</v>
      </c>
      <c r="F230" s="6">
        <f t="shared" si="19"/>
        <v>0.26200873362445415</v>
      </c>
      <c r="G230" s="6">
        <f>$C230/Constants!$B$2</f>
        <v>3.8166666666666669</v>
      </c>
      <c r="H230" s="9">
        <f t="shared" si="20"/>
        <v>3.0582839214783556E-2</v>
      </c>
      <c r="I230" s="9">
        <f t="shared" si="21"/>
        <v>6.8648576495490166E-2</v>
      </c>
      <c r="J230" s="10">
        <f>Table13478[[#This Row],[G Mass Ratio (kg)]]*1000</f>
        <v>30.582839214783554</v>
      </c>
      <c r="K230" s="10">
        <f>Table13478[[#This Row],[G Mass Ratio (kt)]]*1000</f>
        <v>68.648576495490161</v>
      </c>
    </row>
    <row r="231" spans="1:11" x14ac:dyDescent="0.25">
      <c r="A231" s="12">
        <v>230</v>
      </c>
      <c r="B231" s="10">
        <f>1</f>
        <v>1</v>
      </c>
      <c r="C231" s="2">
        <f>Table13478[[#This Row],[Number]]*1000000*Table13478[[#This Row],[Multiplier]]</f>
        <v>230000000</v>
      </c>
      <c r="D231" s="6">
        <f t="shared" si="18"/>
        <v>0.17411915347826065</v>
      </c>
      <c r="E231" s="6">
        <f>Table13478[[#This Row],[Calibration Value]]/Constants!$B$1</f>
        <v>5.7431935546645834</v>
      </c>
      <c r="F231" s="6">
        <f t="shared" si="19"/>
        <v>0.2608695652173913</v>
      </c>
      <c r="G231" s="6">
        <f>$C231/Constants!$B$2</f>
        <v>3.8333333333333335</v>
      </c>
      <c r="H231" s="9">
        <f t="shared" si="20"/>
        <v>3.031747960798609E-2</v>
      </c>
      <c r="I231" s="9">
        <f t="shared" si="21"/>
        <v>6.8052930056710773E-2</v>
      </c>
      <c r="J231" s="10">
        <f>Table13478[[#This Row],[G Mass Ratio (kg)]]*1000</f>
        <v>30.31747960798609</v>
      </c>
      <c r="K231" s="10">
        <f>Table13478[[#This Row],[G Mass Ratio (kt)]]*1000</f>
        <v>68.052930056710778</v>
      </c>
    </row>
    <row r="232" spans="1:11" x14ac:dyDescent="0.25">
      <c r="A232" s="12">
        <v>231</v>
      </c>
      <c r="B232" s="10">
        <f>1</f>
        <v>1</v>
      </c>
      <c r="C232" s="2">
        <f>Table13478[[#This Row],[Number]]*1000000*Table13478[[#This Row],[Multiplier]]</f>
        <v>231000000</v>
      </c>
      <c r="D232" s="6">
        <f t="shared" si="18"/>
        <v>0.17336539090909073</v>
      </c>
      <c r="E232" s="6">
        <f>Table13478[[#This Row],[Calibration Value]]/Constants!$B$1</f>
        <v>5.7681639614239941</v>
      </c>
      <c r="F232" s="6">
        <f t="shared" si="19"/>
        <v>0.25974025974025972</v>
      </c>
      <c r="G232" s="6">
        <f>$C232/Constants!$B$2</f>
        <v>3.85</v>
      </c>
      <c r="H232" s="9">
        <f t="shared" si="20"/>
        <v>3.0055558765061836E-2</v>
      </c>
      <c r="I232" s="9">
        <f t="shared" si="21"/>
        <v>6.7465002529937576E-2</v>
      </c>
      <c r="J232" s="10">
        <f>Table13478[[#This Row],[G Mass Ratio (kg)]]*1000</f>
        <v>30.055558765061836</v>
      </c>
      <c r="K232" s="10">
        <f>Table13478[[#This Row],[G Mass Ratio (kt)]]*1000</f>
        <v>67.465002529937578</v>
      </c>
    </row>
    <row r="233" spans="1:11" x14ac:dyDescent="0.25">
      <c r="A233" s="12">
        <v>232</v>
      </c>
      <c r="B233" s="10">
        <f>1</f>
        <v>1</v>
      </c>
      <c r="C233" s="2">
        <f>Table13478[[#This Row],[Number]]*1000000*Table13478[[#This Row],[Multiplier]]</f>
        <v>232000000</v>
      </c>
      <c r="D233" s="6">
        <f t="shared" si="18"/>
        <v>0.17261812629310325</v>
      </c>
      <c r="E233" s="6">
        <f>Table13478[[#This Row],[Calibration Value]]/Constants!$B$1</f>
        <v>5.7931343681834058</v>
      </c>
      <c r="F233" s="6">
        <f t="shared" si="19"/>
        <v>0.25862068965517243</v>
      </c>
      <c r="G233" s="6">
        <f>$C233/Constants!$B$2</f>
        <v>3.8666666666666667</v>
      </c>
      <c r="H233" s="9">
        <f t="shared" si="20"/>
        <v>2.9797017524941741E-2</v>
      </c>
      <c r="I233" s="9">
        <f t="shared" si="21"/>
        <v>6.6884661117717015E-2</v>
      </c>
      <c r="J233" s="10">
        <f>Table13478[[#This Row],[G Mass Ratio (kg)]]*1000</f>
        <v>29.79701752494174</v>
      </c>
      <c r="K233" s="10">
        <f>Table13478[[#This Row],[G Mass Ratio (kt)]]*1000</f>
        <v>66.884661117717016</v>
      </c>
    </row>
    <row r="234" spans="1:11" x14ac:dyDescent="0.25">
      <c r="A234" s="12">
        <v>233</v>
      </c>
      <c r="B234" s="10">
        <f>1</f>
        <v>1</v>
      </c>
      <c r="C234" s="2">
        <f>Table13478[[#This Row],[Number]]*1000000*Table13478[[#This Row],[Multiplier]]</f>
        <v>233000000</v>
      </c>
      <c r="D234" s="6">
        <f t="shared" si="18"/>
        <v>0.17187727596566502</v>
      </c>
      <c r="E234" s="6">
        <f>Table13478[[#This Row],[Calibration Value]]/Constants!$B$1</f>
        <v>5.8181047749428174</v>
      </c>
      <c r="F234" s="6">
        <f t="shared" si="19"/>
        <v>0.25751072961373389</v>
      </c>
      <c r="G234" s="6">
        <f>$C234/Constants!$B$2</f>
        <v>3.8833333333333333</v>
      </c>
      <c r="H234" s="9">
        <f t="shared" si="20"/>
        <v>2.9541797993377368E-2</v>
      </c>
      <c r="I234" s="9">
        <f t="shared" si="21"/>
        <v>6.6311775866197561E-2</v>
      </c>
      <c r="J234" s="10">
        <f>Table13478[[#This Row],[G Mass Ratio (kg)]]*1000</f>
        <v>29.541797993377369</v>
      </c>
      <c r="K234" s="10">
        <f>Table13478[[#This Row],[G Mass Ratio (kt)]]*1000</f>
        <v>66.311775866197564</v>
      </c>
    </row>
    <row r="235" spans="1:11" x14ac:dyDescent="0.25">
      <c r="A235" s="12">
        <v>234</v>
      </c>
      <c r="B235" s="10">
        <f>1</f>
        <v>1</v>
      </c>
      <c r="C235" s="2">
        <f>Table13478[[#This Row],[Number]]*1000000*Table13478[[#This Row],[Multiplier]]</f>
        <v>234000000</v>
      </c>
      <c r="D235" s="6">
        <f t="shared" si="18"/>
        <v>0.1711427576923075</v>
      </c>
      <c r="E235" s="6">
        <f>Table13478[[#This Row],[Calibration Value]]/Constants!$B$1</f>
        <v>5.8430751817022282</v>
      </c>
      <c r="F235" s="6">
        <f t="shared" si="19"/>
        <v>0.25641025641025644</v>
      </c>
      <c r="G235" s="6">
        <f>$C235/Constants!$B$2</f>
        <v>3.9</v>
      </c>
      <c r="H235" s="9">
        <f t="shared" si="20"/>
        <v>2.9289843510527876E-2</v>
      </c>
      <c r="I235" s="9">
        <f t="shared" si="21"/>
        <v>6.574621959237345E-2</v>
      </c>
      <c r="J235" s="10">
        <f>Table13478[[#This Row],[G Mass Ratio (kg)]]*1000</f>
        <v>29.289843510527877</v>
      </c>
      <c r="K235" s="10">
        <f>Table13478[[#This Row],[G Mass Ratio (kt)]]*1000</f>
        <v>65.74621959237345</v>
      </c>
    </row>
    <row r="236" spans="1:11" x14ac:dyDescent="0.25">
      <c r="A236" s="12">
        <v>235</v>
      </c>
      <c r="B236" s="10">
        <f>1</f>
        <v>1</v>
      </c>
      <c r="C236" s="2">
        <f>Table13478[[#This Row],[Number]]*1000000*Table13478[[#This Row],[Multiplier]]</f>
        <v>235000000</v>
      </c>
      <c r="D236" s="6">
        <f t="shared" si="18"/>
        <v>0.17041449063829767</v>
      </c>
      <c r="E236" s="6">
        <f>Table13478[[#This Row],[Calibration Value]]/Constants!$B$1</f>
        <v>5.8680455884616398</v>
      </c>
      <c r="F236" s="6">
        <f t="shared" si="19"/>
        <v>0.25531914893617025</v>
      </c>
      <c r="G236" s="6">
        <f>$C236/Constants!$B$2</f>
        <v>3.9166666666666665</v>
      </c>
      <c r="H236" s="9">
        <f t="shared" si="20"/>
        <v>2.9041098619510444E-2</v>
      </c>
      <c r="I236" s="9">
        <f t="shared" si="21"/>
        <v>6.5187867813490286E-2</v>
      </c>
      <c r="J236" s="10">
        <f>Table13478[[#This Row],[G Mass Ratio (kg)]]*1000</f>
        <v>29.041098619510443</v>
      </c>
      <c r="K236" s="10">
        <f>Table13478[[#This Row],[G Mass Ratio (kt)]]*1000</f>
        <v>65.187867813490286</v>
      </c>
    </row>
    <row r="237" spans="1:11" x14ac:dyDescent="0.25">
      <c r="A237" s="12">
        <v>236</v>
      </c>
      <c r="B237" s="10">
        <f>1</f>
        <v>1</v>
      </c>
      <c r="C237" s="2">
        <f>Table13478[[#This Row],[Number]]*1000000*Table13478[[#This Row],[Multiplier]]</f>
        <v>236000000</v>
      </c>
      <c r="D237" s="6">
        <f t="shared" si="18"/>
        <v>0.16969239533898287</v>
      </c>
      <c r="E237" s="6">
        <f>Table13478[[#This Row],[Calibration Value]]/Constants!$B$1</f>
        <v>5.8930159952210506</v>
      </c>
      <c r="F237" s="6">
        <f t="shared" si="19"/>
        <v>0.25423728813559321</v>
      </c>
      <c r="G237" s="6">
        <f>$C237/Constants!$B$2</f>
        <v>3.9333333333333331</v>
      </c>
      <c r="H237" s="9">
        <f t="shared" si="20"/>
        <v>2.8795509035881652E-2</v>
      </c>
      <c r="I237" s="9">
        <f t="shared" si="21"/>
        <v>6.4636598678540644E-2</v>
      </c>
      <c r="J237" s="10">
        <f>Table13478[[#This Row],[G Mass Ratio (kg)]]*1000</f>
        <v>28.795509035881651</v>
      </c>
      <c r="K237" s="10">
        <f>Table13478[[#This Row],[G Mass Ratio (kt)]]*1000</f>
        <v>64.636598678540651</v>
      </c>
    </row>
    <row r="238" spans="1:11" x14ac:dyDescent="0.25">
      <c r="A238" s="12">
        <v>237</v>
      </c>
      <c r="B238" s="10">
        <f>1</f>
        <v>1</v>
      </c>
      <c r="C238" s="2">
        <f>Table13478[[#This Row],[Number]]*1000000*Table13478[[#This Row],[Multiplier]]</f>
        <v>237000000</v>
      </c>
      <c r="D238" s="6">
        <f t="shared" si="18"/>
        <v>0.16897639367088588</v>
      </c>
      <c r="E238" s="6">
        <f>Table13478[[#This Row],[Calibration Value]]/Constants!$B$1</f>
        <v>5.9179864019804622</v>
      </c>
      <c r="F238" s="6">
        <f t="shared" si="19"/>
        <v>0.25316455696202528</v>
      </c>
      <c r="G238" s="6">
        <f>$C238/Constants!$B$2</f>
        <v>3.95</v>
      </c>
      <c r="H238" s="9">
        <f t="shared" si="20"/>
        <v>2.85530216180182E-2</v>
      </c>
      <c r="I238" s="9">
        <f t="shared" si="21"/>
        <v>6.4092292901778536E-2</v>
      </c>
      <c r="J238" s="10">
        <f>Table13478[[#This Row],[G Mass Ratio (kg)]]*1000</f>
        <v>28.553021618018199</v>
      </c>
      <c r="K238" s="10">
        <f>Table13478[[#This Row],[G Mass Ratio (kt)]]*1000</f>
        <v>64.092292901778535</v>
      </c>
    </row>
    <row r="239" spans="1:11" x14ac:dyDescent="0.25">
      <c r="A239" s="12">
        <v>238</v>
      </c>
      <c r="B239" s="10">
        <f>1</f>
        <v>1</v>
      </c>
      <c r="C239" s="2">
        <f>Table13478[[#This Row],[Number]]*1000000*Table13478[[#This Row],[Multiplier]]</f>
        <v>238000000</v>
      </c>
      <c r="D239" s="6">
        <f t="shared" si="18"/>
        <v>0.16826640882352922</v>
      </c>
      <c r="E239" s="6">
        <f>Table13478[[#This Row],[Calibration Value]]/Constants!$B$1</f>
        <v>5.942956808739873</v>
      </c>
      <c r="F239" s="6">
        <f t="shared" si="19"/>
        <v>0.25210084033613445</v>
      </c>
      <c r="G239" s="6">
        <f>$C239/Constants!$B$2</f>
        <v>3.9666666666666668</v>
      </c>
      <c r="H239" s="9">
        <f t="shared" si="20"/>
        <v>2.8313584338367073E-2</v>
      </c>
      <c r="I239" s="9">
        <f t="shared" si="21"/>
        <v>6.3554833698185154E-2</v>
      </c>
      <c r="J239" s="10">
        <f>Table13478[[#This Row],[G Mass Ratio (kg)]]*1000</f>
        <v>28.313584338367072</v>
      </c>
      <c r="K239" s="10">
        <f>Table13478[[#This Row],[G Mass Ratio (kt)]]*1000</f>
        <v>63.554833698185156</v>
      </c>
    </row>
    <row r="240" spans="1:11" x14ac:dyDescent="0.25">
      <c r="A240" s="12">
        <v>239</v>
      </c>
      <c r="B240" s="10">
        <f>1</f>
        <v>1</v>
      </c>
      <c r="C240" s="2">
        <f>Table13478[[#This Row],[Number]]*1000000*Table13478[[#This Row],[Multiplier]]</f>
        <v>239000000</v>
      </c>
      <c r="D240" s="6">
        <f t="shared" si="18"/>
        <v>0.16756236527196633</v>
      </c>
      <c r="E240" s="6">
        <f>Table13478[[#This Row],[Calibration Value]]/Constants!$B$1</f>
        <v>5.9679272154992846</v>
      </c>
      <c r="F240" s="6">
        <f t="shared" si="19"/>
        <v>0.2510460251046025</v>
      </c>
      <c r="G240" s="6">
        <f>$C240/Constants!$B$2</f>
        <v>3.9833333333333334</v>
      </c>
      <c r="H240" s="9">
        <f t="shared" si="20"/>
        <v>2.8077146255535868E-2</v>
      </c>
      <c r="I240" s="9">
        <f t="shared" si="21"/>
        <v>6.3024106720820705E-2</v>
      </c>
      <c r="J240" s="10">
        <f>Table13478[[#This Row],[G Mass Ratio (kg)]]*1000</f>
        <v>28.077146255535869</v>
      </c>
      <c r="K240" s="10">
        <f>Table13478[[#This Row],[G Mass Ratio (kt)]]*1000</f>
        <v>63.024106720820704</v>
      </c>
    </row>
    <row r="241" spans="1:11" x14ac:dyDescent="0.25">
      <c r="A241" s="12">
        <v>240</v>
      </c>
      <c r="B241" s="10">
        <f>1</f>
        <v>1</v>
      </c>
      <c r="C241" s="2">
        <f>Table13478[[#This Row],[Number]]*1000000*Table13478[[#This Row],[Multiplier]]</f>
        <v>240000000</v>
      </c>
      <c r="D241" s="6">
        <f t="shared" si="18"/>
        <v>0.16686418874999981</v>
      </c>
      <c r="E241" s="6">
        <f>Table13478[[#This Row],[Calibration Value]]/Constants!$B$1</f>
        <v>5.9928976222586954</v>
      </c>
      <c r="F241" s="6">
        <f t="shared" si="19"/>
        <v>0.25</v>
      </c>
      <c r="G241" s="6">
        <f>$C241/Constants!$B$2</f>
        <v>4</v>
      </c>
      <c r="H241" s="9">
        <f t="shared" si="20"/>
        <v>2.7843657487195562E-2</v>
      </c>
      <c r="I241" s="9">
        <f t="shared" si="21"/>
        <v>6.25E-2</v>
      </c>
      <c r="J241" s="10">
        <f>Table13478[[#This Row],[G Mass Ratio (kg)]]*1000</f>
        <v>27.843657487195564</v>
      </c>
      <c r="K241" s="10">
        <f>Table13478[[#This Row],[G Mass Ratio (kt)]]*1000</f>
        <v>62.5</v>
      </c>
    </row>
    <row r="242" spans="1:11" x14ac:dyDescent="0.25">
      <c r="A242" s="12">
        <v>241</v>
      </c>
      <c r="B242" s="10">
        <f>1</f>
        <v>1</v>
      </c>
      <c r="C242" s="2">
        <f>Table13478[[#This Row],[Number]]*1000000*Table13478[[#This Row],[Multiplier]]</f>
        <v>241000000</v>
      </c>
      <c r="D242" s="6">
        <f t="shared" si="18"/>
        <v>0.16617180622406619</v>
      </c>
      <c r="E242" s="6">
        <f>Table13478[[#This Row],[Calibration Value]]/Constants!$B$1</f>
        <v>6.017868029018107</v>
      </c>
      <c r="F242" s="6">
        <f t="shared" si="19"/>
        <v>0.24896265560165975</v>
      </c>
      <c r="G242" s="6">
        <f>$C242/Constants!$B$2</f>
        <v>4.0166666666666666</v>
      </c>
      <c r="H242" s="9">
        <f t="shared" si="20"/>
        <v>2.7613069183768602E-2</v>
      </c>
      <c r="I242" s="9">
        <f t="shared" si="21"/>
        <v>6.1982403884230645E-2</v>
      </c>
      <c r="J242" s="10">
        <f>Table13478[[#This Row],[G Mass Ratio (kg)]]*1000</f>
        <v>27.613069183768602</v>
      </c>
      <c r="K242" s="10">
        <f>Table13478[[#This Row],[G Mass Ratio (kt)]]*1000</f>
        <v>61.982403884230642</v>
      </c>
    </row>
    <row r="243" spans="1:11" x14ac:dyDescent="0.25">
      <c r="A243" s="12">
        <v>242</v>
      </c>
      <c r="B243" s="10">
        <f>1</f>
        <v>1</v>
      </c>
      <c r="C243" s="2">
        <f>Table13478[[#This Row],[Number]]*1000000*Table13478[[#This Row],[Multiplier]]</f>
        <v>242000000</v>
      </c>
      <c r="D243" s="6">
        <f t="shared" si="18"/>
        <v>0.16548514586776841</v>
      </c>
      <c r="E243" s="6">
        <f>Table13478[[#This Row],[Calibration Value]]/Constants!$B$1</f>
        <v>6.0428384357775178</v>
      </c>
      <c r="F243" s="6">
        <f t="shared" si="19"/>
        <v>0.24793388429752067</v>
      </c>
      <c r="G243" s="6">
        <f>$C243/Constants!$B$2</f>
        <v>4.0333333333333332</v>
      </c>
      <c r="H243" s="9">
        <f t="shared" si="20"/>
        <v>2.7385333502876589E-2</v>
      </c>
      <c r="I243" s="9">
        <f t="shared" si="21"/>
        <v>6.1471210982856364E-2</v>
      </c>
      <c r="J243" s="10">
        <f>Table13478[[#This Row],[G Mass Ratio (kg)]]*1000</f>
        <v>27.385333502876588</v>
      </c>
      <c r="K243" s="10">
        <f>Table13478[[#This Row],[G Mass Ratio (kt)]]*1000</f>
        <v>61.471210982856363</v>
      </c>
    </row>
    <row r="244" spans="1:11" x14ac:dyDescent="0.25">
      <c r="A244" s="12">
        <v>243</v>
      </c>
      <c r="B244" s="10">
        <f>1</f>
        <v>1</v>
      </c>
      <c r="C244" s="2">
        <f>Table13478[[#This Row],[Number]]*1000000*Table13478[[#This Row],[Multiplier]]</f>
        <v>243000000</v>
      </c>
      <c r="D244" s="6">
        <f t="shared" si="18"/>
        <v>0.16480413703703684</v>
      </c>
      <c r="E244" s="6">
        <f>Table13478[[#This Row],[Calibration Value]]/Constants!$B$1</f>
        <v>6.0678088425369294</v>
      </c>
      <c r="F244" s="6">
        <f t="shared" si="19"/>
        <v>0.24691358024691359</v>
      </c>
      <c r="G244" s="6">
        <f>$C244/Constants!$B$2</f>
        <v>4.05</v>
      </c>
      <c r="H244" s="9">
        <f t="shared" si="20"/>
        <v>2.7160403584522416E-2</v>
      </c>
      <c r="I244" s="9">
        <f t="shared" si="21"/>
        <v>6.0966316110349042E-2</v>
      </c>
      <c r="J244" s="10">
        <f>Table13478[[#This Row],[G Mass Ratio (kg)]]*1000</f>
        <v>27.160403584522417</v>
      </c>
      <c r="K244" s="10">
        <f>Table13478[[#This Row],[G Mass Ratio (kt)]]*1000</f>
        <v>60.966316110349041</v>
      </c>
    </row>
    <row r="245" spans="1:11" x14ac:dyDescent="0.25">
      <c r="A245" s="12">
        <v>244</v>
      </c>
      <c r="B245" s="10">
        <f>1</f>
        <v>1</v>
      </c>
      <c r="C245" s="2">
        <f>Table13478[[#This Row],[Number]]*1000000*Table13478[[#This Row],[Multiplier]]</f>
        <v>244000000</v>
      </c>
      <c r="D245" s="6">
        <f t="shared" si="18"/>
        <v>0.16412871024590145</v>
      </c>
      <c r="E245" s="6">
        <f>Table13478[[#This Row],[Calibration Value]]/Constants!$B$1</f>
        <v>6.0927792492963402</v>
      </c>
      <c r="F245" s="6">
        <f t="shared" si="19"/>
        <v>0.24590163934426232</v>
      </c>
      <c r="G245" s="6">
        <f>$C245/Constants!$B$2</f>
        <v>4.0666666666666664</v>
      </c>
      <c r="H245" s="9">
        <f t="shared" si="20"/>
        <v>2.6938233526983074E-2</v>
      </c>
      <c r="I245" s="9">
        <f t="shared" si="21"/>
        <v>6.046761623219566E-2</v>
      </c>
      <c r="J245" s="10">
        <f>Table13478[[#This Row],[G Mass Ratio (kg)]]*1000</f>
        <v>26.938233526983073</v>
      </c>
      <c r="K245" s="10">
        <f>Table13478[[#This Row],[G Mass Ratio (kt)]]*1000</f>
        <v>60.46761623219566</v>
      </c>
    </row>
    <row r="246" spans="1:11" x14ac:dyDescent="0.25">
      <c r="A246" s="12">
        <v>245</v>
      </c>
      <c r="B246" s="10">
        <f>1</f>
        <v>1</v>
      </c>
      <c r="C246" s="2">
        <f>Table13478[[#This Row],[Number]]*1000000*Table13478[[#This Row],[Multiplier]]</f>
        <v>245000000</v>
      </c>
      <c r="D246" s="6">
        <f t="shared" si="18"/>
        <v>0.16345879714285694</v>
      </c>
      <c r="E246" s="6">
        <f>Table13478[[#This Row],[Calibration Value]]/Constants!$B$1</f>
        <v>6.1177496560557518</v>
      </c>
      <c r="F246" s="6">
        <f t="shared" si="19"/>
        <v>0.24489795918367349</v>
      </c>
      <c r="G246" s="6">
        <f>$C246/Constants!$B$2</f>
        <v>4.083333333333333</v>
      </c>
      <c r="H246" s="9">
        <f t="shared" si="20"/>
        <v>2.6718778363389654E-2</v>
      </c>
      <c r="I246" s="9">
        <f t="shared" si="21"/>
        <v>5.9975010412328209E-2</v>
      </c>
      <c r="J246" s="10">
        <f>Table13478[[#This Row],[G Mass Ratio (kg)]]*1000</f>
        <v>26.718778363389653</v>
      </c>
      <c r="K246" s="10">
        <f>Table13478[[#This Row],[G Mass Ratio (kt)]]*1000</f>
        <v>59.97501041232821</v>
      </c>
    </row>
    <row r="247" spans="1:11" x14ac:dyDescent="0.25">
      <c r="A247" s="12">
        <v>246</v>
      </c>
      <c r="B247" s="10">
        <f>1</f>
        <v>1</v>
      </c>
      <c r="C247" s="2">
        <f>Table13478[[#This Row],[Number]]*1000000*Table13478[[#This Row],[Multiplier]]</f>
        <v>246000000</v>
      </c>
      <c r="D247" s="6">
        <f t="shared" si="18"/>
        <v>0.16279433048780467</v>
      </c>
      <c r="E247" s="6">
        <f>Table13478[[#This Row],[Calibration Value]]/Constants!$B$1</f>
        <v>6.1427200628151635</v>
      </c>
      <c r="F247" s="6">
        <f t="shared" si="19"/>
        <v>0.24390243902439027</v>
      </c>
      <c r="G247" s="6">
        <f>$C247/Constants!$B$2</f>
        <v>4.0999999999999996</v>
      </c>
      <c r="H247" s="9">
        <f t="shared" si="20"/>
        <v>2.6501994038972569E-2</v>
      </c>
      <c r="I247" s="9">
        <f t="shared" si="21"/>
        <v>5.9488399762046409E-2</v>
      </c>
      <c r="J247" s="10">
        <f>Table13478[[#This Row],[G Mass Ratio (kg)]]*1000</f>
        <v>26.501994038972569</v>
      </c>
      <c r="K247" s="10">
        <f>Table13478[[#This Row],[G Mass Ratio (kt)]]*1000</f>
        <v>59.488399762046413</v>
      </c>
    </row>
    <row r="248" spans="1:11" x14ac:dyDescent="0.25">
      <c r="A248" s="12">
        <v>247</v>
      </c>
      <c r="B248" s="10">
        <f>1</f>
        <v>1</v>
      </c>
      <c r="C248" s="2">
        <f>Table13478[[#This Row],[Number]]*1000000*Table13478[[#This Row],[Multiplier]]</f>
        <v>247000000</v>
      </c>
      <c r="D248" s="6">
        <f t="shared" si="18"/>
        <v>0.16213524412955446</v>
      </c>
      <c r="E248" s="6">
        <f>Table13478[[#This Row],[Calibration Value]]/Constants!$B$1</f>
        <v>6.1676904695745742</v>
      </c>
      <c r="F248" s="6">
        <f t="shared" si="19"/>
        <v>0.24291497975708504</v>
      </c>
      <c r="G248" s="6">
        <f>$C248/Constants!$B$2</f>
        <v>4.1166666666666663</v>
      </c>
      <c r="H248" s="9">
        <f t="shared" si="20"/>
        <v>2.6287837388950224E-2</v>
      </c>
      <c r="I248" s="9">
        <f t="shared" si="21"/>
        <v>5.9007687390385033E-2</v>
      </c>
      <c r="J248" s="10">
        <f>Table13478[[#This Row],[G Mass Ratio (kg)]]*1000</f>
        <v>26.287837388950223</v>
      </c>
      <c r="K248" s="10">
        <f>Table13478[[#This Row],[G Mass Ratio (kt)]]*1000</f>
        <v>59.00768739038503</v>
      </c>
    </row>
    <row r="249" spans="1:11" x14ac:dyDescent="0.25">
      <c r="A249" s="12">
        <v>248</v>
      </c>
      <c r="B249" s="10">
        <f>1</f>
        <v>1</v>
      </c>
      <c r="C249" s="2">
        <f>Table13478[[#This Row],[Number]]*1000000*Table13478[[#This Row],[Multiplier]]</f>
        <v>248000000</v>
      </c>
      <c r="D249" s="6">
        <f t="shared" si="18"/>
        <v>0.16148147298387078</v>
      </c>
      <c r="E249" s="6">
        <f>Table13478[[#This Row],[Calibration Value]]/Constants!$B$1</f>
        <v>6.1926608763339859</v>
      </c>
      <c r="F249" s="6">
        <f t="shared" si="19"/>
        <v>0.24193548387096772</v>
      </c>
      <c r="G249" s="6">
        <f>$C249/Constants!$B$2</f>
        <v>4.1333333333333337</v>
      </c>
      <c r="H249" s="9">
        <f t="shared" si="20"/>
        <v>2.6076266117040586E-2</v>
      </c>
      <c r="I249" s="9">
        <f t="shared" si="21"/>
        <v>5.8532778355879285E-2</v>
      </c>
      <c r="J249" s="10">
        <f>Table13478[[#This Row],[G Mass Ratio (kg)]]*1000</f>
        <v>26.076266117040586</v>
      </c>
      <c r="K249" s="10">
        <f>Table13478[[#This Row],[G Mass Ratio (kt)]]*1000</f>
        <v>58.532778355879287</v>
      </c>
    </row>
    <row r="250" spans="1:11" x14ac:dyDescent="0.25">
      <c r="A250" s="12">
        <v>249</v>
      </c>
      <c r="B250" s="10">
        <f>1</f>
        <v>1</v>
      </c>
      <c r="C250" s="2">
        <f>Table13478[[#This Row],[Number]]*1000000*Table13478[[#This Row],[Multiplier]]</f>
        <v>249000000</v>
      </c>
      <c r="D250" s="6">
        <f t="shared" si="18"/>
        <v>0.160832953012048</v>
      </c>
      <c r="E250" s="6">
        <f>Table13478[[#This Row],[Calibration Value]]/Constants!$B$1</f>
        <v>6.2176312830933966</v>
      </c>
      <c r="F250" s="6">
        <f t="shared" si="19"/>
        <v>0.24096385542168672</v>
      </c>
      <c r="G250" s="6">
        <f>$C250/Constants!$B$2</f>
        <v>4.1500000000000004</v>
      </c>
      <c r="H250" s="9">
        <f t="shared" si="20"/>
        <v>2.586723877457564E-2</v>
      </c>
      <c r="I250" s="9">
        <f t="shared" si="21"/>
        <v>5.8063579619683538E-2</v>
      </c>
      <c r="J250" s="10">
        <f>Table13478[[#This Row],[G Mass Ratio (kg)]]*1000</f>
        <v>25.86723877457564</v>
      </c>
      <c r="K250" s="10">
        <f>Table13478[[#This Row],[G Mass Ratio (kt)]]*1000</f>
        <v>58.063579619683537</v>
      </c>
    </row>
    <row r="251" spans="1:11" x14ac:dyDescent="0.25">
      <c r="A251" s="12">
        <v>250</v>
      </c>
      <c r="B251" s="10">
        <f>1</f>
        <v>1</v>
      </c>
      <c r="C251" s="2">
        <f>Table13478[[#This Row],[Number]]*1000000*Table13478[[#This Row],[Multiplier]]</f>
        <v>250000000</v>
      </c>
      <c r="D251" s="6">
        <f t="shared" si="18"/>
        <v>0.1601896211999998</v>
      </c>
      <c r="E251" s="6">
        <f>Table13478[[#This Row],[Calibration Value]]/Constants!$B$1</f>
        <v>6.2426016898528083</v>
      </c>
      <c r="F251" s="6">
        <f t="shared" si="19"/>
        <v>0.24</v>
      </c>
      <c r="G251" s="6">
        <f>$C251/Constants!$B$2</f>
        <v>4.166666666666667</v>
      </c>
      <c r="H251" s="9">
        <f t="shared" si="20"/>
        <v>2.5660714740199424E-2</v>
      </c>
      <c r="I251" s="9">
        <f t="shared" si="21"/>
        <v>5.7599999999999998E-2</v>
      </c>
      <c r="J251" s="10">
        <f>Table13478[[#This Row],[G Mass Ratio (kg)]]*1000</f>
        <v>25.660714740199424</v>
      </c>
      <c r="K251" s="10">
        <f>Table13478[[#This Row],[G Mass Ratio (kt)]]*1000</f>
        <v>57.6</v>
      </c>
    </row>
    <row r="252" spans="1:11" x14ac:dyDescent="0.25">
      <c r="A252" s="12">
        <v>251</v>
      </c>
      <c r="B252" s="10">
        <f>1</f>
        <v>1</v>
      </c>
      <c r="C252" s="2">
        <f>Table13478[[#This Row],[Number]]*1000000*Table13478[[#This Row],[Multiplier]]</f>
        <v>251000000</v>
      </c>
      <c r="D252" s="6">
        <f t="shared" si="18"/>
        <v>0.15955141553784841</v>
      </c>
      <c r="E252" s="6">
        <f>Table13478[[#This Row],[Calibration Value]]/Constants!$B$1</f>
        <v>6.267572096612219</v>
      </c>
      <c r="F252" s="6">
        <f t="shared" si="19"/>
        <v>0.2390438247011952</v>
      </c>
      <c r="G252" s="6">
        <f>$C252/Constants!$B$2</f>
        <v>4.1833333333333336</v>
      </c>
      <c r="H252" s="9">
        <f t="shared" si="20"/>
        <v>2.5456654200131174E-2</v>
      </c>
      <c r="I252" s="9">
        <f t="shared" si="21"/>
        <v>5.7141950127775738E-2</v>
      </c>
      <c r="J252" s="10">
        <f>Table13478[[#This Row],[G Mass Ratio (kg)]]*1000</f>
        <v>25.456654200131176</v>
      </c>
      <c r="K252" s="10">
        <f>Table13478[[#This Row],[G Mass Ratio (kt)]]*1000</f>
        <v>57.141950127775736</v>
      </c>
    </row>
    <row r="253" spans="1:11" x14ac:dyDescent="0.25">
      <c r="A253" s="12">
        <v>252</v>
      </c>
      <c r="B253" s="10">
        <f>1</f>
        <v>1</v>
      </c>
      <c r="C253" s="2">
        <f>Table13478[[#This Row],[Number]]*1000000*Table13478[[#This Row],[Multiplier]]</f>
        <v>252000000</v>
      </c>
      <c r="D253" s="6">
        <f t="shared" si="18"/>
        <v>0.1589182749999998</v>
      </c>
      <c r="E253" s="6">
        <f>Table13478[[#This Row],[Calibration Value]]/Constants!$B$1</f>
        <v>6.2925425033716307</v>
      </c>
      <c r="F253" s="6">
        <f t="shared" si="19"/>
        <v>0.23809523809523808</v>
      </c>
      <c r="G253" s="6">
        <f>$C253/Constants!$B$2</f>
        <v>4.2</v>
      </c>
      <c r="H253" s="9">
        <f t="shared" si="20"/>
        <v>2.5255018128975563E-2</v>
      </c>
      <c r="I253" s="9">
        <f t="shared" si="21"/>
        <v>5.6689342403628114E-2</v>
      </c>
      <c r="J253" s="10">
        <f>Table13478[[#This Row],[G Mass Ratio (kg)]]*1000</f>
        <v>25.255018128975564</v>
      </c>
      <c r="K253" s="10">
        <f>Table13478[[#This Row],[G Mass Ratio (kt)]]*1000</f>
        <v>56.68934240362811</v>
      </c>
    </row>
    <row r="254" spans="1:11" x14ac:dyDescent="0.25">
      <c r="A254" s="12">
        <v>253</v>
      </c>
      <c r="B254" s="10">
        <f>1</f>
        <v>1</v>
      </c>
      <c r="C254" s="2">
        <f>Table13478[[#This Row],[Number]]*1000000*Table13478[[#This Row],[Multiplier]]</f>
        <v>253000000</v>
      </c>
      <c r="D254" s="6">
        <f t="shared" si="18"/>
        <v>0.15829013952569151</v>
      </c>
      <c r="E254" s="6">
        <f>Table13478[[#This Row],[Calibration Value]]/Constants!$B$1</f>
        <v>6.3175129101310414</v>
      </c>
      <c r="F254" s="6">
        <f t="shared" si="19"/>
        <v>0.23715415019762845</v>
      </c>
      <c r="G254" s="6">
        <f>$C254/Constants!$B$2</f>
        <v>4.2166666666666668</v>
      </c>
      <c r="H254" s="9">
        <f t="shared" si="20"/>
        <v>2.5055768271062887E-2</v>
      </c>
      <c r="I254" s="9">
        <f t="shared" si="21"/>
        <v>5.6242090955959313E-2</v>
      </c>
      <c r="J254" s="10">
        <f>Table13478[[#This Row],[G Mass Ratio (kg)]]*1000</f>
        <v>25.055768271062888</v>
      </c>
      <c r="K254" s="10">
        <f>Table13478[[#This Row],[G Mass Ratio (kt)]]*1000</f>
        <v>56.242090955959313</v>
      </c>
    </row>
    <row r="255" spans="1:11" x14ac:dyDescent="0.25">
      <c r="A255" s="12">
        <v>254</v>
      </c>
      <c r="B255" s="10">
        <f>1</f>
        <v>1</v>
      </c>
      <c r="C255" s="2">
        <f>Table13478[[#This Row],[Number]]*1000000*Table13478[[#This Row],[Multiplier]]</f>
        <v>254000000</v>
      </c>
      <c r="D255" s="6">
        <f t="shared" si="18"/>
        <v>0.15766694999999981</v>
      </c>
      <c r="E255" s="6">
        <f>Table13478[[#This Row],[Calibration Value]]/Constants!$B$1</f>
        <v>6.3424833168904531</v>
      </c>
      <c r="F255" s="6">
        <f t="shared" si="19"/>
        <v>0.23622047244094488</v>
      </c>
      <c r="G255" s="6">
        <f>$C255/Constants!$B$2</f>
        <v>4.2333333333333334</v>
      </c>
      <c r="H255" s="9">
        <f t="shared" si="20"/>
        <v>2.4858867122302439E-2</v>
      </c>
      <c r="I255" s="9">
        <f t="shared" si="21"/>
        <v>5.5800111600223197E-2</v>
      </c>
      <c r="J255" s="10">
        <f>Table13478[[#This Row],[G Mass Ratio (kg)]]*1000</f>
        <v>24.858867122302438</v>
      </c>
      <c r="K255" s="10">
        <f>Table13478[[#This Row],[G Mass Ratio (kt)]]*1000</f>
        <v>55.800111600223197</v>
      </c>
    </row>
    <row r="256" spans="1:11" x14ac:dyDescent="0.25">
      <c r="A256" s="12">
        <v>255</v>
      </c>
      <c r="B256" s="10">
        <f>1</f>
        <v>1</v>
      </c>
      <c r="C256" s="2">
        <f>Table13478[[#This Row],[Number]]*1000000*Table13478[[#This Row],[Multiplier]]</f>
        <v>255000000</v>
      </c>
      <c r="D256" s="6">
        <f t="shared" si="18"/>
        <v>0.15704864823529394</v>
      </c>
      <c r="E256" s="6">
        <f>Table13478[[#This Row],[Calibration Value]]/Constants!$B$1</f>
        <v>6.3674537236498638</v>
      </c>
      <c r="F256" s="6">
        <f t="shared" si="19"/>
        <v>0.23529411764705882</v>
      </c>
      <c r="G256" s="6">
        <f>$C256/Constants!$B$2</f>
        <v>4.25</v>
      </c>
      <c r="H256" s="9">
        <f t="shared" si="20"/>
        <v>2.4664277912533093E-2</v>
      </c>
      <c r="I256" s="9">
        <f t="shared" si="21"/>
        <v>5.536332179930796E-2</v>
      </c>
      <c r="J256" s="10">
        <f>Table13478[[#This Row],[G Mass Ratio (kg)]]*1000</f>
        <v>24.664277912533091</v>
      </c>
      <c r="K256" s="10">
        <f>Table13478[[#This Row],[G Mass Ratio (kt)]]*1000</f>
        <v>55.363321799307961</v>
      </c>
    </row>
    <row r="257" spans="1:11" x14ac:dyDescent="0.25">
      <c r="A257" s="12">
        <v>256</v>
      </c>
      <c r="B257" s="10">
        <f>1</f>
        <v>1</v>
      </c>
      <c r="C257" s="2">
        <f>Table13478[[#This Row],[Number]]*1000000*Table13478[[#This Row],[Multiplier]]</f>
        <v>256000000</v>
      </c>
      <c r="D257" s="6">
        <f t="shared" si="18"/>
        <v>0.15643517695312481</v>
      </c>
      <c r="E257" s="6">
        <f>Table13478[[#This Row],[Calibration Value]]/Constants!$B$1</f>
        <v>6.3924241304092755</v>
      </c>
      <c r="F257" s="6">
        <f t="shared" si="19"/>
        <v>0.234375</v>
      </c>
      <c r="G257" s="6">
        <f>$C257/Constants!$B$2</f>
        <v>4.2666666666666666</v>
      </c>
      <c r="H257" s="9">
        <f t="shared" si="20"/>
        <v>2.4471964588355471E-2</v>
      </c>
      <c r="I257" s="9">
        <f t="shared" si="21"/>
        <v>5.4931640625E-2</v>
      </c>
      <c r="J257" s="10">
        <f>Table13478[[#This Row],[G Mass Ratio (kg)]]*1000</f>
        <v>24.471964588355469</v>
      </c>
      <c r="K257" s="10">
        <f>Table13478[[#This Row],[G Mass Ratio (kt)]]*1000</f>
        <v>54.931640625</v>
      </c>
    </row>
    <row r="258" spans="1:11" x14ac:dyDescent="0.25">
      <c r="A258" s="12">
        <v>257</v>
      </c>
      <c r="B258" s="10">
        <f>1</f>
        <v>1</v>
      </c>
      <c r="C258" s="2">
        <f>Table13478[[#This Row],[Number]]*1000000*Table13478[[#This Row],[Multiplier]]</f>
        <v>257000000</v>
      </c>
      <c r="D258" s="6">
        <f t="shared" si="18"/>
        <v>0.1558264797665368</v>
      </c>
      <c r="E258" s="6">
        <f>Table13478[[#This Row],[Calibration Value]]/Constants!$B$1</f>
        <v>6.4173945371686862</v>
      </c>
      <c r="F258" s="6">
        <f t="shared" si="19"/>
        <v>0.23346303501945526</v>
      </c>
      <c r="G258" s="6">
        <f>$C258/Constants!$B$2</f>
        <v>4.2833333333333332</v>
      </c>
      <c r="H258" s="9">
        <f t="shared" si="20"/>
        <v>2.42818917964309E-2</v>
      </c>
      <c r="I258" s="9">
        <f t="shared" si="21"/>
        <v>5.450498872049539E-2</v>
      </c>
      <c r="J258" s="10">
        <f>Table13478[[#This Row],[G Mass Ratio (kg)]]*1000</f>
        <v>24.281891796430902</v>
      </c>
      <c r="K258" s="10">
        <f>Table13478[[#This Row],[G Mass Ratio (kt)]]*1000</f>
        <v>54.50498872049539</v>
      </c>
    </row>
    <row r="259" spans="1:11" x14ac:dyDescent="0.25">
      <c r="A259" s="12">
        <v>258</v>
      </c>
      <c r="B259" s="10">
        <f>1</f>
        <v>1</v>
      </c>
      <c r="C259" s="2">
        <f>Table13478[[#This Row],[Number]]*1000000*Table13478[[#This Row],[Multiplier]]</f>
        <v>258000000</v>
      </c>
      <c r="D259" s="6">
        <f t="shared" si="18"/>
        <v>0.15522250116279052</v>
      </c>
      <c r="E259" s="6">
        <f>Table13478[[#This Row],[Calibration Value]]/Constants!$B$1</f>
        <v>6.4423649439280979</v>
      </c>
      <c r="F259" s="6">
        <f t="shared" si="19"/>
        <v>0.23255813953488372</v>
      </c>
      <c r="G259" s="6">
        <f>$C259/Constants!$B$2</f>
        <v>4.3</v>
      </c>
      <c r="H259" s="9">
        <f t="shared" si="20"/>
        <v>2.4094024867232503E-2</v>
      </c>
      <c r="I259" s="9">
        <f t="shared" si="21"/>
        <v>5.4083288263926443E-2</v>
      </c>
      <c r="J259" s="10">
        <f>Table13478[[#This Row],[G Mass Ratio (kg)]]*1000</f>
        <v>24.094024867232502</v>
      </c>
      <c r="K259" s="10">
        <f>Table13478[[#This Row],[G Mass Ratio (kt)]]*1000</f>
        <v>54.083288263926441</v>
      </c>
    </row>
    <row r="260" spans="1:11" x14ac:dyDescent="0.25">
      <c r="A260" s="12">
        <v>259</v>
      </c>
      <c r="B260" s="10">
        <f>1</f>
        <v>1</v>
      </c>
      <c r="C260" s="2">
        <f>Table13478[[#This Row],[Number]]*1000000*Table13478[[#This Row],[Multiplier]]</f>
        <v>259000000</v>
      </c>
      <c r="D260" s="6">
        <f t="shared" si="18"/>
        <v>0.15462318648648632</v>
      </c>
      <c r="E260" s="6">
        <f>Table13478[[#This Row],[Calibration Value]]/Constants!$B$1</f>
        <v>6.4673353506875086</v>
      </c>
      <c r="F260" s="6">
        <f t="shared" si="19"/>
        <v>0.23166023166023167</v>
      </c>
      <c r="G260" s="6">
        <f>$C260/Constants!$B$2</f>
        <v>4.3166666666666664</v>
      </c>
      <c r="H260" s="9">
        <f t="shared" si="20"/>
        <v>2.3908329799234726E-2</v>
      </c>
      <c r="I260" s="9">
        <f t="shared" si="21"/>
        <v>5.3666462932872201E-2</v>
      </c>
      <c r="J260" s="10">
        <f>Table13478[[#This Row],[G Mass Ratio (kg)]]*1000</f>
        <v>23.908329799234725</v>
      </c>
      <c r="K260" s="10">
        <f>Table13478[[#This Row],[G Mass Ratio (kt)]]*1000</f>
        <v>53.6664629328722</v>
      </c>
    </row>
    <row r="261" spans="1:11" x14ac:dyDescent="0.25">
      <c r="A261" s="12">
        <v>260</v>
      </c>
      <c r="B261" s="10">
        <f>1</f>
        <v>1</v>
      </c>
      <c r="C261" s="2">
        <f>Table13478[[#This Row],[Number]]*1000000*Table13478[[#This Row],[Multiplier]]</f>
        <v>260000000</v>
      </c>
      <c r="D261" s="6">
        <f t="shared" si="18"/>
        <v>0.15402848192307675</v>
      </c>
      <c r="E261" s="6">
        <f>Table13478[[#This Row],[Calibration Value]]/Constants!$B$1</f>
        <v>6.4923057574469203</v>
      </c>
      <c r="F261" s="6">
        <f t="shared" si="19"/>
        <v>0.23076923076923078</v>
      </c>
      <c r="G261" s="6">
        <f>$C261/Constants!$B$2</f>
        <v>4.333333333333333</v>
      </c>
      <c r="H261" s="9">
        <f t="shared" si="20"/>
        <v>2.3724773243527581E-2</v>
      </c>
      <c r="I261" s="9">
        <f t="shared" si="21"/>
        <v>5.3254437869822494E-2</v>
      </c>
      <c r="J261" s="10">
        <f>Table13478[[#This Row],[G Mass Ratio (kg)]]*1000</f>
        <v>23.724773243527583</v>
      </c>
      <c r="K261" s="10">
        <f>Table13478[[#This Row],[G Mass Ratio (kt)]]*1000</f>
        <v>53.254437869822496</v>
      </c>
    </row>
    <row r="262" spans="1:11" x14ac:dyDescent="0.25">
      <c r="A262" s="12">
        <v>261</v>
      </c>
      <c r="B262" s="10">
        <f>1</f>
        <v>1</v>
      </c>
      <c r="C262" s="2">
        <f>Table13478[[#This Row],[Number]]*1000000*Table13478[[#This Row],[Multiplier]]</f>
        <v>261000000</v>
      </c>
      <c r="D262" s="6">
        <f t="shared" si="18"/>
        <v>0.15343833448275843</v>
      </c>
      <c r="E262" s="6">
        <f>Table13478[[#This Row],[Calibration Value]]/Constants!$B$1</f>
        <v>6.5172761642063319</v>
      </c>
      <c r="F262" s="6">
        <f t="shared" si="19"/>
        <v>0.22988505747126439</v>
      </c>
      <c r="G262" s="6">
        <f>$C262/Constants!$B$2</f>
        <v>4.3499999999999996</v>
      </c>
      <c r="H262" s="9">
        <f t="shared" si="20"/>
        <v>2.3543322488842854E-2</v>
      </c>
      <c r="I262" s="9">
        <f t="shared" si="21"/>
        <v>5.2847139648566535E-2</v>
      </c>
      <c r="J262" s="10">
        <f>Table13478[[#This Row],[G Mass Ratio (kg)]]*1000</f>
        <v>23.543322488842854</v>
      </c>
      <c r="K262" s="10">
        <f>Table13478[[#This Row],[G Mass Ratio (kt)]]*1000</f>
        <v>52.847139648566532</v>
      </c>
    </row>
    <row r="263" spans="1:11" x14ac:dyDescent="0.25">
      <c r="A263" s="12">
        <v>262</v>
      </c>
      <c r="B263" s="10">
        <f>1</f>
        <v>1</v>
      </c>
      <c r="C263" s="2">
        <f>Table13478[[#This Row],[Number]]*1000000*Table13478[[#This Row],[Multiplier]]</f>
        <v>262000000</v>
      </c>
      <c r="D263" s="6">
        <f t="shared" si="18"/>
        <v>0.15285269198473264</v>
      </c>
      <c r="E263" s="6">
        <f>Table13478[[#This Row],[Calibration Value]]/Constants!$B$1</f>
        <v>6.5422465709657427</v>
      </c>
      <c r="F263" s="6">
        <f t="shared" si="19"/>
        <v>0.22900763358778628</v>
      </c>
      <c r="G263" s="6">
        <f>$C263/Constants!$B$2</f>
        <v>4.3666666666666663</v>
      </c>
      <c r="H263" s="9">
        <f t="shared" si="20"/>
        <v>2.3363945446979551E-2</v>
      </c>
      <c r="I263" s="9">
        <f t="shared" si="21"/>
        <v>5.2444496241477775E-2</v>
      </c>
      <c r="J263" s="10">
        <f>Table13478[[#This Row],[G Mass Ratio (kg)]]*1000</f>
        <v>23.36394544697955</v>
      </c>
      <c r="K263" s="10">
        <f>Table13478[[#This Row],[G Mass Ratio (kt)]]*1000</f>
        <v>52.444496241477772</v>
      </c>
    </row>
    <row r="264" spans="1:11" x14ac:dyDescent="0.25">
      <c r="A264" s="12">
        <v>263</v>
      </c>
      <c r="B264" s="10">
        <f>1</f>
        <v>1</v>
      </c>
      <c r="C264" s="2">
        <f>Table13478[[#This Row],[Number]]*1000000*Table13478[[#This Row],[Multiplier]]</f>
        <v>263000000</v>
      </c>
      <c r="D264" s="6">
        <f t="shared" si="18"/>
        <v>0.15227150304182491</v>
      </c>
      <c r="E264" s="6">
        <f>Table13478[[#This Row],[Calibration Value]]/Constants!$B$1</f>
        <v>6.5672169777251543</v>
      </c>
      <c r="F264" s="6">
        <f t="shared" si="19"/>
        <v>0.22813688212927755</v>
      </c>
      <c r="G264" s="6">
        <f>$C264/Constants!$B$2</f>
        <v>4.3833333333333337</v>
      </c>
      <c r="H264" s="9">
        <f t="shared" si="20"/>
        <v>2.3186610638616493E-2</v>
      </c>
      <c r="I264" s="9">
        <f t="shared" si="21"/>
        <v>5.204643698766788E-2</v>
      </c>
      <c r="J264" s="10">
        <f>Table13478[[#This Row],[G Mass Ratio (kg)]]*1000</f>
        <v>23.186610638616493</v>
      </c>
      <c r="K264" s="10">
        <f>Table13478[[#This Row],[G Mass Ratio (kt)]]*1000</f>
        <v>52.046436987667882</v>
      </c>
    </row>
    <row r="265" spans="1:11" x14ac:dyDescent="0.25">
      <c r="A265" s="12">
        <v>264</v>
      </c>
      <c r="B265" s="10">
        <f>1</f>
        <v>1</v>
      </c>
      <c r="C265" s="2">
        <f>Table13478[[#This Row],[Number]]*1000000*Table13478[[#This Row],[Multiplier]]</f>
        <v>264000000</v>
      </c>
      <c r="D265" s="6">
        <f t="shared" si="18"/>
        <v>0.15169471704545437</v>
      </c>
      <c r="E265" s="6">
        <f>Table13478[[#This Row],[Calibration Value]]/Constants!$B$1</f>
        <v>6.5921873844845651</v>
      </c>
      <c r="F265" s="6">
        <f t="shared" si="19"/>
        <v>0.22727272727272727</v>
      </c>
      <c r="G265" s="6">
        <f>$C265/Constants!$B$2</f>
        <v>4.4000000000000004</v>
      </c>
      <c r="H265" s="9">
        <f t="shared" si="20"/>
        <v>2.3011287179500465E-2</v>
      </c>
      <c r="I265" s="9">
        <f t="shared" si="21"/>
        <v>5.1652892561983466E-2</v>
      </c>
      <c r="J265" s="10">
        <f>Table13478[[#This Row],[G Mass Ratio (kg)]]*1000</f>
        <v>23.011287179500464</v>
      </c>
      <c r="K265" s="10">
        <f>Table13478[[#This Row],[G Mass Ratio (kt)]]*1000</f>
        <v>51.652892561983464</v>
      </c>
    </row>
    <row r="266" spans="1:11" x14ac:dyDescent="0.25">
      <c r="A266" s="12">
        <v>265</v>
      </c>
      <c r="B266" s="10">
        <f>1</f>
        <v>1</v>
      </c>
      <c r="C266" s="2">
        <f>Table13478[[#This Row],[Number]]*1000000*Table13478[[#This Row],[Multiplier]]</f>
        <v>265000000</v>
      </c>
      <c r="D266" s="6">
        <f t="shared" si="18"/>
        <v>0.1511222841509432</v>
      </c>
      <c r="E266" s="6">
        <f>Table13478[[#This Row],[Calibration Value]]/Constants!$B$1</f>
        <v>6.6171577912439767</v>
      </c>
      <c r="F266" s="6">
        <f t="shared" si="19"/>
        <v>0.22641509433962262</v>
      </c>
      <c r="G266" s="6">
        <f>$C266/Constants!$B$2</f>
        <v>4.416666666666667</v>
      </c>
      <c r="H266" s="9">
        <f t="shared" si="20"/>
        <v>2.2837944766998419E-2</v>
      </c>
      <c r="I266" s="9">
        <f t="shared" si="21"/>
        <v>5.126379494482021E-2</v>
      </c>
      <c r="J266" s="10">
        <f>Table13478[[#This Row],[G Mass Ratio (kg)]]*1000</f>
        <v>22.837944766998419</v>
      </c>
      <c r="K266" s="10">
        <f>Table13478[[#This Row],[G Mass Ratio (kt)]]*1000</f>
        <v>51.263794944820212</v>
      </c>
    </row>
    <row r="267" spans="1:11" x14ac:dyDescent="0.25">
      <c r="A267" s="12">
        <v>266</v>
      </c>
      <c r="B267" s="10">
        <f>1</f>
        <v>1</v>
      </c>
      <c r="C267" s="2">
        <f>Table13478[[#This Row],[Number]]*1000000*Table13478[[#This Row],[Multiplier]]</f>
        <v>266000000</v>
      </c>
      <c r="D267" s="6">
        <f t="shared" si="18"/>
        <v>0.15055415526315771</v>
      </c>
      <c r="E267" s="6">
        <f>Table13478[[#This Row],[Calibration Value]]/Constants!$B$1</f>
        <v>6.6421281980033875</v>
      </c>
      <c r="F267" s="6">
        <f t="shared" si="19"/>
        <v>0.22556390977443608</v>
      </c>
      <c r="G267" s="6">
        <f>$C267/Constants!$B$2</f>
        <v>4.4333333333333336</v>
      </c>
      <c r="H267" s="9">
        <f t="shared" si="20"/>
        <v>2.2666553667003E-2</v>
      </c>
      <c r="I267" s="9">
        <f t="shared" si="21"/>
        <v>5.0879077392729941E-2</v>
      </c>
      <c r="J267" s="10">
        <f>Table13478[[#This Row],[G Mass Ratio (kg)]]*1000</f>
        <v>22.666553667003001</v>
      </c>
      <c r="K267" s="10">
        <f>Table13478[[#This Row],[G Mass Ratio (kt)]]*1000</f>
        <v>50.87907739272994</v>
      </c>
    </row>
    <row r="268" spans="1:11" x14ac:dyDescent="0.25">
      <c r="A268" s="12">
        <v>267</v>
      </c>
      <c r="B268" s="10">
        <f>1</f>
        <v>1</v>
      </c>
      <c r="C268" s="2">
        <f>Table13478[[#This Row],[Number]]*1000000*Table13478[[#This Row],[Multiplier]]</f>
        <v>267000000</v>
      </c>
      <c r="D268" s="6">
        <f t="shared" si="18"/>
        <v>0.14999028202247172</v>
      </c>
      <c r="E268" s="6">
        <f>Table13478[[#This Row],[Calibration Value]]/Constants!$B$1</f>
        <v>6.6670986047627991</v>
      </c>
      <c r="F268" s="6">
        <f t="shared" si="19"/>
        <v>0.2247191011235955</v>
      </c>
      <c r="G268" s="6">
        <f>$C268/Constants!$B$2</f>
        <v>4.45</v>
      </c>
      <c r="H268" s="9">
        <f t="shared" si="20"/>
        <v>2.2497084701180604E-2</v>
      </c>
      <c r="I268" s="9">
        <f t="shared" si="21"/>
        <v>5.0498674409796739E-2</v>
      </c>
      <c r="J268" s="10">
        <f>Table13478[[#This Row],[G Mass Ratio (kg)]]*1000</f>
        <v>22.497084701180604</v>
      </c>
      <c r="K268" s="10">
        <f>Table13478[[#This Row],[G Mass Ratio (kt)]]*1000</f>
        <v>50.498674409796742</v>
      </c>
    </row>
    <row r="269" spans="1:11" x14ac:dyDescent="0.25">
      <c r="A269" s="12">
        <v>268</v>
      </c>
      <c r="B269" s="10">
        <f>1</f>
        <v>1</v>
      </c>
      <c r="C269" s="2">
        <f>Table13478[[#This Row],[Number]]*1000000*Table13478[[#This Row],[Multiplier]]</f>
        <v>268000000</v>
      </c>
      <c r="D269" s="6">
        <f t="shared" si="18"/>
        <v>0.14943061679104461</v>
      </c>
      <c r="E269" s="6">
        <f>Table13478[[#This Row],[Calibration Value]]/Constants!$B$1</f>
        <v>6.6920690115222099</v>
      </c>
      <c r="F269" s="6">
        <f t="shared" si="19"/>
        <v>0.22388059701492538</v>
      </c>
      <c r="G269" s="6">
        <f>$C269/Constants!$B$2</f>
        <v>4.4666666666666668</v>
      </c>
      <c r="H269" s="9">
        <f t="shared" si="20"/>
        <v>2.2329509234552021E-2</v>
      </c>
      <c r="I269" s="9">
        <f t="shared" si="21"/>
        <v>5.0122521719759415E-2</v>
      </c>
      <c r="J269" s="10">
        <f>Table13478[[#This Row],[G Mass Ratio (kg)]]*1000</f>
        <v>22.32950923455202</v>
      </c>
      <c r="K269" s="10">
        <f>Table13478[[#This Row],[G Mass Ratio (kt)]]*1000</f>
        <v>50.122521719759412</v>
      </c>
    </row>
    <row r="270" spans="1:11" x14ac:dyDescent="0.25">
      <c r="A270" s="12">
        <v>269</v>
      </c>
      <c r="B270" s="10">
        <f>1</f>
        <v>1</v>
      </c>
      <c r="C270" s="2">
        <f>Table13478[[#This Row],[Number]]*1000000*Table13478[[#This Row],[Multiplier]]</f>
        <v>269000000</v>
      </c>
      <c r="D270" s="6">
        <f t="shared" si="18"/>
        <v>0.14887511263940503</v>
      </c>
      <c r="E270" s="6">
        <f>Table13478[[#This Row],[Calibration Value]]/Constants!$B$1</f>
        <v>6.7170394182816215</v>
      </c>
      <c r="F270" s="6">
        <f t="shared" si="19"/>
        <v>0.22304832713754646</v>
      </c>
      <c r="G270" s="6">
        <f>$C270/Constants!$B$2</f>
        <v>4.4833333333333334</v>
      </c>
      <c r="H270" s="9">
        <f t="shared" si="20"/>
        <v>2.2163799163395535E-2</v>
      </c>
      <c r="I270" s="9">
        <f t="shared" si="21"/>
        <v>4.9750556238857949E-2</v>
      </c>
      <c r="J270" s="10">
        <f>Table13478[[#This Row],[G Mass Ratio (kg)]]*1000</f>
        <v>22.163799163395534</v>
      </c>
      <c r="K270" s="10">
        <f>Table13478[[#This Row],[G Mass Ratio (kt)]]*1000</f>
        <v>49.750556238857946</v>
      </c>
    </row>
    <row r="271" spans="1:11" x14ac:dyDescent="0.25">
      <c r="A271" s="12">
        <v>270</v>
      </c>
      <c r="B271" s="10">
        <f>1</f>
        <v>1</v>
      </c>
      <c r="C271" s="2">
        <f>Table13478[[#This Row],[Number]]*1000000*Table13478[[#This Row],[Multiplier]]</f>
        <v>270000000</v>
      </c>
      <c r="D271" s="6">
        <f t="shared" si="18"/>
        <v>0.14832372333333316</v>
      </c>
      <c r="E271" s="6">
        <f>Table13478[[#This Row],[Calibration Value]]/Constants!$B$1</f>
        <v>6.7420098250410323</v>
      </c>
      <c r="F271" s="6">
        <f t="shared" si="19"/>
        <v>0.22222222222222221</v>
      </c>
      <c r="G271" s="6">
        <f>$C271/Constants!$B$2</f>
        <v>4.5</v>
      </c>
      <c r="H271" s="9">
        <f t="shared" si="20"/>
        <v>2.1999926903463158E-2</v>
      </c>
      <c r="I271" s="9">
        <f t="shared" si="21"/>
        <v>4.9382716049382713E-2</v>
      </c>
      <c r="J271" s="10">
        <f>Table13478[[#This Row],[G Mass Ratio (kg)]]*1000</f>
        <v>21.999926903463159</v>
      </c>
      <c r="K271" s="10">
        <f>Table13478[[#This Row],[G Mass Ratio (kt)]]*1000</f>
        <v>49.382716049382715</v>
      </c>
    </row>
    <row r="272" spans="1:11" x14ac:dyDescent="0.25">
      <c r="A272" s="12">
        <v>271</v>
      </c>
      <c r="B272" s="10">
        <f>1</f>
        <v>1</v>
      </c>
      <c r="C272" s="2">
        <f>Table13478[[#This Row],[Number]]*1000000*Table13478[[#This Row],[Multiplier]]</f>
        <v>271000000</v>
      </c>
      <c r="D272" s="6">
        <f t="shared" si="18"/>
        <v>0.14777640332103303</v>
      </c>
      <c r="E272" s="6">
        <f>Table13478[[#This Row],[Calibration Value]]/Constants!$B$1</f>
        <v>6.7669802318004439</v>
      </c>
      <c r="F272" s="6">
        <f t="shared" si="19"/>
        <v>0.22140221402214022</v>
      </c>
      <c r="G272" s="6">
        <f>$C272/Constants!$B$2</f>
        <v>4.5166666666666666</v>
      </c>
      <c r="H272" s="9">
        <f t="shared" si="20"/>
        <v>2.1837865378500625E-2</v>
      </c>
      <c r="I272" s="9">
        <f t="shared" si="21"/>
        <v>4.9018940373905584E-2</v>
      </c>
      <c r="J272" s="10">
        <f>Table13478[[#This Row],[G Mass Ratio (kg)]]*1000</f>
        <v>21.837865378500624</v>
      </c>
      <c r="K272" s="10">
        <f>Table13478[[#This Row],[G Mass Ratio (kt)]]*1000</f>
        <v>49.018940373905586</v>
      </c>
    </row>
    <row r="273" spans="1:11" x14ac:dyDescent="0.25">
      <c r="A273" s="12">
        <v>272</v>
      </c>
      <c r="B273" s="10">
        <f>1</f>
        <v>1</v>
      </c>
      <c r="C273" s="2">
        <f>Table13478[[#This Row],[Number]]*1000000*Table13478[[#This Row],[Multiplier]]</f>
        <v>272000000</v>
      </c>
      <c r="D273" s="6">
        <f t="shared" si="18"/>
        <v>0.14723310772058806</v>
      </c>
      <c r="E273" s="6">
        <f>Table13478[[#This Row],[Calibration Value]]/Constants!$B$1</f>
        <v>6.7919506385598547</v>
      </c>
      <c r="F273" s="6">
        <f t="shared" si="19"/>
        <v>0.22058823529411764</v>
      </c>
      <c r="G273" s="6">
        <f>$C273/Constants!$B$2</f>
        <v>4.5333333333333332</v>
      </c>
      <c r="H273" s="9">
        <f t="shared" si="20"/>
        <v>2.1677588009062287E-2</v>
      </c>
      <c r="I273" s="9">
        <f t="shared" si="21"/>
        <v>4.8659169550173006E-2</v>
      </c>
      <c r="J273" s="10">
        <f>Table13478[[#This Row],[G Mass Ratio (kg)]]*1000</f>
        <v>21.677588009062287</v>
      </c>
      <c r="K273" s="10">
        <f>Table13478[[#This Row],[G Mass Ratio (kt)]]*1000</f>
        <v>48.659169550173004</v>
      </c>
    </row>
    <row r="274" spans="1:11" x14ac:dyDescent="0.25">
      <c r="A274" s="12">
        <v>273</v>
      </c>
      <c r="B274" s="10">
        <f>1</f>
        <v>1</v>
      </c>
      <c r="C274" s="2">
        <f>Table13478[[#This Row],[Number]]*1000000*Table13478[[#This Row],[Multiplier]]</f>
        <v>273000000</v>
      </c>
      <c r="D274" s="6">
        <f t="shared" si="18"/>
        <v>0.14669379230769214</v>
      </c>
      <c r="E274" s="6">
        <f>Table13478[[#This Row],[Calibration Value]]/Constants!$B$1</f>
        <v>6.8169210453192663</v>
      </c>
      <c r="F274" s="6">
        <f t="shared" si="19"/>
        <v>0.21978021978021978</v>
      </c>
      <c r="G274" s="6">
        <f>$C274/Constants!$B$2</f>
        <v>4.55</v>
      </c>
      <c r="H274" s="9">
        <f t="shared" si="20"/>
        <v>2.1519068701612316E-2</v>
      </c>
      <c r="I274" s="9">
        <f t="shared" si="21"/>
        <v>4.8303345006641706E-2</v>
      </c>
      <c r="J274" s="10">
        <f>Table13478[[#This Row],[G Mass Ratio (kg)]]*1000</f>
        <v>21.519068701612316</v>
      </c>
      <c r="K274" s="10">
        <f>Table13478[[#This Row],[G Mass Ratio (kt)]]*1000</f>
        <v>48.303345006641706</v>
      </c>
    </row>
    <row r="275" spans="1:11" x14ac:dyDescent="0.25">
      <c r="A275" s="12">
        <v>274</v>
      </c>
      <c r="B275" s="10">
        <f>1</f>
        <v>1</v>
      </c>
      <c r="C275" s="2">
        <f>Table13478[[#This Row],[Number]]*1000000*Table13478[[#This Row],[Multiplier]]</f>
        <v>274000000</v>
      </c>
      <c r="D275" s="6">
        <f t="shared" si="18"/>
        <v>0.14615841350364947</v>
      </c>
      <c r="E275" s="6">
        <f>Table13478[[#This Row],[Calibration Value]]/Constants!$B$1</f>
        <v>6.8418914520786771</v>
      </c>
      <c r="F275" s="6">
        <f t="shared" si="19"/>
        <v>0.21897810218978103</v>
      </c>
      <c r="G275" s="6">
        <f>$C275/Constants!$B$2</f>
        <v>4.5666666666666664</v>
      </c>
      <c r="H275" s="9">
        <f t="shared" si="20"/>
        <v>2.1362281837903785E-2</v>
      </c>
      <c r="I275" s="9">
        <f t="shared" si="21"/>
        <v>4.7951409238638186E-2</v>
      </c>
      <c r="J275" s="10">
        <f>Table13478[[#This Row],[G Mass Ratio (kg)]]*1000</f>
        <v>21.362281837903787</v>
      </c>
      <c r="K275" s="10">
        <f>Table13478[[#This Row],[G Mass Ratio (kt)]]*1000</f>
        <v>47.951409238638185</v>
      </c>
    </row>
    <row r="276" spans="1:11" x14ac:dyDescent="0.25">
      <c r="A276" s="12">
        <v>275</v>
      </c>
      <c r="B276" s="10">
        <f>1</f>
        <v>1</v>
      </c>
      <c r="C276" s="2">
        <f>Table13478[[#This Row],[Number]]*1000000*Table13478[[#This Row],[Multiplier]]</f>
        <v>275000000</v>
      </c>
      <c r="D276" s="6">
        <f t="shared" si="18"/>
        <v>0.14562692836363619</v>
      </c>
      <c r="E276" s="6">
        <f>Table13478[[#This Row],[Calibration Value]]/Constants!$B$1</f>
        <v>6.8668618588380888</v>
      </c>
      <c r="F276" s="6">
        <f t="shared" si="19"/>
        <v>0.2181818181818182</v>
      </c>
      <c r="G276" s="6">
        <f>$C276/Constants!$B$2</f>
        <v>4.583333333333333</v>
      </c>
      <c r="H276" s="9">
        <f t="shared" si="20"/>
        <v>2.1207202264627627E-2</v>
      </c>
      <c r="I276" s="9">
        <f t="shared" si="21"/>
        <v>4.7603305785123971E-2</v>
      </c>
      <c r="J276" s="10">
        <f>Table13478[[#This Row],[G Mass Ratio (kg)]]*1000</f>
        <v>21.207202264627625</v>
      </c>
      <c r="K276" s="10">
        <f>Table13478[[#This Row],[G Mass Ratio (kt)]]*1000</f>
        <v>47.603305785123972</v>
      </c>
    </row>
    <row r="277" spans="1:11" x14ac:dyDescent="0.25">
      <c r="A277" s="12">
        <v>276</v>
      </c>
      <c r="B277" s="10">
        <f>1</f>
        <v>1</v>
      </c>
      <c r="C277" s="2">
        <f>Table13478[[#This Row],[Number]]*1000000*Table13478[[#This Row],[Multiplier]]</f>
        <v>276000000</v>
      </c>
      <c r="D277" s="6">
        <f t="shared" si="18"/>
        <v>0.1450992945652172</v>
      </c>
      <c r="E277" s="6">
        <f>Table13478[[#This Row],[Calibration Value]]/Constants!$B$1</f>
        <v>6.8918322655975004</v>
      </c>
      <c r="F277" s="6">
        <f t="shared" si="19"/>
        <v>0.21739130434782611</v>
      </c>
      <c r="G277" s="6">
        <f>$C277/Constants!$B$2</f>
        <v>4.5999999999999996</v>
      </c>
      <c r="H277" s="9">
        <f t="shared" si="20"/>
        <v>2.1053805283323668E-2</v>
      </c>
      <c r="I277" s="9">
        <f t="shared" si="21"/>
        <v>4.7258979206049156E-2</v>
      </c>
      <c r="J277" s="10">
        <f>Table13478[[#This Row],[G Mass Ratio (kg)]]*1000</f>
        <v>21.053805283323669</v>
      </c>
      <c r="K277" s="10">
        <f>Table13478[[#This Row],[G Mass Ratio (kt)]]*1000</f>
        <v>47.258979206049155</v>
      </c>
    </row>
    <row r="278" spans="1:11" x14ac:dyDescent="0.25">
      <c r="A278" s="12">
        <v>277</v>
      </c>
      <c r="B278" s="10">
        <f>1</f>
        <v>1</v>
      </c>
      <c r="C278" s="2">
        <f>Table13478[[#This Row],[Number]]*1000000*Table13478[[#This Row],[Multiplier]]</f>
        <v>277000000</v>
      </c>
      <c r="D278" s="6">
        <f t="shared" si="18"/>
        <v>0.14457547039711174</v>
      </c>
      <c r="E278" s="6">
        <f>Table13478[[#This Row],[Calibration Value]]/Constants!$B$1</f>
        <v>6.9168026723569112</v>
      </c>
      <c r="F278" s="6">
        <f t="shared" si="19"/>
        <v>0.21660649819494587</v>
      </c>
      <c r="G278" s="6">
        <f>$C278/Constants!$B$2</f>
        <v>4.6166666666666663</v>
      </c>
      <c r="H278" s="9">
        <f t="shared" si="20"/>
        <v>2.0902066640546134E-2</v>
      </c>
      <c r="I278" s="9">
        <f t="shared" si="21"/>
        <v>4.6918375060277087E-2</v>
      </c>
      <c r="J278" s="10">
        <f>Table13478[[#This Row],[G Mass Ratio (kg)]]*1000</f>
        <v>20.902066640546135</v>
      </c>
      <c r="K278" s="10">
        <f>Table13478[[#This Row],[G Mass Ratio (kt)]]*1000</f>
        <v>46.918375060277086</v>
      </c>
    </row>
    <row r="279" spans="1:11" x14ac:dyDescent="0.25">
      <c r="A279" s="12">
        <v>278</v>
      </c>
      <c r="B279" s="10">
        <f>1</f>
        <v>1</v>
      </c>
      <c r="C279" s="2">
        <f>Table13478[[#This Row],[Number]]*1000000*Table13478[[#This Row],[Multiplier]]</f>
        <v>278000000</v>
      </c>
      <c r="D279" s="6">
        <f t="shared" si="18"/>
        <v>0.14405541474820127</v>
      </c>
      <c r="E279" s="6">
        <f>Table13478[[#This Row],[Calibration Value]]/Constants!$B$1</f>
        <v>6.9417730791163228</v>
      </c>
      <c r="F279" s="6">
        <f t="shared" si="19"/>
        <v>0.21582733812949639</v>
      </c>
      <c r="G279" s="6">
        <f>$C279/Constants!$B$2</f>
        <v>4.6333333333333337</v>
      </c>
      <c r="H279" s="9">
        <f t="shared" si="20"/>
        <v>2.0751962518276285E-2</v>
      </c>
      <c r="I279" s="9">
        <f t="shared" si="21"/>
        <v>4.658143988406397E-2</v>
      </c>
      <c r="J279" s="10">
        <f>Table13478[[#This Row],[G Mass Ratio (kg)]]*1000</f>
        <v>20.751962518276287</v>
      </c>
      <c r="K279" s="10">
        <f>Table13478[[#This Row],[G Mass Ratio (kt)]]*1000</f>
        <v>46.581439884063968</v>
      </c>
    </row>
    <row r="280" spans="1:11" x14ac:dyDescent="0.25">
      <c r="A280" s="12">
        <v>279</v>
      </c>
      <c r="B280" s="10">
        <f>1</f>
        <v>1</v>
      </c>
      <c r="C280" s="2">
        <f>Table13478[[#This Row],[Number]]*1000000*Table13478[[#This Row],[Multiplier]]</f>
        <v>279000000</v>
      </c>
      <c r="D280" s="6">
        <f t="shared" si="18"/>
        <v>0.14353908709677402</v>
      </c>
      <c r="E280" s="6">
        <f>Table13478[[#This Row],[Calibration Value]]/Constants!$B$1</f>
        <v>6.9667434858757336</v>
      </c>
      <c r="F280" s="6">
        <f t="shared" si="19"/>
        <v>0.21505376344086019</v>
      </c>
      <c r="G280" s="6">
        <f>$C280/Constants!$B$2</f>
        <v>4.6500000000000004</v>
      </c>
      <c r="H280" s="9">
        <f t="shared" si="20"/>
        <v>2.0603469524575275E-2</v>
      </c>
      <c r="I280" s="9">
        <f t="shared" si="21"/>
        <v>4.6248121170077455E-2</v>
      </c>
      <c r="J280" s="10">
        <f>Table13478[[#This Row],[G Mass Ratio (kg)]]*1000</f>
        <v>20.603469524575274</v>
      </c>
      <c r="K280" s="10">
        <f>Table13478[[#This Row],[G Mass Ratio (kt)]]*1000</f>
        <v>46.248121170077454</v>
      </c>
    </row>
    <row r="281" spans="1:11" x14ac:dyDescent="0.25">
      <c r="A281" s="12">
        <v>280</v>
      </c>
      <c r="B281" s="10">
        <f>1</f>
        <v>1</v>
      </c>
      <c r="C281" s="2">
        <f>Table13478[[#This Row],[Number]]*1000000*Table13478[[#This Row],[Multiplier]]</f>
        <v>280000000</v>
      </c>
      <c r="D281" s="6">
        <f t="shared" si="18"/>
        <v>0.14302644749999982</v>
      </c>
      <c r="E281" s="6">
        <f>Table13478[[#This Row],[Calibration Value]]/Constants!$B$1</f>
        <v>6.9917138926351452</v>
      </c>
      <c r="F281" s="6">
        <f t="shared" si="19"/>
        <v>0.21428571428571427</v>
      </c>
      <c r="G281" s="6">
        <f>$C281/Constants!$B$2</f>
        <v>4.666666666666667</v>
      </c>
      <c r="H281" s="9">
        <f t="shared" si="20"/>
        <v>2.0456564684470206E-2</v>
      </c>
      <c r="I281" s="9">
        <f t="shared" si="21"/>
        <v>4.5918367346938771E-2</v>
      </c>
      <c r="J281" s="10">
        <f>Table13478[[#This Row],[G Mass Ratio (kg)]]*1000</f>
        <v>20.456564684470205</v>
      </c>
      <c r="K281" s="10">
        <f>Table13478[[#This Row],[G Mass Ratio (kt)]]*1000</f>
        <v>45.918367346938773</v>
      </c>
    </row>
    <row r="282" spans="1:11" x14ac:dyDescent="0.25">
      <c r="A282" s="12">
        <v>281</v>
      </c>
      <c r="B282" s="10">
        <f>1</f>
        <v>1</v>
      </c>
      <c r="C282" s="2">
        <f>Table13478[[#This Row],[Number]]*1000000*Table13478[[#This Row],[Multiplier]]</f>
        <v>281000000</v>
      </c>
      <c r="D282" s="6">
        <f t="shared" si="18"/>
        <v>0.14251745658362971</v>
      </c>
      <c r="E282" s="6">
        <f>Table13478[[#This Row],[Calibration Value]]/Constants!$B$1</f>
        <v>7.016684299394556</v>
      </c>
      <c r="F282" s="6">
        <f t="shared" si="19"/>
        <v>0.21352313167259784</v>
      </c>
      <c r="G282" s="6">
        <f>$C282/Constants!$B$2</f>
        <v>4.6833333333333336</v>
      </c>
      <c r="H282" s="9">
        <f t="shared" si="20"/>
        <v>2.0311225431066782E-2</v>
      </c>
      <c r="I282" s="9">
        <f t="shared" si="21"/>
        <v>4.5592127759273557E-2</v>
      </c>
      <c r="J282" s="10">
        <f>Table13478[[#This Row],[G Mass Ratio (kg)]]*1000</f>
        <v>20.311225431066781</v>
      </c>
      <c r="K282" s="10">
        <f>Table13478[[#This Row],[G Mass Ratio (kt)]]*1000</f>
        <v>45.592127759273559</v>
      </c>
    </row>
    <row r="283" spans="1:11" x14ac:dyDescent="0.25">
      <c r="A283" s="12">
        <v>282</v>
      </c>
      <c r="B283" s="10">
        <f>1</f>
        <v>1</v>
      </c>
      <c r="C283" s="2">
        <f>Table13478[[#This Row],[Number]]*1000000*Table13478[[#This Row],[Multiplier]]</f>
        <v>282000000</v>
      </c>
      <c r="D283" s="6">
        <f t="shared" si="18"/>
        <v>0.14201207553191472</v>
      </c>
      <c r="E283" s="6">
        <f>Table13478[[#This Row],[Calibration Value]]/Constants!$B$1</f>
        <v>7.0416547061539676</v>
      </c>
      <c r="F283" s="6">
        <f t="shared" si="19"/>
        <v>0.21276595744680851</v>
      </c>
      <c r="G283" s="6">
        <f>$C283/Constants!$B$2</f>
        <v>4.7</v>
      </c>
      <c r="H283" s="9">
        <f t="shared" si="20"/>
        <v>2.0167429596882253E-2</v>
      </c>
      <c r="I283" s="9">
        <f t="shared" si="21"/>
        <v>4.5269352648257127E-2</v>
      </c>
      <c r="J283" s="10">
        <f>Table13478[[#This Row],[G Mass Ratio (kg)]]*1000</f>
        <v>20.167429596882254</v>
      </c>
      <c r="K283" s="10">
        <f>Table13478[[#This Row],[G Mass Ratio (kt)]]*1000</f>
        <v>45.269352648257126</v>
      </c>
    </row>
    <row r="284" spans="1:11" x14ac:dyDescent="0.25">
      <c r="A284" s="12">
        <v>283</v>
      </c>
      <c r="B284" s="10">
        <f>1</f>
        <v>1</v>
      </c>
      <c r="C284" s="2">
        <f>Table13478[[#This Row],[Number]]*1000000*Table13478[[#This Row],[Multiplier]]</f>
        <v>283000000</v>
      </c>
      <c r="D284" s="6">
        <f t="shared" si="18"/>
        <v>0.14151026607773834</v>
      </c>
      <c r="E284" s="6">
        <f>Table13478[[#This Row],[Calibration Value]]/Constants!$B$1</f>
        <v>7.0666251129133784</v>
      </c>
      <c r="F284" s="6">
        <f t="shared" si="19"/>
        <v>0.21201413427561838</v>
      </c>
      <c r="G284" s="6">
        <f>$C284/Constants!$B$2</f>
        <v>4.7166666666666668</v>
      </c>
      <c r="H284" s="9">
        <f t="shared" si="20"/>
        <v>2.0025155405392302E-2</v>
      </c>
      <c r="I284" s="9">
        <f t="shared" si="21"/>
        <v>4.4949993132639941E-2</v>
      </c>
      <c r="J284" s="10">
        <f>Table13478[[#This Row],[G Mass Ratio (kg)]]*1000</f>
        <v>20.025155405392301</v>
      </c>
      <c r="K284" s="10">
        <f>Table13478[[#This Row],[G Mass Ratio (kt)]]*1000</f>
        <v>44.949993132639939</v>
      </c>
    </row>
    <row r="285" spans="1:11" x14ac:dyDescent="0.25">
      <c r="A285" s="12">
        <v>284</v>
      </c>
      <c r="B285" s="10">
        <f>1</f>
        <v>1</v>
      </c>
      <c r="C285" s="2">
        <f>Table13478[[#This Row],[Number]]*1000000*Table13478[[#This Row],[Multiplier]]</f>
        <v>284000000</v>
      </c>
      <c r="D285" s="6">
        <f t="shared" si="18"/>
        <v>0.14101199049295757</v>
      </c>
      <c r="E285" s="6">
        <f>Table13478[[#This Row],[Calibration Value]]/Constants!$B$1</f>
        <v>7.09159551967279</v>
      </c>
      <c r="F285" s="6">
        <f t="shared" si="19"/>
        <v>0.21126760563380281</v>
      </c>
      <c r="G285" s="6">
        <f>$C285/Constants!$B$2</f>
        <v>4.7333333333333334</v>
      </c>
      <c r="H285" s="9">
        <f t="shared" si="20"/>
        <v>1.9884381462785955E-2</v>
      </c>
      <c r="I285" s="9">
        <f t="shared" si="21"/>
        <v>4.4634001190240032E-2</v>
      </c>
      <c r="J285" s="10">
        <f>Table13478[[#This Row],[G Mass Ratio (kg)]]*1000</f>
        <v>19.884381462785957</v>
      </c>
      <c r="K285" s="10">
        <f>Table13478[[#This Row],[G Mass Ratio (kt)]]*1000</f>
        <v>44.634001190240035</v>
      </c>
    </row>
    <row r="286" spans="1:11" x14ac:dyDescent="0.25">
      <c r="A286" s="12">
        <v>285</v>
      </c>
      <c r="B286" s="10">
        <f>1</f>
        <v>1</v>
      </c>
      <c r="C286" s="2">
        <f>Table13478[[#This Row],[Number]]*1000000*Table13478[[#This Row],[Multiplier]]</f>
        <v>285000000</v>
      </c>
      <c r="D286" s="6">
        <f t="shared" ref="D286:D349" si="22">1/E286</f>
        <v>0.1405172115789472</v>
      </c>
      <c r="E286" s="6">
        <f>Table13478[[#This Row],[Calibration Value]]/Constants!$B$1</f>
        <v>7.1165659264322008</v>
      </c>
      <c r="F286" s="6">
        <f t="shared" ref="F286:F349" si="23">1/G286</f>
        <v>0.21052631578947367</v>
      </c>
      <c r="G286" s="6">
        <f>$C286/Constants!$B$2</f>
        <v>4.75</v>
      </c>
      <c r="H286" s="9">
        <f t="shared" ref="H286:H349" si="24">POWER($D286,2)</f>
        <v>1.9745086749922612E-2</v>
      </c>
      <c r="I286" s="9">
        <f t="shared" ref="I286:I349" si="25">POWER($F286,2)</f>
        <v>4.432132963988919E-2</v>
      </c>
      <c r="J286" s="10">
        <f>Table13478[[#This Row],[G Mass Ratio (kg)]]*1000</f>
        <v>19.745086749922613</v>
      </c>
      <c r="K286" s="10">
        <f>Table13478[[#This Row],[G Mass Ratio (kt)]]*1000</f>
        <v>44.321329639889193</v>
      </c>
    </row>
    <row r="287" spans="1:11" x14ac:dyDescent="0.25">
      <c r="A287" s="12">
        <v>286</v>
      </c>
      <c r="B287" s="10">
        <f>1</f>
        <v>1</v>
      </c>
      <c r="C287" s="2">
        <f>Table13478[[#This Row],[Number]]*1000000*Table13478[[#This Row],[Multiplier]]</f>
        <v>286000000</v>
      </c>
      <c r="D287" s="6">
        <f t="shared" si="22"/>
        <v>0.1400258926573425</v>
      </c>
      <c r="E287" s="6">
        <f>Table13478[[#This Row],[Calibration Value]]/Constants!$B$1</f>
        <v>7.1415363331916124</v>
      </c>
      <c r="F287" s="6">
        <f t="shared" si="23"/>
        <v>0.20979020979020979</v>
      </c>
      <c r="G287" s="6">
        <f>$C287/Constants!$B$2</f>
        <v>4.7666666666666666</v>
      </c>
      <c r="H287" s="9">
        <f t="shared" si="24"/>
        <v>1.9607250614485604E-2</v>
      </c>
      <c r="I287" s="9">
        <f t="shared" si="25"/>
        <v>4.4011932123820235E-2</v>
      </c>
      <c r="J287" s="10">
        <f>Table13478[[#This Row],[G Mass Ratio (kg)]]*1000</f>
        <v>19.607250614485604</v>
      </c>
      <c r="K287" s="10">
        <f>Table13478[[#This Row],[G Mass Ratio (kt)]]*1000</f>
        <v>44.011932123820237</v>
      </c>
    </row>
    <row r="288" spans="1:11" x14ac:dyDescent="0.25">
      <c r="A288" s="12">
        <v>287</v>
      </c>
      <c r="B288" s="10">
        <f>1</f>
        <v>1</v>
      </c>
      <c r="C288" s="2">
        <f>Table13478[[#This Row],[Number]]*1000000*Table13478[[#This Row],[Multiplier]]</f>
        <v>287000000</v>
      </c>
      <c r="D288" s="6">
        <f t="shared" si="22"/>
        <v>0.13953799756097546</v>
      </c>
      <c r="E288" s="6">
        <f>Table13478[[#This Row],[Calibration Value]]/Constants!$B$1</f>
        <v>7.1665067399510232</v>
      </c>
      <c r="F288" s="6">
        <f t="shared" si="23"/>
        <v>0.20905923344947736</v>
      </c>
      <c r="G288" s="6">
        <f>$C288/Constants!$B$2</f>
        <v>4.7833333333333332</v>
      </c>
      <c r="H288" s="9">
        <f t="shared" si="24"/>
        <v>1.9470852763326794E-2</v>
      </c>
      <c r="I288" s="9">
        <f t="shared" si="25"/>
        <v>4.3705763090483074E-2</v>
      </c>
      <c r="J288" s="10">
        <f>Table13478[[#This Row],[G Mass Ratio (kg)]]*1000</f>
        <v>19.470852763326793</v>
      </c>
      <c r="K288" s="10">
        <f>Table13478[[#This Row],[G Mass Ratio (kt)]]*1000</f>
        <v>43.705763090483075</v>
      </c>
    </row>
    <row r="289" spans="1:11" x14ac:dyDescent="0.25">
      <c r="A289" s="12">
        <v>288</v>
      </c>
      <c r="B289" s="10">
        <f>1</f>
        <v>1</v>
      </c>
      <c r="C289" s="2">
        <f>Table13478[[#This Row],[Number]]*1000000*Table13478[[#This Row],[Multiplier]]</f>
        <v>288000000</v>
      </c>
      <c r="D289" s="6">
        <f t="shared" si="22"/>
        <v>0.13905349062499983</v>
      </c>
      <c r="E289" s="6">
        <f>Table13478[[#This Row],[Calibration Value]]/Constants!$B$1</f>
        <v>7.1914771467104348</v>
      </c>
      <c r="F289" s="6">
        <f t="shared" si="23"/>
        <v>0.20833333333333334</v>
      </c>
      <c r="G289" s="6">
        <f>$C289/Constants!$B$2</f>
        <v>4.8</v>
      </c>
      <c r="H289" s="9">
        <f t="shared" si="24"/>
        <v>1.9335873254996916E-2</v>
      </c>
      <c r="I289" s="9">
        <f t="shared" si="25"/>
        <v>4.3402777777777783E-2</v>
      </c>
      <c r="J289" s="10">
        <f>Table13478[[#This Row],[G Mass Ratio (kg)]]*1000</f>
        <v>19.335873254996915</v>
      </c>
      <c r="K289" s="10">
        <f>Table13478[[#This Row],[G Mass Ratio (kt)]]*1000</f>
        <v>43.402777777777786</v>
      </c>
    </row>
    <row r="290" spans="1:11" x14ac:dyDescent="0.25">
      <c r="A290" s="12">
        <v>289</v>
      </c>
      <c r="B290" s="10">
        <f>1</f>
        <v>1</v>
      </c>
      <c r="C290" s="2">
        <f>Table13478[[#This Row],[Number]]*1000000*Table13478[[#This Row],[Multiplier]]</f>
        <v>289000000</v>
      </c>
      <c r="D290" s="6">
        <f t="shared" si="22"/>
        <v>0.13857233667820054</v>
      </c>
      <c r="E290" s="6">
        <f>Table13478[[#This Row],[Calibration Value]]/Constants!$B$1</f>
        <v>7.2164475534698456</v>
      </c>
      <c r="F290" s="6">
        <f t="shared" si="23"/>
        <v>0.20761245674740486</v>
      </c>
      <c r="G290" s="6">
        <f>$C290/Constants!$B$2</f>
        <v>4.8166666666666664</v>
      </c>
      <c r="H290" s="9">
        <f t="shared" si="24"/>
        <v>1.9202292492456564E-2</v>
      </c>
      <c r="I290" s="9">
        <f t="shared" si="25"/>
        <v>4.3102932196693054E-2</v>
      </c>
      <c r="J290" s="10">
        <f>Table13478[[#This Row],[G Mass Ratio (kg)]]*1000</f>
        <v>19.202292492456564</v>
      </c>
      <c r="K290" s="10">
        <f>Table13478[[#This Row],[G Mass Ratio (kt)]]*1000</f>
        <v>43.102932196693054</v>
      </c>
    </row>
    <row r="291" spans="1:11" x14ac:dyDescent="0.25">
      <c r="A291" s="12">
        <v>290</v>
      </c>
      <c r="B291" s="10">
        <f>1</f>
        <v>1</v>
      </c>
      <c r="C291" s="2">
        <f>Table13478[[#This Row],[Number]]*1000000*Table13478[[#This Row],[Multiplier]]</f>
        <v>290000000</v>
      </c>
      <c r="D291" s="6">
        <f t="shared" si="22"/>
        <v>0.13809450103448259</v>
      </c>
      <c r="E291" s="6">
        <f>Table13478[[#This Row],[Calibration Value]]/Constants!$B$1</f>
        <v>7.2414179602292572</v>
      </c>
      <c r="F291" s="6">
        <f t="shared" si="23"/>
        <v>0.20689655172413796</v>
      </c>
      <c r="G291" s="6">
        <f>$C291/Constants!$B$2</f>
        <v>4.833333333333333</v>
      </c>
      <c r="H291" s="9">
        <f t="shared" si="24"/>
        <v>1.9070091215962714E-2</v>
      </c>
      <c r="I291" s="9">
        <f t="shared" si="25"/>
        <v>4.2806183115338896E-2</v>
      </c>
      <c r="J291" s="10">
        <f>Table13478[[#This Row],[G Mass Ratio (kg)]]*1000</f>
        <v>19.070091215962712</v>
      </c>
      <c r="K291" s="10">
        <f>Table13478[[#This Row],[G Mass Ratio (kt)]]*1000</f>
        <v>42.806183115338897</v>
      </c>
    </row>
    <row r="292" spans="1:11" x14ac:dyDescent="0.25">
      <c r="A292" s="12">
        <v>291</v>
      </c>
      <c r="B292" s="10">
        <f>1</f>
        <v>1</v>
      </c>
      <c r="C292" s="2">
        <f>Table13478[[#This Row],[Number]]*1000000*Table13478[[#This Row],[Multiplier]]</f>
        <v>291000000</v>
      </c>
      <c r="D292" s="6">
        <f t="shared" si="22"/>
        <v>0.1376199494845359</v>
      </c>
      <c r="E292" s="6">
        <f>Table13478[[#This Row],[Calibration Value]]/Constants!$B$1</f>
        <v>7.2663883669886689</v>
      </c>
      <c r="F292" s="6">
        <f t="shared" si="23"/>
        <v>0.2061855670103093</v>
      </c>
      <c r="G292" s="6">
        <f>$C292/Constants!$B$2</f>
        <v>4.8499999999999996</v>
      </c>
      <c r="H292" s="9">
        <f t="shared" si="24"/>
        <v>1.8939250496126214E-2</v>
      </c>
      <c r="I292" s="9">
        <f t="shared" si="25"/>
        <v>4.2512488043362745E-2</v>
      </c>
      <c r="J292" s="10">
        <f>Table13478[[#This Row],[G Mass Ratio (kg)]]*1000</f>
        <v>18.939250496126213</v>
      </c>
      <c r="K292" s="10">
        <f>Table13478[[#This Row],[G Mass Ratio (kt)]]*1000</f>
        <v>42.512488043362744</v>
      </c>
    </row>
    <row r="293" spans="1:11" x14ac:dyDescent="0.25">
      <c r="A293" s="12">
        <v>292</v>
      </c>
      <c r="B293" s="10">
        <f>1</f>
        <v>1</v>
      </c>
      <c r="C293" s="2">
        <f>Table13478[[#This Row],[Number]]*1000000*Table13478[[#This Row],[Multiplier]]</f>
        <v>292000000</v>
      </c>
      <c r="D293" s="6">
        <f t="shared" si="22"/>
        <v>0.13714864828767107</v>
      </c>
      <c r="E293" s="6">
        <f>Table13478[[#This Row],[Calibration Value]]/Constants!$B$1</f>
        <v>7.2913587737480796</v>
      </c>
      <c r="F293" s="6">
        <f t="shared" si="23"/>
        <v>0.20547945205479454</v>
      </c>
      <c r="G293" s="6">
        <f>$C293/Constants!$B$2</f>
        <v>4.8666666666666663</v>
      </c>
      <c r="H293" s="9">
        <f t="shared" si="24"/>
        <v>1.8809751727135299E-2</v>
      </c>
      <c r="I293" s="9">
        <f t="shared" si="25"/>
        <v>4.2221805216738607E-2</v>
      </c>
      <c r="J293" s="10">
        <f>Table13478[[#This Row],[G Mass Ratio (kg)]]*1000</f>
        <v>18.8097517271353</v>
      </c>
      <c r="K293" s="10">
        <f>Table13478[[#This Row],[G Mass Ratio (kt)]]*1000</f>
        <v>42.221805216738609</v>
      </c>
    </row>
    <row r="294" spans="1:11" x14ac:dyDescent="0.25">
      <c r="A294" s="12">
        <v>293</v>
      </c>
      <c r="B294" s="10">
        <f>1</f>
        <v>1</v>
      </c>
      <c r="C294" s="2">
        <f>Table13478[[#This Row],[Number]]*1000000*Table13478[[#This Row],[Multiplier]]</f>
        <v>293000000</v>
      </c>
      <c r="D294" s="6">
        <f t="shared" si="22"/>
        <v>0.13668056416382235</v>
      </c>
      <c r="E294" s="6">
        <f>Table13478[[#This Row],[Calibration Value]]/Constants!$B$1</f>
        <v>7.3163291805074913</v>
      </c>
      <c r="F294" s="6">
        <f t="shared" si="23"/>
        <v>0.20477815699658702</v>
      </c>
      <c r="G294" s="6">
        <f>$C294/Constants!$B$2</f>
        <v>4.8833333333333337</v>
      </c>
      <c r="H294" s="9">
        <f t="shared" si="24"/>
        <v>1.8681576620140757E-2</v>
      </c>
      <c r="I294" s="9">
        <f t="shared" si="25"/>
        <v>4.1934093582918844E-2</v>
      </c>
      <c r="J294" s="10">
        <f>Table13478[[#This Row],[G Mass Ratio (kg)]]*1000</f>
        <v>18.681576620140756</v>
      </c>
      <c r="K294" s="10">
        <f>Table13478[[#This Row],[G Mass Ratio (kt)]]*1000</f>
        <v>41.934093582918841</v>
      </c>
    </row>
    <row r="295" spans="1:11" x14ac:dyDescent="0.25">
      <c r="A295" s="12">
        <v>294</v>
      </c>
      <c r="B295" s="10">
        <f>1</f>
        <v>1</v>
      </c>
      <c r="C295" s="2">
        <f>Table13478[[#This Row],[Number]]*1000000*Table13478[[#This Row],[Multiplier]]</f>
        <v>294000000</v>
      </c>
      <c r="D295" s="6">
        <f t="shared" si="22"/>
        <v>0.13621566428571413</v>
      </c>
      <c r="E295" s="6">
        <f>Table13478[[#This Row],[Calibration Value]]/Constants!$B$1</f>
        <v>7.341299587266902</v>
      </c>
      <c r="F295" s="6">
        <f t="shared" si="23"/>
        <v>0.2040816326530612</v>
      </c>
      <c r="G295" s="6">
        <f>$C295/Constants!$B$2</f>
        <v>4.9000000000000004</v>
      </c>
      <c r="H295" s="9">
        <f t="shared" si="24"/>
        <v>1.8554707196798376E-2</v>
      </c>
      <c r="I295" s="9">
        <f t="shared" si="25"/>
        <v>4.1649312786339016E-2</v>
      </c>
      <c r="J295" s="10">
        <f>Table13478[[#This Row],[G Mass Ratio (kg)]]*1000</f>
        <v>18.554707196798375</v>
      </c>
      <c r="K295" s="10">
        <f>Table13478[[#This Row],[G Mass Ratio (kt)]]*1000</f>
        <v>41.649312786339017</v>
      </c>
    </row>
    <row r="296" spans="1:11" x14ac:dyDescent="0.25">
      <c r="A296" s="12">
        <v>295</v>
      </c>
      <c r="B296" s="10">
        <f>1</f>
        <v>1</v>
      </c>
      <c r="C296" s="2">
        <f>Table13478[[#This Row],[Number]]*1000000*Table13478[[#This Row],[Multiplier]]</f>
        <v>295000000</v>
      </c>
      <c r="D296" s="6">
        <f t="shared" si="22"/>
        <v>0.13575391627118627</v>
      </c>
      <c r="E296" s="6">
        <f>Table13478[[#This Row],[Calibration Value]]/Constants!$B$1</f>
        <v>7.3662699940263137</v>
      </c>
      <c r="F296" s="6">
        <f t="shared" si="23"/>
        <v>0.20338983050847456</v>
      </c>
      <c r="G296" s="6">
        <f>$C296/Constants!$B$2</f>
        <v>4.916666666666667</v>
      </c>
      <c r="H296" s="9">
        <f t="shared" si="24"/>
        <v>1.8429125782964254E-2</v>
      </c>
      <c r="I296" s="9">
        <f t="shared" si="25"/>
        <v>4.136742315426601E-2</v>
      </c>
      <c r="J296" s="10">
        <f>Table13478[[#This Row],[G Mass Ratio (kg)]]*1000</f>
        <v>18.429125782964253</v>
      </c>
      <c r="K296" s="10">
        <f>Table13478[[#This Row],[G Mass Ratio (kt)]]*1000</f>
        <v>41.367423154266007</v>
      </c>
    </row>
    <row r="297" spans="1:11" x14ac:dyDescent="0.25">
      <c r="A297" s="12">
        <v>296</v>
      </c>
      <c r="B297" s="10">
        <f>1</f>
        <v>1</v>
      </c>
      <c r="C297" s="2">
        <f>Table13478[[#This Row],[Number]]*1000000*Table13478[[#This Row],[Multiplier]]</f>
        <v>296000000</v>
      </c>
      <c r="D297" s="6">
        <f t="shared" si="22"/>
        <v>0.13529528817567552</v>
      </c>
      <c r="E297" s="6">
        <f>Table13478[[#This Row],[Calibration Value]]/Constants!$B$1</f>
        <v>7.3912404007857244</v>
      </c>
      <c r="F297" s="6">
        <f t="shared" si="23"/>
        <v>0.20270270270270269</v>
      </c>
      <c r="G297" s="6">
        <f>$C297/Constants!$B$2</f>
        <v>4.9333333333333336</v>
      </c>
      <c r="H297" s="9">
        <f t="shared" si="24"/>
        <v>1.8304815002539082E-2</v>
      </c>
      <c r="I297" s="9">
        <f t="shared" si="25"/>
        <v>4.1088385682980268E-2</v>
      </c>
      <c r="J297" s="10">
        <f>Table13478[[#This Row],[G Mass Ratio (kg)]]*1000</f>
        <v>18.304815002539083</v>
      </c>
      <c r="K297" s="10">
        <f>Table13478[[#This Row],[G Mass Ratio (kt)]]*1000</f>
        <v>41.088385682980267</v>
      </c>
    </row>
    <row r="298" spans="1:11" x14ac:dyDescent="0.25">
      <c r="A298" s="12">
        <v>297</v>
      </c>
      <c r="B298" s="10">
        <f>1</f>
        <v>1</v>
      </c>
      <c r="C298" s="2">
        <f>Table13478[[#This Row],[Number]]*1000000*Table13478[[#This Row],[Multiplier]]</f>
        <v>297000000</v>
      </c>
      <c r="D298" s="6">
        <f t="shared" si="22"/>
        <v>0.13483974848484831</v>
      </c>
      <c r="E298" s="6">
        <f>Table13478[[#This Row],[Calibration Value]]/Constants!$B$1</f>
        <v>7.4162108075451361</v>
      </c>
      <c r="F298" s="6">
        <f t="shared" si="23"/>
        <v>0.20202020202020202</v>
      </c>
      <c r="G298" s="6">
        <f>$C298/Constants!$B$2</f>
        <v>4.95</v>
      </c>
      <c r="H298" s="9">
        <f t="shared" si="24"/>
        <v>1.8181757771457151E-2</v>
      </c>
      <c r="I298" s="9">
        <f t="shared" si="25"/>
        <v>4.0812162024283234E-2</v>
      </c>
      <c r="J298" s="10">
        <f>Table13478[[#This Row],[G Mass Ratio (kg)]]*1000</f>
        <v>18.18175777145715</v>
      </c>
      <c r="K298" s="10">
        <f>Table13478[[#This Row],[G Mass Ratio (kt)]]*1000</f>
        <v>40.812162024283232</v>
      </c>
    </row>
    <row r="299" spans="1:11" x14ac:dyDescent="0.25">
      <c r="A299" s="12">
        <v>298</v>
      </c>
      <c r="B299" s="10">
        <f>1</f>
        <v>1</v>
      </c>
      <c r="C299" s="2">
        <f>Table13478[[#This Row],[Number]]*1000000*Table13478[[#This Row],[Multiplier]]</f>
        <v>298000000</v>
      </c>
      <c r="D299" s="6">
        <f t="shared" si="22"/>
        <v>0.13438726610738239</v>
      </c>
      <c r="E299" s="6">
        <f>Table13478[[#This Row],[Calibration Value]]/Constants!$B$1</f>
        <v>7.4411812143045468</v>
      </c>
      <c r="F299" s="6">
        <f t="shared" si="23"/>
        <v>0.20134228187919462</v>
      </c>
      <c r="G299" s="6">
        <f>$C299/Constants!$B$2</f>
        <v>4.9666666666666668</v>
      </c>
      <c r="H299" s="9">
        <f t="shared" si="24"/>
        <v>1.8059937291816406E-2</v>
      </c>
      <c r="I299" s="9">
        <f t="shared" si="25"/>
        <v>4.0538714472321061E-2</v>
      </c>
      <c r="J299" s="10">
        <f>Table13478[[#This Row],[G Mass Ratio (kg)]]*1000</f>
        <v>18.059937291816407</v>
      </c>
      <c r="K299" s="10">
        <f>Table13478[[#This Row],[G Mass Ratio (kt)]]*1000</f>
        <v>40.538714472321061</v>
      </c>
    </row>
    <row r="300" spans="1:11" x14ac:dyDescent="0.25">
      <c r="A300" s="12">
        <v>299</v>
      </c>
      <c r="B300" s="10">
        <f>1</f>
        <v>1</v>
      </c>
      <c r="C300" s="2">
        <f>Table13478[[#This Row],[Number]]*1000000*Table13478[[#This Row],[Multiplier]]</f>
        <v>299000000</v>
      </c>
      <c r="D300" s="6">
        <f t="shared" si="22"/>
        <v>0.13393781036789282</v>
      </c>
      <c r="E300" s="6">
        <f>Table13478[[#This Row],[Calibration Value]]/Constants!$B$1</f>
        <v>7.4661516210639585</v>
      </c>
      <c r="F300" s="6">
        <f t="shared" si="23"/>
        <v>0.20066889632107024</v>
      </c>
      <c r="G300" s="6">
        <f>$C300/Constants!$B$2</f>
        <v>4.9833333333333334</v>
      </c>
      <c r="H300" s="9">
        <f t="shared" si="24"/>
        <v>1.7939337046145618E-2</v>
      </c>
      <c r="I300" s="9">
        <f t="shared" si="25"/>
        <v>4.0268005950716439E-2</v>
      </c>
      <c r="J300" s="10">
        <f>Table13478[[#This Row],[G Mass Ratio (kg)]]*1000</f>
        <v>17.939337046145617</v>
      </c>
      <c r="K300" s="10">
        <f>Table13478[[#This Row],[G Mass Ratio (kt)]]*1000</f>
        <v>40.268005950716436</v>
      </c>
    </row>
    <row r="301" spans="1:11" x14ac:dyDescent="0.25">
      <c r="A301" s="12">
        <v>300</v>
      </c>
      <c r="B301" s="10">
        <f>1</f>
        <v>1</v>
      </c>
      <c r="C301" s="2">
        <f>Table13478[[#This Row],[Number]]*1000000*Table13478[[#This Row],[Multiplier]]</f>
        <v>300000000</v>
      </c>
      <c r="D301" s="6">
        <f t="shared" si="22"/>
        <v>0.13349135099999984</v>
      </c>
      <c r="E301" s="6">
        <f>Table13478[[#This Row],[Calibration Value]]/Constants!$B$1</f>
        <v>7.4911220278233692</v>
      </c>
      <c r="F301" s="6">
        <f t="shared" si="23"/>
        <v>0.2</v>
      </c>
      <c r="G301" s="6">
        <f>$C301/Constants!$B$2</f>
        <v>5</v>
      </c>
      <c r="H301" s="9">
        <f t="shared" si="24"/>
        <v>1.7819940791805159E-2</v>
      </c>
      <c r="I301" s="9">
        <f t="shared" si="25"/>
        <v>4.0000000000000008E-2</v>
      </c>
      <c r="J301" s="10">
        <f>Table13478[[#This Row],[G Mass Ratio (kg)]]*1000</f>
        <v>17.819940791805159</v>
      </c>
      <c r="K301" s="10">
        <f>Table13478[[#This Row],[G Mass Ratio (kt)]]*1000</f>
        <v>40.000000000000007</v>
      </c>
    </row>
    <row r="302" spans="1:11" x14ac:dyDescent="0.25">
      <c r="A302" s="12">
        <v>301</v>
      </c>
      <c r="B302" s="10">
        <f>1</f>
        <v>1</v>
      </c>
      <c r="C302" s="2">
        <f>Table13478[[#This Row],[Number]]*1000000*Table13478[[#This Row],[Multiplier]]</f>
        <v>301000000</v>
      </c>
      <c r="D302" s="6">
        <f t="shared" si="22"/>
        <v>0.13304785813953474</v>
      </c>
      <c r="E302" s="6">
        <f>Table13478[[#This Row],[Calibration Value]]/Constants!$B$1</f>
        <v>7.5160924345827809</v>
      </c>
      <c r="F302" s="6">
        <f t="shared" si="23"/>
        <v>0.19933554817275748</v>
      </c>
      <c r="G302" s="6">
        <f>$C302/Constants!$B$2</f>
        <v>5.0166666666666666</v>
      </c>
      <c r="H302" s="9">
        <f t="shared" si="24"/>
        <v>1.7701732555517758E-2</v>
      </c>
      <c r="I302" s="9">
        <f t="shared" si="25"/>
        <v>3.9734660765333718E-2</v>
      </c>
      <c r="J302" s="10">
        <f>Table13478[[#This Row],[G Mass Ratio (kg)]]*1000</f>
        <v>17.701732555517758</v>
      </c>
      <c r="K302" s="10">
        <f>Table13478[[#This Row],[G Mass Ratio (kt)]]*1000</f>
        <v>39.734660765333714</v>
      </c>
    </row>
    <row r="303" spans="1:11" x14ac:dyDescent="0.25">
      <c r="A303" s="12">
        <v>302</v>
      </c>
      <c r="B303" s="10">
        <f>1</f>
        <v>1</v>
      </c>
      <c r="C303" s="2">
        <f>Table13478[[#This Row],[Number]]*1000000*Table13478[[#This Row],[Multiplier]]</f>
        <v>302000000</v>
      </c>
      <c r="D303" s="6">
        <f t="shared" si="22"/>
        <v>0.13260730231788065</v>
      </c>
      <c r="E303" s="6">
        <f>Table13478[[#This Row],[Calibration Value]]/Constants!$B$1</f>
        <v>7.5410628413421916</v>
      </c>
      <c r="F303" s="6">
        <f t="shared" si="23"/>
        <v>0.19867549668874174</v>
      </c>
      <c r="G303" s="6">
        <f>$C303/Constants!$B$2</f>
        <v>5.0333333333333332</v>
      </c>
      <c r="H303" s="9">
        <f t="shared" si="24"/>
        <v>1.7584696628025795E-2</v>
      </c>
      <c r="I303" s="9">
        <f t="shared" si="25"/>
        <v>3.9471952984518228E-2</v>
      </c>
      <c r="J303" s="10">
        <f>Table13478[[#This Row],[G Mass Ratio (kg)]]*1000</f>
        <v>17.584696628025796</v>
      </c>
      <c r="K303" s="10">
        <f>Table13478[[#This Row],[G Mass Ratio (kt)]]*1000</f>
        <v>39.471952984518225</v>
      </c>
    </row>
    <row r="304" spans="1:11" x14ac:dyDescent="0.25">
      <c r="A304" s="12">
        <v>303</v>
      </c>
      <c r="B304" s="10">
        <f>1</f>
        <v>1</v>
      </c>
      <c r="C304" s="2">
        <f>Table13478[[#This Row],[Number]]*1000000*Table13478[[#This Row],[Multiplier]]</f>
        <v>303000000</v>
      </c>
      <c r="D304" s="6">
        <f t="shared" si="22"/>
        <v>0.13216965445544537</v>
      </c>
      <c r="E304" s="6">
        <f>Table13478[[#This Row],[Calibration Value]]/Constants!$B$1</f>
        <v>7.5660332481016033</v>
      </c>
      <c r="F304" s="6">
        <f t="shared" si="23"/>
        <v>0.19801980198019803</v>
      </c>
      <c r="G304" s="6">
        <f>$C304/Constants!$B$2</f>
        <v>5.05</v>
      </c>
      <c r="H304" s="9">
        <f t="shared" si="24"/>
        <v>1.7468817558871832E-2</v>
      </c>
      <c r="I304" s="9">
        <f t="shared" si="25"/>
        <v>3.9211841976276841E-2</v>
      </c>
      <c r="J304" s="10">
        <f>Table13478[[#This Row],[G Mass Ratio (kg)]]*1000</f>
        <v>17.46881755887183</v>
      </c>
      <c r="K304" s="10">
        <f>Table13478[[#This Row],[G Mass Ratio (kt)]]*1000</f>
        <v>39.211841976276844</v>
      </c>
    </row>
    <row r="305" spans="1:11" x14ac:dyDescent="0.25">
      <c r="A305" s="12">
        <v>304</v>
      </c>
      <c r="B305" s="10">
        <f>1</f>
        <v>1</v>
      </c>
      <c r="C305" s="2">
        <f>Table13478[[#This Row],[Number]]*1000000*Table13478[[#This Row],[Multiplier]]</f>
        <v>304000000</v>
      </c>
      <c r="D305" s="6">
        <f t="shared" si="22"/>
        <v>0.131734885855263</v>
      </c>
      <c r="E305" s="6">
        <f>Table13478[[#This Row],[Calibration Value]]/Constants!$B$1</f>
        <v>7.5910036548610149</v>
      </c>
      <c r="F305" s="6">
        <f t="shared" si="23"/>
        <v>0.19736842105263158</v>
      </c>
      <c r="G305" s="6">
        <f>$C305/Constants!$B$2</f>
        <v>5.0666666666666664</v>
      </c>
      <c r="H305" s="9">
        <f t="shared" si="24"/>
        <v>1.7354080151299172E-2</v>
      </c>
      <c r="I305" s="9">
        <f t="shared" si="25"/>
        <v>3.8954293628808867E-2</v>
      </c>
      <c r="J305" s="10">
        <f>Table13478[[#This Row],[G Mass Ratio (kg)]]*1000</f>
        <v>17.354080151299172</v>
      </c>
      <c r="K305" s="10">
        <f>Table13478[[#This Row],[G Mass Ratio (kt)]]*1000</f>
        <v>38.95429362880887</v>
      </c>
    </row>
    <row r="306" spans="1:11" x14ac:dyDescent="0.25">
      <c r="A306" s="12">
        <v>305</v>
      </c>
      <c r="B306" s="10">
        <f>1</f>
        <v>1</v>
      </c>
      <c r="C306" s="2">
        <f>Table13478[[#This Row],[Number]]*1000000*Table13478[[#This Row],[Multiplier]]</f>
        <v>305000000</v>
      </c>
      <c r="D306" s="6">
        <f t="shared" si="22"/>
        <v>0.13130296819672116</v>
      </c>
      <c r="E306" s="6">
        <f>Table13478[[#This Row],[Calibration Value]]/Constants!$B$1</f>
        <v>7.6159740616204257</v>
      </c>
      <c r="F306" s="6">
        <f t="shared" si="23"/>
        <v>0.19672131147540986</v>
      </c>
      <c r="G306" s="6">
        <f>$C306/Constants!$B$2</f>
        <v>5.083333333333333</v>
      </c>
      <c r="H306" s="9">
        <f t="shared" si="24"/>
        <v>1.7240469457269168E-2</v>
      </c>
      <c r="I306" s="9">
        <f t="shared" si="25"/>
        <v>3.8699274388605223E-2</v>
      </c>
      <c r="J306" s="10">
        <f>Table13478[[#This Row],[G Mass Ratio (kg)]]*1000</f>
        <v>17.240469457269167</v>
      </c>
      <c r="K306" s="10">
        <f>Table13478[[#This Row],[G Mass Ratio (kt)]]*1000</f>
        <v>38.699274388605225</v>
      </c>
    </row>
    <row r="307" spans="1:11" x14ac:dyDescent="0.25">
      <c r="A307" s="12">
        <v>306</v>
      </c>
      <c r="B307" s="10">
        <f>1</f>
        <v>1</v>
      </c>
      <c r="C307" s="2">
        <f>Table13478[[#This Row],[Number]]*1000000*Table13478[[#This Row],[Multiplier]]</f>
        <v>306000000</v>
      </c>
      <c r="D307" s="6">
        <f t="shared" si="22"/>
        <v>0.1308738735294116</v>
      </c>
      <c r="E307" s="6">
        <f>Table13478[[#This Row],[Calibration Value]]/Constants!$B$1</f>
        <v>7.6409444683798373</v>
      </c>
      <c r="F307" s="6">
        <f t="shared" si="23"/>
        <v>0.19607843137254904</v>
      </c>
      <c r="G307" s="6">
        <f>$C307/Constants!$B$2</f>
        <v>5.0999999999999996</v>
      </c>
      <c r="H307" s="9">
        <f t="shared" si="24"/>
        <v>1.7127970772592423E-2</v>
      </c>
      <c r="I307" s="9">
        <f t="shared" si="25"/>
        <v>3.8446751249519427E-2</v>
      </c>
      <c r="J307" s="10">
        <f>Table13478[[#This Row],[G Mass Ratio (kg)]]*1000</f>
        <v>17.127970772592423</v>
      </c>
      <c r="K307" s="10">
        <f>Table13478[[#This Row],[G Mass Ratio (kt)]]*1000</f>
        <v>38.44675124951943</v>
      </c>
    </row>
    <row r="308" spans="1:11" x14ac:dyDescent="0.25">
      <c r="A308" s="12">
        <v>307</v>
      </c>
      <c r="B308" s="10">
        <f>1</f>
        <v>1</v>
      </c>
      <c r="C308" s="2">
        <f>Table13478[[#This Row],[Number]]*1000000*Table13478[[#This Row],[Multiplier]]</f>
        <v>307000000</v>
      </c>
      <c r="D308" s="6">
        <f t="shared" si="22"/>
        <v>0.13044757426710082</v>
      </c>
      <c r="E308" s="6">
        <f>Table13478[[#This Row],[Calibration Value]]/Constants!$B$1</f>
        <v>7.6659148751392481</v>
      </c>
      <c r="F308" s="6">
        <f t="shared" si="23"/>
        <v>0.19543973941368079</v>
      </c>
      <c r="G308" s="6">
        <f>$C308/Constants!$B$2</f>
        <v>5.1166666666666663</v>
      </c>
      <c r="H308" s="9">
        <f t="shared" si="24"/>
        <v>1.7016569632170787E-2</v>
      </c>
      <c r="I308" s="9">
        <f t="shared" si="25"/>
        <v>3.8196691742087452E-2</v>
      </c>
      <c r="J308" s="10">
        <f>Table13478[[#This Row],[G Mass Ratio (kg)]]*1000</f>
        <v>17.016569632170786</v>
      </c>
      <c r="K308" s="10">
        <f>Table13478[[#This Row],[G Mass Ratio (kt)]]*1000</f>
        <v>38.196691742087452</v>
      </c>
    </row>
    <row r="309" spans="1:11" x14ac:dyDescent="0.25">
      <c r="A309" s="12">
        <v>308</v>
      </c>
      <c r="B309" s="10">
        <f>1</f>
        <v>1</v>
      </c>
      <c r="C309" s="2">
        <f>Table13478[[#This Row],[Number]]*1000000*Table13478[[#This Row],[Multiplier]]</f>
        <v>308000000</v>
      </c>
      <c r="D309" s="6">
        <f t="shared" si="22"/>
        <v>0.13002404318181801</v>
      </c>
      <c r="E309" s="6">
        <f>Table13478[[#This Row],[Calibration Value]]/Constants!$B$1</f>
        <v>7.6908852818986597</v>
      </c>
      <c r="F309" s="6">
        <f t="shared" si="23"/>
        <v>0.19480519480519479</v>
      </c>
      <c r="G309" s="6">
        <f>$C309/Constants!$B$2</f>
        <v>5.1333333333333337</v>
      </c>
      <c r="H309" s="9">
        <f t="shared" si="24"/>
        <v>1.6906251805347276E-2</v>
      </c>
      <c r="I309" s="9">
        <f t="shared" si="25"/>
        <v>3.7949063923089887E-2</v>
      </c>
      <c r="J309" s="10">
        <f>Table13478[[#This Row],[G Mass Ratio (kg)]]*1000</f>
        <v>16.906251805347274</v>
      </c>
      <c r="K309" s="10">
        <f>Table13478[[#This Row],[G Mass Ratio (kt)]]*1000</f>
        <v>37.949063923089888</v>
      </c>
    </row>
    <row r="310" spans="1:11" x14ac:dyDescent="0.25">
      <c r="A310" s="12">
        <v>309</v>
      </c>
      <c r="B310" s="10">
        <f>1</f>
        <v>1</v>
      </c>
      <c r="C310" s="2">
        <f>Table13478[[#This Row],[Number]]*1000000*Table13478[[#This Row],[Multiplier]]</f>
        <v>309000000</v>
      </c>
      <c r="D310" s="6">
        <f t="shared" si="22"/>
        <v>0.12960325339805809</v>
      </c>
      <c r="E310" s="6">
        <f>Table13478[[#This Row],[Calibration Value]]/Constants!$B$1</f>
        <v>7.7158556886580705</v>
      </c>
      <c r="F310" s="6">
        <f t="shared" si="23"/>
        <v>0.1941747572815534</v>
      </c>
      <c r="G310" s="6">
        <f>$C310/Constants!$B$2</f>
        <v>5.15</v>
      </c>
      <c r="H310" s="9">
        <f t="shared" si="24"/>
        <v>1.6797003291361256E-2</v>
      </c>
      <c r="I310" s="9">
        <f t="shared" si="25"/>
        <v>3.7703836365350171E-2</v>
      </c>
      <c r="J310" s="10">
        <f>Table13478[[#This Row],[G Mass Ratio (kg)]]*1000</f>
        <v>16.797003291361257</v>
      </c>
      <c r="K310" s="10">
        <f>Table13478[[#This Row],[G Mass Ratio (kt)]]*1000</f>
        <v>37.70383636535017</v>
      </c>
    </row>
    <row r="311" spans="1:11" x14ac:dyDescent="0.25">
      <c r="A311" s="12">
        <v>310</v>
      </c>
      <c r="B311" s="10">
        <f>1</f>
        <v>1</v>
      </c>
      <c r="C311" s="2">
        <f>Table13478[[#This Row],[Number]]*1000000*Table13478[[#This Row],[Multiplier]]</f>
        <v>310000000</v>
      </c>
      <c r="D311" s="6">
        <f t="shared" si="22"/>
        <v>0.12918517838709662</v>
      </c>
      <c r="E311" s="6">
        <f>Table13478[[#This Row],[Calibration Value]]/Constants!$B$1</f>
        <v>7.7408260954174821</v>
      </c>
      <c r="F311" s="6">
        <f t="shared" si="23"/>
        <v>0.19354838709677419</v>
      </c>
      <c r="G311" s="6">
        <f>$C311/Constants!$B$2</f>
        <v>5.166666666666667</v>
      </c>
      <c r="H311" s="9">
        <f t="shared" si="24"/>
        <v>1.6688810314905975E-2</v>
      </c>
      <c r="I311" s="9">
        <f t="shared" si="25"/>
        <v>3.7460978147762745E-2</v>
      </c>
      <c r="J311" s="10">
        <f>Table13478[[#This Row],[G Mass Ratio (kg)]]*1000</f>
        <v>16.688810314905975</v>
      </c>
      <c r="K311" s="10">
        <f>Table13478[[#This Row],[G Mass Ratio (kt)]]*1000</f>
        <v>37.460978147762745</v>
      </c>
    </row>
    <row r="312" spans="1:11" x14ac:dyDescent="0.25">
      <c r="A312" s="12">
        <v>311</v>
      </c>
      <c r="B312" s="10">
        <f>1</f>
        <v>1</v>
      </c>
      <c r="C312" s="2">
        <f>Table13478[[#This Row],[Number]]*1000000*Table13478[[#This Row],[Multiplier]]</f>
        <v>311000000</v>
      </c>
      <c r="D312" s="6">
        <f t="shared" si="22"/>
        <v>0.12876979196141464</v>
      </c>
      <c r="E312" s="6">
        <f>Table13478[[#This Row],[Calibration Value]]/Constants!$B$1</f>
        <v>7.7657965021768929</v>
      </c>
      <c r="F312" s="6">
        <f t="shared" si="23"/>
        <v>0.19292604501607716</v>
      </c>
      <c r="G312" s="6">
        <f>$C312/Constants!$B$2</f>
        <v>5.1833333333333336</v>
      </c>
      <c r="H312" s="9">
        <f t="shared" si="24"/>
        <v>1.6581659321786006E-2</v>
      </c>
      <c r="I312" s="9">
        <f t="shared" si="25"/>
        <v>3.722045884554543E-2</v>
      </c>
      <c r="J312" s="10">
        <f>Table13478[[#This Row],[G Mass Ratio (kg)]]*1000</f>
        <v>16.581659321786006</v>
      </c>
      <c r="K312" s="10">
        <f>Table13478[[#This Row],[G Mass Ratio (kt)]]*1000</f>
        <v>37.22045884554543</v>
      </c>
    </row>
    <row r="313" spans="1:11" x14ac:dyDescent="0.25">
      <c r="A313" s="12">
        <v>312</v>
      </c>
      <c r="B313" s="10">
        <f>1</f>
        <v>1</v>
      </c>
      <c r="C313" s="2">
        <f>Table13478[[#This Row],[Number]]*1000000*Table13478[[#This Row],[Multiplier]]</f>
        <v>312000000</v>
      </c>
      <c r="D313" s="6">
        <f t="shared" si="22"/>
        <v>0.1283570682692306</v>
      </c>
      <c r="E313" s="6">
        <f>Table13478[[#This Row],[Calibration Value]]/Constants!$B$1</f>
        <v>7.7907669089363045</v>
      </c>
      <c r="F313" s="6">
        <f t="shared" si="23"/>
        <v>0.19230769230769229</v>
      </c>
      <c r="G313" s="6">
        <f>$C313/Constants!$B$2</f>
        <v>5.2</v>
      </c>
      <c r="H313" s="9">
        <f t="shared" si="24"/>
        <v>1.6475536974671925E-2</v>
      </c>
      <c r="I313" s="9">
        <f t="shared" si="25"/>
        <v>3.6982248520710054E-2</v>
      </c>
      <c r="J313" s="10">
        <f>Table13478[[#This Row],[G Mass Ratio (kg)]]*1000</f>
        <v>16.475536974671925</v>
      </c>
      <c r="K313" s="10">
        <f>Table13478[[#This Row],[G Mass Ratio (kt)]]*1000</f>
        <v>36.982248520710051</v>
      </c>
    </row>
    <row r="314" spans="1:11" x14ac:dyDescent="0.25">
      <c r="A314" s="12">
        <v>313</v>
      </c>
      <c r="B314" s="10">
        <f>1</f>
        <v>1</v>
      </c>
      <c r="C314" s="2">
        <f>Table13478[[#This Row],[Number]]*1000000*Table13478[[#This Row],[Multiplier]]</f>
        <v>313000000</v>
      </c>
      <c r="D314" s="6">
        <f t="shared" si="22"/>
        <v>0.12794698178913724</v>
      </c>
      <c r="E314" s="6">
        <f>Table13478[[#This Row],[Calibration Value]]/Constants!$B$1</f>
        <v>7.8157373156957153</v>
      </c>
      <c r="F314" s="6">
        <f t="shared" si="23"/>
        <v>0.19169329073482427</v>
      </c>
      <c r="G314" s="6">
        <f>$C314/Constants!$B$2</f>
        <v>5.2166666666666668</v>
      </c>
      <c r="H314" s="9">
        <f t="shared" si="24"/>
        <v>1.6370430148949816E-2</v>
      </c>
      <c r="I314" s="9">
        <f t="shared" si="25"/>
        <v>3.6746317712745863E-2</v>
      </c>
      <c r="J314" s="10">
        <f>Table13478[[#This Row],[G Mass Ratio (kg)]]*1000</f>
        <v>16.370430148949815</v>
      </c>
      <c r="K314" s="10">
        <f>Table13478[[#This Row],[G Mass Ratio (kt)]]*1000</f>
        <v>36.746317712745864</v>
      </c>
    </row>
    <row r="315" spans="1:11" x14ac:dyDescent="0.25">
      <c r="A315" s="12">
        <v>314</v>
      </c>
      <c r="B315" s="10">
        <f>1</f>
        <v>1</v>
      </c>
      <c r="C315" s="2">
        <f>Table13478[[#This Row],[Number]]*1000000*Table13478[[#This Row],[Multiplier]]</f>
        <v>314000000</v>
      </c>
      <c r="D315" s="6">
        <f t="shared" si="22"/>
        <v>0.12753950732484062</v>
      </c>
      <c r="E315" s="6">
        <f>Table13478[[#This Row],[Calibration Value]]/Constants!$B$1</f>
        <v>7.8407077224551269</v>
      </c>
      <c r="F315" s="6">
        <f t="shared" si="23"/>
        <v>0.19108280254777069</v>
      </c>
      <c r="G315" s="6">
        <f>$C315/Constants!$B$2</f>
        <v>5.2333333333333334</v>
      </c>
      <c r="H315" s="9">
        <f t="shared" si="24"/>
        <v>1.6266325928663075E-2</v>
      </c>
      <c r="I315" s="9">
        <f t="shared" si="25"/>
        <v>3.6512637429510317E-2</v>
      </c>
      <c r="J315" s="10">
        <f>Table13478[[#This Row],[G Mass Ratio (kg)]]*1000</f>
        <v>16.266325928663075</v>
      </c>
      <c r="K315" s="10">
        <f>Table13478[[#This Row],[G Mass Ratio (kt)]]*1000</f>
        <v>36.512637429510313</v>
      </c>
    </row>
    <row r="316" spans="1:11" x14ac:dyDescent="0.25">
      <c r="A316" s="12">
        <v>315</v>
      </c>
      <c r="B316" s="10">
        <f>1</f>
        <v>1</v>
      </c>
      <c r="C316" s="2">
        <f>Table13478[[#This Row],[Number]]*1000000*Table13478[[#This Row],[Multiplier]]</f>
        <v>315000000</v>
      </c>
      <c r="D316" s="6">
        <f t="shared" si="22"/>
        <v>0.12713461999999986</v>
      </c>
      <c r="E316" s="6">
        <f>Table13478[[#This Row],[Calibration Value]]/Constants!$B$1</f>
        <v>7.8656781292145377</v>
      </c>
      <c r="F316" s="6">
        <f t="shared" si="23"/>
        <v>0.19047619047619047</v>
      </c>
      <c r="G316" s="6">
        <f>$C316/Constants!$B$2</f>
        <v>5.25</v>
      </c>
      <c r="H316" s="9">
        <f t="shared" si="24"/>
        <v>1.6163211602544365E-2</v>
      </c>
      <c r="I316" s="9">
        <f t="shared" si="25"/>
        <v>3.6281179138321989E-2</v>
      </c>
      <c r="J316" s="10">
        <f>Table13478[[#This Row],[G Mass Ratio (kg)]]*1000</f>
        <v>16.163211602544365</v>
      </c>
      <c r="K316" s="10">
        <f>Table13478[[#This Row],[G Mass Ratio (kt)]]*1000</f>
        <v>36.281179138321988</v>
      </c>
    </row>
    <row r="317" spans="1:11" x14ac:dyDescent="0.25">
      <c r="A317" s="12">
        <v>316</v>
      </c>
      <c r="B317" s="10">
        <f>1</f>
        <v>1</v>
      </c>
      <c r="C317" s="2">
        <f>Table13478[[#This Row],[Number]]*1000000*Table13478[[#This Row],[Multiplier]]</f>
        <v>316000000</v>
      </c>
      <c r="D317" s="6">
        <f t="shared" si="22"/>
        <v>0.1267322952531644</v>
      </c>
      <c r="E317" s="6">
        <f>Table13478[[#This Row],[Calibration Value]]/Constants!$B$1</f>
        <v>7.8906485359739493</v>
      </c>
      <c r="F317" s="6">
        <f t="shared" si="23"/>
        <v>0.189873417721519</v>
      </c>
      <c r="G317" s="6">
        <f>$C317/Constants!$B$2</f>
        <v>5.2666666666666666</v>
      </c>
      <c r="H317" s="9">
        <f t="shared" si="24"/>
        <v>1.6061074660135236E-2</v>
      </c>
      <c r="I317" s="9">
        <f t="shared" si="25"/>
        <v>3.6051914757250447E-2</v>
      </c>
      <c r="J317" s="10">
        <f>Table13478[[#This Row],[G Mass Ratio (kg)]]*1000</f>
        <v>16.061074660135237</v>
      </c>
      <c r="K317" s="10">
        <f>Table13478[[#This Row],[G Mass Ratio (kt)]]*1000</f>
        <v>36.051914757250444</v>
      </c>
    </row>
    <row r="318" spans="1:11" x14ac:dyDescent="0.25">
      <c r="A318" s="12">
        <v>317</v>
      </c>
      <c r="B318" s="10">
        <f>1</f>
        <v>1</v>
      </c>
      <c r="C318" s="2">
        <f>Table13478[[#This Row],[Number]]*1000000*Table13478[[#This Row],[Multiplier]]</f>
        <v>317000000</v>
      </c>
      <c r="D318" s="6">
        <f t="shared" si="22"/>
        <v>0.12633250883280742</v>
      </c>
      <c r="E318" s="6">
        <f>Table13478[[#This Row],[Calibration Value]]/Constants!$B$1</f>
        <v>7.9156189427333601</v>
      </c>
      <c r="F318" s="6">
        <f t="shared" si="23"/>
        <v>0.18927444794952683</v>
      </c>
      <c r="G318" s="6">
        <f>$C318/Constants!$B$2</f>
        <v>5.2833333333333332</v>
      </c>
      <c r="H318" s="9">
        <f t="shared" si="24"/>
        <v>1.5959902787991365E-2</v>
      </c>
      <c r="I318" s="9">
        <f t="shared" si="25"/>
        <v>3.5824816646598139E-2</v>
      </c>
      <c r="J318" s="10">
        <f>Table13478[[#This Row],[G Mass Ratio (kg)]]*1000</f>
        <v>15.959902787991364</v>
      </c>
      <c r="K318" s="10">
        <f>Table13478[[#This Row],[G Mass Ratio (kt)]]*1000</f>
        <v>35.824816646598137</v>
      </c>
    </row>
    <row r="319" spans="1:11" x14ac:dyDescent="0.25">
      <c r="A319" s="12">
        <v>318</v>
      </c>
      <c r="B319" s="10">
        <f>1</f>
        <v>1</v>
      </c>
      <c r="C319" s="2">
        <f>Table13478[[#This Row],[Number]]*1000000*Table13478[[#This Row],[Multiplier]]</f>
        <v>318000000</v>
      </c>
      <c r="D319" s="6">
        <f t="shared" si="22"/>
        <v>0.12593523679245269</v>
      </c>
      <c r="E319" s="6">
        <f>Table13478[[#This Row],[Calibration Value]]/Constants!$B$1</f>
        <v>7.9405893494927717</v>
      </c>
      <c r="F319" s="6">
        <f t="shared" si="23"/>
        <v>0.18867924528301888</v>
      </c>
      <c r="G319" s="6">
        <f>$C319/Constants!$B$2</f>
        <v>5.3</v>
      </c>
      <c r="H319" s="9">
        <f t="shared" si="24"/>
        <v>1.5859683865971131E-2</v>
      </c>
      <c r="I319" s="9">
        <f t="shared" si="25"/>
        <v>3.55998576005696E-2</v>
      </c>
      <c r="J319" s="10">
        <f>Table13478[[#This Row],[G Mass Ratio (kg)]]*1000</f>
        <v>15.859683865971132</v>
      </c>
      <c r="K319" s="10">
        <f>Table13478[[#This Row],[G Mass Ratio (kt)]]*1000</f>
        <v>35.599857600569599</v>
      </c>
    </row>
    <row r="320" spans="1:11" x14ac:dyDescent="0.25">
      <c r="A320" s="12">
        <v>319</v>
      </c>
      <c r="B320" s="10">
        <f>1</f>
        <v>1</v>
      </c>
      <c r="C320" s="2">
        <f>Table13478[[#This Row],[Number]]*1000000*Table13478[[#This Row],[Multiplier]]</f>
        <v>319000000</v>
      </c>
      <c r="D320" s="6">
        <f t="shared" si="22"/>
        <v>0.12554045548589327</v>
      </c>
      <c r="E320" s="6">
        <f>Table13478[[#This Row],[Calibration Value]]/Constants!$B$1</f>
        <v>7.9655597562521834</v>
      </c>
      <c r="F320" s="6">
        <f t="shared" si="23"/>
        <v>0.18808777429467086</v>
      </c>
      <c r="G320" s="6">
        <f>$C320/Constants!$B$2</f>
        <v>5.3166666666666664</v>
      </c>
      <c r="H320" s="9">
        <f t="shared" si="24"/>
        <v>1.5760405963605548E-2</v>
      </c>
      <c r="I320" s="9">
        <f t="shared" si="25"/>
        <v>3.5377010839123049E-2</v>
      </c>
      <c r="J320" s="10">
        <f>Table13478[[#This Row],[G Mass Ratio (kg)]]*1000</f>
        <v>15.760405963605548</v>
      </c>
      <c r="K320" s="10">
        <f>Table13478[[#This Row],[G Mass Ratio (kt)]]*1000</f>
        <v>35.377010839123052</v>
      </c>
    </row>
    <row r="321" spans="1:11" x14ac:dyDescent="0.25">
      <c r="A321" s="12">
        <v>320</v>
      </c>
      <c r="B321" s="10">
        <f>1</f>
        <v>1</v>
      </c>
      <c r="C321" s="2">
        <f>Table13478[[#This Row],[Number]]*1000000*Table13478[[#This Row],[Multiplier]]</f>
        <v>320000000</v>
      </c>
      <c r="D321" s="6">
        <f t="shared" si="22"/>
        <v>0.12514814156249984</v>
      </c>
      <c r="E321" s="6">
        <f>Table13478[[#This Row],[Calibration Value]]/Constants!$B$1</f>
        <v>7.9905301630115941</v>
      </c>
      <c r="F321" s="6">
        <f t="shared" si="23"/>
        <v>0.1875</v>
      </c>
      <c r="G321" s="6">
        <f>$C321/Constants!$B$2</f>
        <v>5.333333333333333</v>
      </c>
      <c r="H321" s="9">
        <f t="shared" si="24"/>
        <v>1.5662057336547502E-2</v>
      </c>
      <c r="I321" s="9">
        <f t="shared" si="25"/>
        <v>3.515625E-2</v>
      </c>
      <c r="J321" s="10">
        <f>Table13478[[#This Row],[G Mass Ratio (kg)]]*1000</f>
        <v>15.662057336547502</v>
      </c>
      <c r="K321" s="10">
        <f>Table13478[[#This Row],[G Mass Ratio (kt)]]*1000</f>
        <v>35.15625</v>
      </c>
    </row>
    <row r="322" spans="1:11" x14ac:dyDescent="0.25">
      <c r="A322" s="12">
        <v>321</v>
      </c>
      <c r="B322" s="10">
        <f>1</f>
        <v>1</v>
      </c>
      <c r="C322" s="2">
        <f>Table13478[[#This Row],[Number]]*1000000*Table13478[[#This Row],[Multiplier]]</f>
        <v>321000000</v>
      </c>
      <c r="D322" s="6">
        <f t="shared" si="22"/>
        <v>0.12475827196261668</v>
      </c>
      <c r="E322" s="6">
        <f>Table13478[[#This Row],[Calibration Value]]/Constants!$B$1</f>
        <v>8.0155005697710049</v>
      </c>
      <c r="F322" s="6">
        <f t="shared" si="23"/>
        <v>0.18691588785046731</v>
      </c>
      <c r="G322" s="6">
        <f>$C322/Constants!$B$2</f>
        <v>5.35</v>
      </c>
      <c r="H322" s="9">
        <f t="shared" si="24"/>
        <v>1.5564626423098228E-2</v>
      </c>
      <c r="I322" s="9">
        <f t="shared" si="25"/>
        <v>3.4937549130928475E-2</v>
      </c>
      <c r="J322" s="10">
        <f>Table13478[[#This Row],[G Mass Ratio (kg)]]*1000</f>
        <v>15.564626423098229</v>
      </c>
      <c r="K322" s="10">
        <f>Table13478[[#This Row],[G Mass Ratio (kt)]]*1000</f>
        <v>34.937549130928474</v>
      </c>
    </row>
    <row r="323" spans="1:11" x14ac:dyDescent="0.25">
      <c r="A323" s="12">
        <v>322</v>
      </c>
      <c r="B323" s="10">
        <f>1</f>
        <v>1</v>
      </c>
      <c r="C323" s="2">
        <f>Table13478[[#This Row],[Number]]*1000000*Table13478[[#This Row],[Multiplier]]</f>
        <v>322000000</v>
      </c>
      <c r="D323" s="6">
        <f t="shared" si="22"/>
        <v>0.12437082391304333</v>
      </c>
      <c r="E323" s="6">
        <f>Table13478[[#This Row],[Calibration Value]]/Constants!$B$1</f>
        <v>8.0404709765304165</v>
      </c>
      <c r="F323" s="6">
        <f t="shared" si="23"/>
        <v>0.18633540372670809</v>
      </c>
      <c r="G323" s="6">
        <f>$C323/Constants!$B$2</f>
        <v>5.3666666666666663</v>
      </c>
      <c r="H323" s="9">
        <f t="shared" si="24"/>
        <v>1.5468101840809229E-2</v>
      </c>
      <c r="I323" s="9">
        <f t="shared" si="25"/>
        <v>3.4720882681995302E-2</v>
      </c>
      <c r="J323" s="10">
        <f>Table13478[[#This Row],[G Mass Ratio (kg)]]*1000</f>
        <v>15.468101840809229</v>
      </c>
      <c r="K323" s="10">
        <f>Table13478[[#This Row],[G Mass Ratio (kt)]]*1000</f>
        <v>34.720882681995299</v>
      </c>
    </row>
    <row r="324" spans="1:11" x14ac:dyDescent="0.25">
      <c r="A324" s="12">
        <v>323</v>
      </c>
      <c r="B324" s="10">
        <f>1</f>
        <v>1</v>
      </c>
      <c r="C324" s="2">
        <f>Table13478[[#This Row],[Number]]*1000000*Table13478[[#This Row],[Multiplier]]</f>
        <v>323000000</v>
      </c>
      <c r="D324" s="6">
        <f t="shared" si="22"/>
        <v>0.12398577492260046</v>
      </c>
      <c r="E324" s="6">
        <f>Table13478[[#This Row],[Calibration Value]]/Constants!$B$1</f>
        <v>8.0654413832898282</v>
      </c>
      <c r="F324" s="6">
        <f t="shared" si="23"/>
        <v>0.18575851393188852</v>
      </c>
      <c r="G324" s="6">
        <f>$C324/Constants!$B$2</f>
        <v>5.3833333333333337</v>
      </c>
      <c r="H324" s="9">
        <f t="shared" si="24"/>
        <v>1.5372472383157742E-2</v>
      </c>
      <c r="I324" s="9">
        <f t="shared" si="25"/>
        <v>3.4506225498183621E-2</v>
      </c>
      <c r="J324" s="10">
        <f>Table13478[[#This Row],[G Mass Ratio (kg)]]*1000</f>
        <v>15.372472383157742</v>
      </c>
      <c r="K324" s="10">
        <f>Table13478[[#This Row],[G Mass Ratio (kt)]]*1000</f>
        <v>34.506225498183618</v>
      </c>
    </row>
    <row r="325" spans="1:11" x14ac:dyDescent="0.25">
      <c r="A325" s="12">
        <v>324</v>
      </c>
      <c r="B325" s="10">
        <f>1</f>
        <v>1</v>
      </c>
      <c r="C325" s="2">
        <f>Table13478[[#This Row],[Number]]*1000000*Table13478[[#This Row],[Multiplier]]</f>
        <v>324000000</v>
      </c>
      <c r="D325" s="6">
        <f t="shared" si="22"/>
        <v>0.12360310277777763</v>
      </c>
      <c r="E325" s="6">
        <f>Table13478[[#This Row],[Calibration Value]]/Constants!$B$1</f>
        <v>8.0904117900492398</v>
      </c>
      <c r="F325" s="6">
        <f t="shared" si="23"/>
        <v>0.18518518518518517</v>
      </c>
      <c r="G325" s="6">
        <f>$C325/Constants!$B$2</f>
        <v>5.4</v>
      </c>
      <c r="H325" s="9">
        <f t="shared" si="24"/>
        <v>1.527772701629386E-2</v>
      </c>
      <c r="I325" s="9">
        <f t="shared" si="25"/>
        <v>3.4293552812071325E-2</v>
      </c>
      <c r="J325" s="10">
        <f>Table13478[[#This Row],[G Mass Ratio (kg)]]*1000</f>
        <v>15.277727016293859</v>
      </c>
      <c r="K325" s="10">
        <f>Table13478[[#This Row],[G Mass Ratio (kt)]]*1000</f>
        <v>34.293552812071326</v>
      </c>
    </row>
    <row r="326" spans="1:11" x14ac:dyDescent="0.25">
      <c r="A326" s="12">
        <v>325</v>
      </c>
      <c r="B326" s="10">
        <f>1</f>
        <v>1</v>
      </c>
      <c r="C326" s="2">
        <f>Table13478[[#This Row],[Number]]*1000000*Table13478[[#This Row],[Multiplier]]</f>
        <v>325000000</v>
      </c>
      <c r="D326" s="6">
        <f t="shared" si="22"/>
        <v>0.1232227855384614</v>
      </c>
      <c r="E326" s="6">
        <f>Table13478[[#This Row],[Calibration Value]]/Constants!$B$1</f>
        <v>8.1153821968086497</v>
      </c>
      <c r="F326" s="6">
        <f t="shared" si="23"/>
        <v>0.1846153846153846</v>
      </c>
      <c r="G326" s="6">
        <f>$C326/Constants!$B$2</f>
        <v>5.416666666666667</v>
      </c>
      <c r="H326" s="9">
        <f t="shared" si="24"/>
        <v>1.5183854875857652E-2</v>
      </c>
      <c r="I326" s="9">
        <f t="shared" si="25"/>
        <v>3.4082840236686382E-2</v>
      </c>
      <c r="J326" s="10">
        <f>Table13478[[#This Row],[G Mass Ratio (kg)]]*1000</f>
        <v>15.183854875857651</v>
      </c>
      <c r="K326" s="10">
        <f>Table13478[[#This Row],[G Mass Ratio (kt)]]*1000</f>
        <v>34.08284023668638</v>
      </c>
    </row>
    <row r="327" spans="1:11" x14ac:dyDescent="0.25">
      <c r="A327" s="12">
        <v>326</v>
      </c>
      <c r="B327" s="10">
        <f>1</f>
        <v>1</v>
      </c>
      <c r="C327" s="2">
        <f>Table13478[[#This Row],[Number]]*1000000*Table13478[[#This Row],[Multiplier]]</f>
        <v>326000000</v>
      </c>
      <c r="D327" s="6">
        <f t="shared" si="22"/>
        <v>0.12284480153374219</v>
      </c>
      <c r="E327" s="6">
        <f>Table13478[[#This Row],[Calibration Value]]/Constants!$B$1</f>
        <v>8.1403526035680613</v>
      </c>
      <c r="F327" s="6">
        <f t="shared" si="23"/>
        <v>0.18404907975460122</v>
      </c>
      <c r="G327" s="6">
        <f>$C327/Constants!$B$2</f>
        <v>5.4333333333333336</v>
      </c>
      <c r="H327" s="9">
        <f t="shared" si="24"/>
        <v>1.5090845263864509E-2</v>
      </c>
      <c r="I327" s="9">
        <f t="shared" si="25"/>
        <v>3.3874063758515559E-2</v>
      </c>
      <c r="J327" s="10">
        <f>Table13478[[#This Row],[G Mass Ratio (kg)]]*1000</f>
        <v>15.090845263864509</v>
      </c>
      <c r="K327" s="10">
        <f>Table13478[[#This Row],[G Mass Ratio (kt)]]*1000</f>
        <v>33.874063758515561</v>
      </c>
    </row>
    <row r="328" spans="1:11" x14ac:dyDescent="0.25">
      <c r="A328" s="12">
        <v>327</v>
      </c>
      <c r="B328" s="10">
        <f>1</f>
        <v>1</v>
      </c>
      <c r="C328" s="2">
        <f>Table13478[[#This Row],[Number]]*1000000*Table13478[[#This Row],[Multiplier]]</f>
        <v>327000000</v>
      </c>
      <c r="D328" s="6">
        <f t="shared" si="22"/>
        <v>0.12246912935779802</v>
      </c>
      <c r="E328" s="6">
        <f>Table13478[[#This Row],[Calibration Value]]/Constants!$B$1</f>
        <v>8.165323010327473</v>
      </c>
      <c r="F328" s="6">
        <f t="shared" si="23"/>
        <v>0.18348623853211007</v>
      </c>
      <c r="G328" s="6">
        <f>$C328/Constants!$B$2</f>
        <v>5.45</v>
      </c>
      <c r="H328" s="9">
        <f t="shared" si="24"/>
        <v>1.4998687645657066E-2</v>
      </c>
      <c r="I328" s="9">
        <f t="shared" si="25"/>
        <v>3.3667199730662394E-2</v>
      </c>
      <c r="J328" s="10">
        <f>Table13478[[#This Row],[G Mass Ratio (kg)]]*1000</f>
        <v>14.998687645657066</v>
      </c>
      <c r="K328" s="10">
        <f>Table13478[[#This Row],[G Mass Ratio (kt)]]*1000</f>
        <v>33.667199730662396</v>
      </c>
    </row>
    <row r="329" spans="1:11" x14ac:dyDescent="0.25">
      <c r="A329" s="12">
        <v>328</v>
      </c>
      <c r="B329" s="10">
        <f>1</f>
        <v>1</v>
      </c>
      <c r="C329" s="2">
        <f>Table13478[[#This Row],[Number]]*1000000*Table13478[[#This Row],[Multiplier]]</f>
        <v>328000000</v>
      </c>
      <c r="D329" s="6">
        <f t="shared" si="22"/>
        <v>0.1220957478658535</v>
      </c>
      <c r="E329" s="6">
        <f>Table13478[[#This Row],[Calibration Value]]/Constants!$B$1</f>
        <v>8.1902934170868846</v>
      </c>
      <c r="F329" s="6">
        <f t="shared" si="23"/>
        <v>0.18292682926829268</v>
      </c>
      <c r="G329" s="6">
        <f>$C329/Constants!$B$2</f>
        <v>5.4666666666666668</v>
      </c>
      <c r="H329" s="9">
        <f t="shared" si="24"/>
        <v>1.4907371646922071E-2</v>
      </c>
      <c r="I329" s="9">
        <f t="shared" si="25"/>
        <v>3.3462224866151101E-2</v>
      </c>
      <c r="J329" s="10">
        <f>Table13478[[#This Row],[G Mass Ratio (kg)]]*1000</f>
        <v>14.907371646922071</v>
      </c>
      <c r="K329" s="10">
        <f>Table13478[[#This Row],[G Mass Ratio (kt)]]*1000</f>
        <v>33.462224866151104</v>
      </c>
    </row>
    <row r="330" spans="1:11" x14ac:dyDescent="0.25">
      <c r="A330" s="12">
        <v>329</v>
      </c>
      <c r="B330" s="10">
        <f>1</f>
        <v>1</v>
      </c>
      <c r="C330" s="2">
        <f>Table13478[[#This Row],[Number]]*1000000*Table13478[[#This Row],[Multiplier]]</f>
        <v>329000000</v>
      </c>
      <c r="D330" s="6">
        <f t="shared" si="22"/>
        <v>0.12172463617021263</v>
      </c>
      <c r="E330" s="6">
        <f>Table13478[[#This Row],[Calibration Value]]/Constants!$B$1</f>
        <v>8.2152638238462945</v>
      </c>
      <c r="F330" s="6">
        <f t="shared" si="23"/>
        <v>0.18237082066869301</v>
      </c>
      <c r="G330" s="6">
        <f>$C330/Constants!$B$2</f>
        <v>5.4833333333333334</v>
      </c>
      <c r="H330" s="9">
        <f t="shared" si="24"/>
        <v>1.4816887050770637E-2</v>
      </c>
      <c r="I330" s="9">
        <f t="shared" si="25"/>
        <v>3.3259116231372586E-2</v>
      </c>
      <c r="J330" s="10">
        <f>Table13478[[#This Row],[G Mass Ratio (kg)]]*1000</f>
        <v>14.816887050770637</v>
      </c>
      <c r="K330" s="10">
        <f>Table13478[[#This Row],[G Mass Ratio (kt)]]*1000</f>
        <v>33.259116231372587</v>
      </c>
    </row>
    <row r="331" spans="1:11" x14ac:dyDescent="0.25">
      <c r="A331" s="12">
        <v>330</v>
      </c>
      <c r="B331" s="10">
        <f>1</f>
        <v>1</v>
      </c>
      <c r="C331" s="2">
        <f>Table13478[[#This Row],[Number]]*1000000*Table13478[[#This Row],[Multiplier]]</f>
        <v>330000000</v>
      </c>
      <c r="D331" s="6">
        <f t="shared" si="22"/>
        <v>0.1213557736363635</v>
      </c>
      <c r="E331" s="6">
        <f>Table13478[[#This Row],[Calibration Value]]/Constants!$B$1</f>
        <v>8.2402342306057061</v>
      </c>
      <c r="F331" s="6">
        <f t="shared" si="23"/>
        <v>0.18181818181818182</v>
      </c>
      <c r="G331" s="6">
        <f>$C331/Constants!$B$2</f>
        <v>5.5</v>
      </c>
      <c r="H331" s="9">
        <f t="shared" si="24"/>
        <v>1.47272237948803E-2</v>
      </c>
      <c r="I331" s="9">
        <f t="shared" si="25"/>
        <v>3.3057851239669422E-2</v>
      </c>
      <c r="J331" s="10">
        <f>Table13478[[#This Row],[G Mass Ratio (kg)]]*1000</f>
        <v>14.727223794880301</v>
      </c>
      <c r="K331" s="10">
        <f>Table13478[[#This Row],[G Mass Ratio (kt)]]*1000</f>
        <v>33.057851239669425</v>
      </c>
    </row>
    <row r="332" spans="1:11" x14ac:dyDescent="0.25">
      <c r="A332" s="12">
        <v>331</v>
      </c>
      <c r="B332" s="10">
        <f>1</f>
        <v>1</v>
      </c>
      <c r="C332" s="2">
        <f>Table13478[[#This Row],[Number]]*1000000*Table13478[[#This Row],[Multiplier]]</f>
        <v>331000000</v>
      </c>
      <c r="D332" s="6">
        <f t="shared" si="22"/>
        <v>0.12098913987915394</v>
      </c>
      <c r="E332" s="6">
        <f>Table13478[[#This Row],[Calibration Value]]/Constants!$B$1</f>
        <v>8.2652046373651178</v>
      </c>
      <c r="F332" s="6">
        <f t="shared" si="23"/>
        <v>0.18126888217522658</v>
      </c>
      <c r="G332" s="6">
        <f>$C332/Constants!$B$2</f>
        <v>5.5166666666666666</v>
      </c>
      <c r="H332" s="9">
        <f t="shared" si="24"/>
        <v>1.4638371968697479E-2</v>
      </c>
      <c r="I332" s="9">
        <f t="shared" si="25"/>
        <v>3.2858407645056174E-2</v>
      </c>
      <c r="J332" s="10">
        <f>Table13478[[#This Row],[G Mass Ratio (kg)]]*1000</f>
        <v>14.638371968697479</v>
      </c>
      <c r="K332" s="10">
        <f>Table13478[[#This Row],[G Mass Ratio (kt)]]*1000</f>
        <v>32.858407645056175</v>
      </c>
    </row>
    <row r="333" spans="1:11" x14ac:dyDescent="0.25">
      <c r="A333" s="12">
        <v>332</v>
      </c>
      <c r="B333" s="10">
        <f>1</f>
        <v>1</v>
      </c>
      <c r="C333" s="2">
        <f>Table13478[[#This Row],[Number]]*1000000*Table13478[[#This Row],[Multiplier]]</f>
        <v>332000000</v>
      </c>
      <c r="D333" s="6">
        <f t="shared" si="22"/>
        <v>0.12062471475903599</v>
      </c>
      <c r="E333" s="6">
        <f>Table13478[[#This Row],[Calibration Value]]/Constants!$B$1</f>
        <v>8.2901750441245294</v>
      </c>
      <c r="F333" s="6">
        <f t="shared" si="23"/>
        <v>0.18072289156626506</v>
      </c>
      <c r="G333" s="6">
        <f>$C333/Constants!$B$2</f>
        <v>5.5333333333333332</v>
      </c>
      <c r="H333" s="9">
        <f t="shared" si="24"/>
        <v>1.4550321810698796E-2</v>
      </c>
      <c r="I333" s="9">
        <f t="shared" si="25"/>
        <v>3.2660763536072002E-2</v>
      </c>
      <c r="J333" s="10">
        <f>Table13478[[#This Row],[G Mass Ratio (kg)]]*1000</f>
        <v>14.550321810698795</v>
      </c>
      <c r="K333" s="10">
        <f>Table13478[[#This Row],[G Mass Ratio (kt)]]*1000</f>
        <v>32.660763536072004</v>
      </c>
    </row>
    <row r="334" spans="1:11" x14ac:dyDescent="0.25">
      <c r="A334" s="12">
        <v>333</v>
      </c>
      <c r="B334" s="10">
        <f>1</f>
        <v>1</v>
      </c>
      <c r="C334" s="2">
        <f>Table13478[[#This Row],[Number]]*1000000*Table13478[[#This Row],[Multiplier]]</f>
        <v>333000000</v>
      </c>
      <c r="D334" s="6">
        <f t="shared" si="22"/>
        <v>0.12026247837837822</v>
      </c>
      <c r="E334" s="6">
        <f>Table13478[[#This Row],[Calibration Value]]/Constants!$B$1</f>
        <v>8.3151454508839411</v>
      </c>
      <c r="F334" s="6">
        <f t="shared" si="23"/>
        <v>0.1801801801801802</v>
      </c>
      <c r="G334" s="6">
        <f>$C334/Constants!$B$2</f>
        <v>5.55</v>
      </c>
      <c r="H334" s="9">
        <f t="shared" si="24"/>
        <v>1.446306370570989E-2</v>
      </c>
      <c r="I334" s="9">
        <f t="shared" si="25"/>
        <v>3.2464897329762203E-2</v>
      </c>
      <c r="J334" s="10">
        <f>Table13478[[#This Row],[G Mass Ratio (kg)]]*1000</f>
        <v>14.463063705709891</v>
      </c>
      <c r="K334" s="10">
        <f>Table13478[[#This Row],[G Mass Ratio (kt)]]*1000</f>
        <v>32.464897329762202</v>
      </c>
    </row>
    <row r="335" spans="1:11" x14ac:dyDescent="0.25">
      <c r="A335" s="12">
        <v>334</v>
      </c>
      <c r="B335" s="10">
        <f>1</f>
        <v>1</v>
      </c>
      <c r="C335" s="2">
        <f>Table13478[[#This Row],[Number]]*1000000*Table13478[[#This Row],[Multiplier]]</f>
        <v>334000000</v>
      </c>
      <c r="D335" s="6">
        <f t="shared" si="22"/>
        <v>0.11990241107784418</v>
      </c>
      <c r="E335" s="6">
        <f>Table13478[[#This Row],[Calibration Value]]/Constants!$B$1</f>
        <v>8.3401158576433509</v>
      </c>
      <c r="F335" s="6">
        <f t="shared" si="23"/>
        <v>0.17964071856287425</v>
      </c>
      <c r="G335" s="6">
        <f>$C335/Constants!$B$2</f>
        <v>5.5666666666666664</v>
      </c>
      <c r="H335" s="9">
        <f t="shared" si="24"/>
        <v>1.4376588182280331E-2</v>
      </c>
      <c r="I335" s="9">
        <f t="shared" si="25"/>
        <v>3.2270787765785791E-2</v>
      </c>
      <c r="J335" s="10">
        <f>Table13478[[#This Row],[G Mass Ratio (kg)]]*1000</f>
        <v>14.376588182280331</v>
      </c>
      <c r="K335" s="10">
        <f>Table13478[[#This Row],[G Mass Ratio (kt)]]*1000</f>
        <v>32.270787765785791</v>
      </c>
    </row>
    <row r="336" spans="1:11" x14ac:dyDescent="0.25">
      <c r="A336" s="12">
        <v>335</v>
      </c>
      <c r="B336" s="10">
        <f>1</f>
        <v>1</v>
      </c>
      <c r="C336" s="2">
        <f>Table13478[[#This Row],[Number]]*1000000*Table13478[[#This Row],[Multiplier]]</f>
        <v>335000000</v>
      </c>
      <c r="D336" s="6">
        <f t="shared" si="22"/>
        <v>0.11954449343283569</v>
      </c>
      <c r="E336" s="6">
        <f>Table13478[[#This Row],[Calibration Value]]/Constants!$B$1</f>
        <v>8.3650862644027626</v>
      </c>
      <c r="F336" s="6">
        <f t="shared" si="23"/>
        <v>0.17910447761194032</v>
      </c>
      <c r="G336" s="6">
        <f>$C336/Constants!$B$2</f>
        <v>5.583333333333333</v>
      </c>
      <c r="H336" s="9">
        <f t="shared" si="24"/>
        <v>1.4290885910113295E-2</v>
      </c>
      <c r="I336" s="9">
        <f t="shared" si="25"/>
        <v>3.207841390064603E-2</v>
      </c>
      <c r="J336" s="10">
        <f>Table13478[[#This Row],[G Mass Ratio (kg)]]*1000</f>
        <v>14.290885910113294</v>
      </c>
      <c r="K336" s="10">
        <f>Table13478[[#This Row],[G Mass Ratio (kt)]]*1000</f>
        <v>32.078413900646026</v>
      </c>
    </row>
    <row r="337" spans="1:11" x14ac:dyDescent="0.25">
      <c r="A337" s="12">
        <v>336</v>
      </c>
      <c r="B337" s="10">
        <f>1</f>
        <v>1</v>
      </c>
      <c r="C337" s="2">
        <f>Table13478[[#This Row],[Number]]*1000000*Table13478[[#This Row],[Multiplier]]</f>
        <v>336000000</v>
      </c>
      <c r="D337" s="6">
        <f t="shared" si="22"/>
        <v>0.11918870624999986</v>
      </c>
      <c r="E337" s="6">
        <f>Table13478[[#This Row],[Calibration Value]]/Constants!$B$1</f>
        <v>8.3900566711621742</v>
      </c>
      <c r="F337" s="6">
        <f t="shared" si="23"/>
        <v>0.17857142857142858</v>
      </c>
      <c r="G337" s="6">
        <f>$C337/Constants!$B$2</f>
        <v>5.6</v>
      </c>
      <c r="H337" s="9">
        <f t="shared" si="24"/>
        <v>1.4205947697548755E-2</v>
      </c>
      <c r="I337" s="9">
        <f t="shared" si="25"/>
        <v>3.1887755102040817E-2</v>
      </c>
      <c r="J337" s="10">
        <f>Table13478[[#This Row],[G Mass Ratio (kg)]]*1000</f>
        <v>14.205947697548755</v>
      </c>
      <c r="K337" s="10">
        <f>Table13478[[#This Row],[G Mass Ratio (kt)]]*1000</f>
        <v>31.887755102040817</v>
      </c>
    </row>
    <row r="338" spans="1:11" x14ac:dyDescent="0.25">
      <c r="A338" s="12">
        <v>337</v>
      </c>
      <c r="B338" s="10">
        <f>1</f>
        <v>1</v>
      </c>
      <c r="C338" s="2">
        <f>Table13478[[#This Row],[Number]]*1000000*Table13478[[#This Row],[Multiplier]]</f>
        <v>337000000</v>
      </c>
      <c r="D338" s="6">
        <f t="shared" si="22"/>
        <v>0.11883503056379807</v>
      </c>
      <c r="E338" s="6">
        <f>Table13478[[#This Row],[Calibration Value]]/Constants!$B$1</f>
        <v>8.4150270779215859</v>
      </c>
      <c r="F338" s="6">
        <f t="shared" si="23"/>
        <v>0.17804154302670624</v>
      </c>
      <c r="G338" s="6">
        <f>$C338/Constants!$B$2</f>
        <v>5.6166666666666663</v>
      </c>
      <c r="H338" s="9">
        <f t="shared" si="24"/>
        <v>1.4121764489098822E-2</v>
      </c>
      <c r="I338" s="9">
        <f t="shared" si="25"/>
        <v>3.1698791043330489E-2</v>
      </c>
      <c r="J338" s="10">
        <f>Table13478[[#This Row],[G Mass Ratio (kg)]]*1000</f>
        <v>14.121764489098823</v>
      </c>
      <c r="K338" s="10">
        <f>Table13478[[#This Row],[G Mass Ratio (kt)]]*1000</f>
        <v>31.698791043330488</v>
      </c>
    </row>
    <row r="339" spans="1:11" x14ac:dyDescent="0.25">
      <c r="A339" s="12">
        <v>338</v>
      </c>
      <c r="B339" s="10">
        <f>1</f>
        <v>1</v>
      </c>
      <c r="C339" s="2">
        <f>Table13478[[#This Row],[Number]]*1000000*Table13478[[#This Row],[Multiplier]]</f>
        <v>338000000</v>
      </c>
      <c r="D339" s="6">
        <f t="shared" si="22"/>
        <v>0.11848344763313597</v>
      </c>
      <c r="E339" s="6">
        <f>Table13478[[#This Row],[Calibration Value]]/Constants!$B$1</f>
        <v>8.4399974846809958</v>
      </c>
      <c r="F339" s="6">
        <f t="shared" si="23"/>
        <v>0.17751479289940827</v>
      </c>
      <c r="G339" s="6">
        <f>$C339/Constants!$B$2</f>
        <v>5.6333333333333337</v>
      </c>
      <c r="H339" s="9">
        <f t="shared" si="24"/>
        <v>1.4038327363034073E-2</v>
      </c>
      <c r="I339" s="9">
        <f t="shared" si="25"/>
        <v>3.1511501698119809E-2</v>
      </c>
      <c r="J339" s="10">
        <f>Table13478[[#This Row],[G Mass Ratio (kg)]]*1000</f>
        <v>14.038327363034073</v>
      </c>
      <c r="K339" s="10">
        <f>Table13478[[#This Row],[G Mass Ratio (kt)]]*1000</f>
        <v>31.511501698119808</v>
      </c>
    </row>
    <row r="340" spans="1:11" x14ac:dyDescent="0.25">
      <c r="A340" s="12">
        <v>339</v>
      </c>
      <c r="B340" s="10">
        <f>1</f>
        <v>1</v>
      </c>
      <c r="C340" s="2">
        <f>Table13478[[#This Row],[Number]]*1000000*Table13478[[#This Row],[Multiplier]]</f>
        <v>339000000</v>
      </c>
      <c r="D340" s="6">
        <f t="shared" si="22"/>
        <v>0.11813393893805296</v>
      </c>
      <c r="E340" s="6">
        <f>Table13478[[#This Row],[Calibration Value]]/Constants!$B$1</f>
        <v>8.4649678914404074</v>
      </c>
      <c r="F340" s="6">
        <f t="shared" si="23"/>
        <v>0.17699115044247787</v>
      </c>
      <c r="G340" s="6">
        <f>$C340/Constants!$B$2</f>
        <v>5.65</v>
      </c>
      <c r="H340" s="9">
        <f t="shared" si="24"/>
        <v>1.3955627529019627E-2</v>
      </c>
      <c r="I340" s="9">
        <f t="shared" si="25"/>
        <v>3.1325867334951837E-2</v>
      </c>
      <c r="J340" s="10">
        <f>Table13478[[#This Row],[G Mass Ratio (kg)]]*1000</f>
        <v>13.955627529019626</v>
      </c>
      <c r="K340" s="10">
        <f>Table13478[[#This Row],[G Mass Ratio (kt)]]*1000</f>
        <v>31.325867334951838</v>
      </c>
    </row>
    <row r="341" spans="1:11" x14ac:dyDescent="0.25">
      <c r="A341" s="12">
        <v>340</v>
      </c>
      <c r="B341" s="10">
        <f>1</f>
        <v>1</v>
      </c>
      <c r="C341" s="2">
        <f>Table13478[[#This Row],[Number]]*1000000*Table13478[[#This Row],[Multiplier]]</f>
        <v>340000000</v>
      </c>
      <c r="D341" s="6">
        <f t="shared" si="22"/>
        <v>0.11778648617647045</v>
      </c>
      <c r="E341" s="6">
        <f>Table13478[[#This Row],[Calibration Value]]/Constants!$B$1</f>
        <v>8.489938298199819</v>
      </c>
      <c r="F341" s="6">
        <f t="shared" si="23"/>
        <v>0.1764705882352941</v>
      </c>
      <c r="G341" s="6">
        <f>$C341/Constants!$B$2</f>
        <v>5.666666666666667</v>
      </c>
      <c r="H341" s="9">
        <f t="shared" si="24"/>
        <v>1.3873656325799863E-2</v>
      </c>
      <c r="I341" s="9">
        <f t="shared" si="25"/>
        <v>3.1141868512110722E-2</v>
      </c>
      <c r="J341" s="10">
        <f>Table13478[[#This Row],[G Mass Ratio (kg)]]*1000</f>
        <v>13.873656325799862</v>
      </c>
      <c r="K341" s="10">
        <f>Table13478[[#This Row],[G Mass Ratio (kt)]]*1000</f>
        <v>31.141868512110722</v>
      </c>
    </row>
    <row r="342" spans="1:11" x14ac:dyDescent="0.25">
      <c r="A342" s="12">
        <v>341</v>
      </c>
      <c r="B342" s="10">
        <f>1</f>
        <v>1</v>
      </c>
      <c r="C342" s="2">
        <f>Table13478[[#This Row],[Number]]*1000000*Table13478[[#This Row],[Multiplier]]</f>
        <v>341000000</v>
      </c>
      <c r="D342" s="6">
        <f t="shared" si="22"/>
        <v>0.11744107126099691</v>
      </c>
      <c r="E342" s="6">
        <f>Table13478[[#This Row],[Calibration Value]]/Constants!$B$1</f>
        <v>8.5149087049592307</v>
      </c>
      <c r="F342" s="6">
        <f t="shared" si="23"/>
        <v>0.17595307917888561</v>
      </c>
      <c r="G342" s="6">
        <f>$C342/Constants!$B$2</f>
        <v>5.6833333333333336</v>
      </c>
      <c r="H342" s="9">
        <f t="shared" si="24"/>
        <v>1.3792405218930555E-2</v>
      </c>
      <c r="I342" s="9">
        <f t="shared" si="25"/>
        <v>3.0959486072531191E-2</v>
      </c>
      <c r="J342" s="10">
        <f>Table13478[[#This Row],[G Mass Ratio (kg)]]*1000</f>
        <v>13.792405218930554</v>
      </c>
      <c r="K342" s="10">
        <f>Table13478[[#This Row],[G Mass Ratio (kt)]]*1000</f>
        <v>30.959486072531192</v>
      </c>
    </row>
    <row r="343" spans="1:11" x14ac:dyDescent="0.25">
      <c r="A343" s="12">
        <v>342</v>
      </c>
      <c r="B343" s="10">
        <f>1</f>
        <v>1</v>
      </c>
      <c r="C343" s="2">
        <f>Table13478[[#This Row],[Number]]*1000000*Table13478[[#This Row],[Multiplier]]</f>
        <v>342000000</v>
      </c>
      <c r="D343" s="6">
        <f t="shared" si="22"/>
        <v>0.11709767631578935</v>
      </c>
      <c r="E343" s="6">
        <f>Table13478[[#This Row],[Calibration Value]]/Constants!$B$1</f>
        <v>8.5398791117186406</v>
      </c>
      <c r="F343" s="6">
        <f t="shared" si="23"/>
        <v>0.17543859649122806</v>
      </c>
      <c r="G343" s="6">
        <f>$C343/Constants!$B$2</f>
        <v>5.7</v>
      </c>
      <c r="H343" s="9">
        <f t="shared" si="24"/>
        <v>1.3711865798557375E-2</v>
      </c>
      <c r="I343" s="9">
        <f t="shared" si="25"/>
        <v>3.077870113881194E-2</v>
      </c>
      <c r="J343" s="10">
        <f>Table13478[[#This Row],[G Mass Ratio (kg)]]*1000</f>
        <v>13.711865798557374</v>
      </c>
      <c r="K343" s="10">
        <f>Table13478[[#This Row],[G Mass Ratio (kt)]]*1000</f>
        <v>30.77870113881194</v>
      </c>
    </row>
    <row r="344" spans="1:11" x14ac:dyDescent="0.25">
      <c r="A344" s="12">
        <v>343</v>
      </c>
      <c r="B344" s="10">
        <f>1</f>
        <v>1</v>
      </c>
      <c r="C344" s="2">
        <f>Table13478[[#This Row],[Number]]*1000000*Table13478[[#This Row],[Multiplier]]</f>
        <v>343000000</v>
      </c>
      <c r="D344" s="6">
        <f t="shared" si="22"/>
        <v>0.11675628367346925</v>
      </c>
      <c r="E344" s="6">
        <f>Table13478[[#This Row],[Calibration Value]]/Constants!$B$1</f>
        <v>8.5648495184780522</v>
      </c>
      <c r="F344" s="6">
        <f t="shared" si="23"/>
        <v>0.1749271137026239</v>
      </c>
      <c r="G344" s="6">
        <f>$C344/Constants!$B$2</f>
        <v>5.7166666666666668</v>
      </c>
      <c r="H344" s="9">
        <f t="shared" si="24"/>
        <v>1.3632029777239624E-2</v>
      </c>
      <c r="I344" s="9">
        <f t="shared" si="25"/>
        <v>3.059949510833071E-2</v>
      </c>
      <c r="J344" s="10">
        <f>Table13478[[#This Row],[G Mass Ratio (kg)]]*1000</f>
        <v>13.632029777239623</v>
      </c>
      <c r="K344" s="10">
        <f>Table13478[[#This Row],[G Mass Ratio (kt)]]*1000</f>
        <v>30.599495108330711</v>
      </c>
    </row>
    <row r="345" spans="1:11" x14ac:dyDescent="0.25">
      <c r="A345" s="12">
        <v>344</v>
      </c>
      <c r="B345" s="10">
        <f>1</f>
        <v>1</v>
      </c>
      <c r="C345" s="2">
        <f>Table13478[[#This Row],[Number]]*1000000*Table13478[[#This Row],[Multiplier]]</f>
        <v>344000000</v>
      </c>
      <c r="D345" s="6">
        <f t="shared" si="22"/>
        <v>0.11641687587209289</v>
      </c>
      <c r="E345" s="6">
        <f>Table13478[[#This Row],[Calibration Value]]/Constants!$B$1</f>
        <v>8.5898199252374638</v>
      </c>
      <c r="F345" s="6">
        <f t="shared" si="23"/>
        <v>0.1744186046511628</v>
      </c>
      <c r="G345" s="6">
        <f>$C345/Constants!$B$2</f>
        <v>5.7333333333333334</v>
      </c>
      <c r="H345" s="9">
        <f t="shared" si="24"/>
        <v>1.3552888987818283E-2</v>
      </c>
      <c r="I345" s="9">
        <f t="shared" si="25"/>
        <v>3.0421849648458628E-2</v>
      </c>
      <c r="J345" s="10">
        <f>Table13478[[#This Row],[G Mass Ratio (kg)]]*1000</f>
        <v>13.552888987818283</v>
      </c>
      <c r="K345" s="10">
        <f>Table13478[[#This Row],[G Mass Ratio (kt)]]*1000</f>
        <v>30.421849648458629</v>
      </c>
    </row>
    <row r="346" spans="1:11" x14ac:dyDescent="0.25">
      <c r="A346" s="12">
        <v>345</v>
      </c>
      <c r="B346" s="10">
        <f>1</f>
        <v>1</v>
      </c>
      <c r="C346" s="2">
        <f>Table13478[[#This Row],[Number]]*1000000*Table13478[[#This Row],[Multiplier]]</f>
        <v>345000000</v>
      </c>
      <c r="D346" s="6">
        <f t="shared" si="22"/>
        <v>0.11607943565217377</v>
      </c>
      <c r="E346" s="6">
        <f>Table13478[[#This Row],[Calibration Value]]/Constants!$B$1</f>
        <v>8.6147903319968755</v>
      </c>
      <c r="F346" s="6">
        <f t="shared" si="23"/>
        <v>0.17391304347826086</v>
      </c>
      <c r="G346" s="6">
        <f>$C346/Constants!$B$2</f>
        <v>5.75</v>
      </c>
      <c r="H346" s="9">
        <f t="shared" si="24"/>
        <v>1.347443538132715E-2</v>
      </c>
      <c r="I346" s="9">
        <f t="shared" si="25"/>
        <v>3.0245746691871453E-2</v>
      </c>
      <c r="J346" s="10">
        <f>Table13478[[#This Row],[G Mass Ratio (kg)]]*1000</f>
        <v>13.474435381327151</v>
      </c>
      <c r="K346" s="10">
        <f>Table13478[[#This Row],[G Mass Ratio (kt)]]*1000</f>
        <v>30.245746691871453</v>
      </c>
    </row>
    <row r="347" spans="1:11" x14ac:dyDescent="0.25">
      <c r="A347" s="12">
        <v>346</v>
      </c>
      <c r="B347" s="10">
        <f>1</f>
        <v>1</v>
      </c>
      <c r="C347" s="2">
        <f>Table13478[[#This Row],[Number]]*1000000*Table13478[[#This Row],[Multiplier]]</f>
        <v>346000000</v>
      </c>
      <c r="D347" s="6">
        <f t="shared" si="22"/>
        <v>0.1157439459537571</v>
      </c>
      <c r="E347" s="6">
        <f>Table13478[[#This Row],[Calibration Value]]/Constants!$B$1</f>
        <v>8.6397607387562854</v>
      </c>
      <c r="F347" s="6">
        <f t="shared" si="23"/>
        <v>0.17341040462427745</v>
      </c>
      <c r="G347" s="6">
        <f>$C347/Constants!$B$2</f>
        <v>5.7666666666666666</v>
      </c>
      <c r="H347" s="9">
        <f t="shared" si="24"/>
        <v>1.3396661024946245E-2</v>
      </c>
      <c r="I347" s="9">
        <f t="shared" si="25"/>
        <v>3.0071168431955626E-2</v>
      </c>
      <c r="J347" s="10">
        <f>Table13478[[#This Row],[G Mass Ratio (kg)]]*1000</f>
        <v>13.396661024946246</v>
      </c>
      <c r="K347" s="10">
        <f>Table13478[[#This Row],[G Mass Ratio (kt)]]*1000</f>
        <v>30.071168431955627</v>
      </c>
    </row>
    <row r="348" spans="1:11" x14ac:dyDescent="0.25">
      <c r="A348" s="12">
        <v>347</v>
      </c>
      <c r="B348" s="10">
        <f>1</f>
        <v>1</v>
      </c>
      <c r="C348" s="2">
        <f>Table13478[[#This Row],[Number]]*1000000*Table13478[[#This Row],[Multiplier]]</f>
        <v>347000000</v>
      </c>
      <c r="D348" s="6">
        <f t="shared" si="22"/>
        <v>0.11541038991354453</v>
      </c>
      <c r="E348" s="6">
        <f>Table13478[[#This Row],[Calibration Value]]/Constants!$B$1</f>
        <v>8.664731145515697</v>
      </c>
      <c r="F348" s="6">
        <f t="shared" si="23"/>
        <v>0.1729106628242075</v>
      </c>
      <c r="G348" s="6">
        <f>$C348/Constants!$B$2</f>
        <v>5.7833333333333332</v>
      </c>
      <c r="H348" s="9">
        <f t="shared" si="24"/>
        <v>1.3319558099996381E-2</v>
      </c>
      <c r="I348" s="9">
        <f t="shared" si="25"/>
        <v>2.9898097318306775E-2</v>
      </c>
      <c r="J348" s="10">
        <f>Table13478[[#This Row],[G Mass Ratio (kg)]]*1000</f>
        <v>13.319558099996382</v>
      </c>
      <c r="K348" s="10">
        <f>Table13478[[#This Row],[G Mass Ratio (kt)]]*1000</f>
        <v>29.898097318306775</v>
      </c>
    </row>
    <row r="349" spans="1:11" x14ac:dyDescent="0.25">
      <c r="A349" s="12">
        <v>348</v>
      </c>
      <c r="B349" s="10">
        <f>1</f>
        <v>1</v>
      </c>
      <c r="C349" s="2">
        <f>Table13478[[#This Row],[Number]]*1000000*Table13478[[#This Row],[Multiplier]]</f>
        <v>348000000</v>
      </c>
      <c r="D349" s="6">
        <f t="shared" si="22"/>
        <v>0.11507875086206883</v>
      </c>
      <c r="E349" s="6">
        <f>Table13478[[#This Row],[Calibration Value]]/Constants!$B$1</f>
        <v>8.6897015522751087</v>
      </c>
      <c r="F349" s="6">
        <f t="shared" si="23"/>
        <v>0.17241379310344829</v>
      </c>
      <c r="G349" s="6">
        <f>$C349/Constants!$B$2</f>
        <v>5.8</v>
      </c>
      <c r="H349" s="9">
        <f t="shared" si="24"/>
        <v>1.3243118899974107E-2</v>
      </c>
      <c r="I349" s="9">
        <f t="shared" si="25"/>
        <v>2.9726516052318672E-2</v>
      </c>
      <c r="J349" s="10">
        <f>Table13478[[#This Row],[G Mass Ratio (kg)]]*1000</f>
        <v>13.243118899974107</v>
      </c>
      <c r="K349" s="10">
        <f>Table13478[[#This Row],[G Mass Ratio (kt)]]*1000</f>
        <v>29.726516052318672</v>
      </c>
    </row>
    <row r="350" spans="1:11" x14ac:dyDescent="0.25">
      <c r="A350" s="12">
        <v>349</v>
      </c>
      <c r="B350" s="10">
        <f>1</f>
        <v>1</v>
      </c>
      <c r="C350" s="2">
        <f>Table13478[[#This Row],[Number]]*1000000*Table13478[[#This Row],[Multiplier]]</f>
        <v>349000000</v>
      </c>
      <c r="D350" s="6">
        <f t="shared" ref="D350:D413" si="26">1/E350</f>
        <v>0.11474901232091676</v>
      </c>
      <c r="E350" s="6">
        <f>Table13478[[#This Row],[Calibration Value]]/Constants!$B$1</f>
        <v>8.7146719590345203</v>
      </c>
      <c r="F350" s="6">
        <f t="shared" ref="F350:F413" si="27">1/G350</f>
        <v>0.17191977077363899</v>
      </c>
      <c r="G350" s="6">
        <f>$C350/Constants!$B$2</f>
        <v>5.8166666666666664</v>
      </c>
      <c r="H350" s="9">
        <f t="shared" ref="H350:H413" si="28">POWER($D350,2)</f>
        <v>1.3167335828625906E-2</v>
      </c>
      <c r="I350" s="9">
        <f t="shared" ref="I350:I413" si="29">POWER($F350,2)</f>
        <v>2.9556407582860572E-2</v>
      </c>
      <c r="J350" s="10">
        <f>Table13478[[#This Row],[G Mass Ratio (kg)]]*1000</f>
        <v>13.167335828625907</v>
      </c>
      <c r="K350" s="10">
        <f>Table13478[[#This Row],[G Mass Ratio (kt)]]*1000</f>
        <v>29.556407582860572</v>
      </c>
    </row>
    <row r="351" spans="1:11" x14ac:dyDescent="0.25">
      <c r="A351" s="12">
        <v>350</v>
      </c>
      <c r="B351" s="10">
        <f>1</f>
        <v>1</v>
      </c>
      <c r="C351" s="2">
        <f>Table13478[[#This Row],[Number]]*1000000*Table13478[[#This Row],[Multiplier]]</f>
        <v>350000000</v>
      </c>
      <c r="D351" s="6">
        <f t="shared" si="26"/>
        <v>0.11442115799999986</v>
      </c>
      <c r="E351" s="6">
        <f>Table13478[[#This Row],[Calibration Value]]/Constants!$B$1</f>
        <v>8.7396423657939319</v>
      </c>
      <c r="F351" s="6">
        <f t="shared" si="27"/>
        <v>0.17142857142857143</v>
      </c>
      <c r="G351" s="6">
        <f>$C351/Constants!$B$2</f>
        <v>5.833333333333333</v>
      </c>
      <c r="H351" s="9">
        <f t="shared" si="28"/>
        <v>1.3092201398060931E-2</v>
      </c>
      <c r="I351" s="9">
        <f t="shared" si="29"/>
        <v>2.9387755102040818E-2</v>
      </c>
      <c r="J351" s="10">
        <f>Table13478[[#This Row],[G Mass Ratio (kg)]]*1000</f>
        <v>13.092201398060931</v>
      </c>
      <c r="K351" s="10">
        <f>Table13478[[#This Row],[G Mass Ratio (kt)]]*1000</f>
        <v>29.387755102040817</v>
      </c>
    </row>
    <row r="352" spans="1:11" x14ac:dyDescent="0.25">
      <c r="A352" s="12">
        <v>351</v>
      </c>
      <c r="B352" s="10">
        <f>1</f>
        <v>1</v>
      </c>
      <c r="C352" s="2">
        <f>Table13478[[#This Row],[Number]]*1000000*Table13478[[#This Row],[Multiplier]]</f>
        <v>351000000</v>
      </c>
      <c r="D352" s="6">
        <f t="shared" si="26"/>
        <v>0.11409517179487166</v>
      </c>
      <c r="E352" s="6">
        <f>Table13478[[#This Row],[Calibration Value]]/Constants!$B$1</f>
        <v>8.7646127725533418</v>
      </c>
      <c r="F352" s="6">
        <f t="shared" si="27"/>
        <v>0.17094017094017094</v>
      </c>
      <c r="G352" s="6">
        <f>$C352/Constants!$B$2</f>
        <v>5.85</v>
      </c>
      <c r="H352" s="9">
        <f t="shared" si="28"/>
        <v>1.3017708226901278E-2</v>
      </c>
      <c r="I352" s="9">
        <f t="shared" si="29"/>
        <v>2.9220542041054863E-2</v>
      </c>
      <c r="J352" s="10">
        <f>Table13478[[#This Row],[G Mass Ratio (kg)]]*1000</f>
        <v>13.017708226901279</v>
      </c>
      <c r="K352" s="10">
        <f>Table13478[[#This Row],[G Mass Ratio (kt)]]*1000</f>
        <v>29.220542041054863</v>
      </c>
    </row>
    <row r="353" spans="1:11" x14ac:dyDescent="0.25">
      <c r="A353" s="12">
        <v>352</v>
      </c>
      <c r="B353" s="10">
        <f>1</f>
        <v>1</v>
      </c>
      <c r="C353" s="2">
        <f>Table13478[[#This Row],[Number]]*1000000*Table13478[[#This Row],[Multiplier]]</f>
        <v>352000000</v>
      </c>
      <c r="D353" s="6">
        <f t="shared" si="26"/>
        <v>0.11377103778409077</v>
      </c>
      <c r="E353" s="6">
        <f>Table13478[[#This Row],[Calibration Value]]/Constants!$B$1</f>
        <v>8.7895831793127535</v>
      </c>
      <c r="F353" s="6">
        <f t="shared" si="27"/>
        <v>0.17045454545454547</v>
      </c>
      <c r="G353" s="6">
        <f>$C353/Constants!$B$2</f>
        <v>5.8666666666666663</v>
      </c>
      <c r="H353" s="9">
        <f t="shared" si="28"/>
        <v>1.294384903846901E-2</v>
      </c>
      <c r="I353" s="9">
        <f t="shared" si="29"/>
        <v>2.9054752066115706E-2</v>
      </c>
      <c r="J353" s="10">
        <f>Table13478[[#This Row],[G Mass Ratio (kg)]]*1000</f>
        <v>12.943849038469009</v>
      </c>
      <c r="K353" s="10">
        <f>Table13478[[#This Row],[G Mass Ratio (kt)]]*1000</f>
        <v>29.054752066115707</v>
      </c>
    </row>
    <row r="354" spans="1:11" x14ac:dyDescent="0.25">
      <c r="A354" s="12">
        <v>353</v>
      </c>
      <c r="B354" s="10">
        <f>1</f>
        <v>1</v>
      </c>
      <c r="C354" s="2">
        <f>Table13478[[#This Row],[Number]]*1000000*Table13478[[#This Row],[Multiplier]]</f>
        <v>353000000</v>
      </c>
      <c r="D354" s="6">
        <f t="shared" si="26"/>
        <v>0.11344874022662875</v>
      </c>
      <c r="E354" s="6">
        <f>Table13478[[#This Row],[Calibration Value]]/Constants!$B$1</f>
        <v>8.8145535860721651</v>
      </c>
      <c r="F354" s="6">
        <f t="shared" si="27"/>
        <v>0.16997167138810196</v>
      </c>
      <c r="G354" s="6">
        <f>$C354/Constants!$B$2</f>
        <v>5.8833333333333337</v>
      </c>
      <c r="H354" s="9">
        <f t="shared" si="28"/>
        <v>1.2870616659009092E-2</v>
      </c>
      <c r="I354" s="9">
        <f t="shared" si="29"/>
        <v>2.8890369074464919E-2</v>
      </c>
      <c r="J354" s="10">
        <f>Table13478[[#This Row],[G Mass Ratio (kg)]]*1000</f>
        <v>12.870616659009091</v>
      </c>
      <c r="K354" s="10">
        <f>Table13478[[#This Row],[G Mass Ratio (kt)]]*1000</f>
        <v>28.890369074464921</v>
      </c>
    </row>
    <row r="355" spans="1:11" x14ac:dyDescent="0.25">
      <c r="A355" s="12">
        <v>354</v>
      </c>
      <c r="B355" s="10">
        <f>1</f>
        <v>1</v>
      </c>
      <c r="C355" s="2">
        <f>Table13478[[#This Row],[Number]]*1000000*Table13478[[#This Row],[Multiplier]]</f>
        <v>354000000</v>
      </c>
      <c r="D355" s="6">
        <f t="shared" si="26"/>
        <v>0.11312826355932189</v>
      </c>
      <c r="E355" s="6">
        <f>Table13478[[#This Row],[Calibration Value]]/Constants!$B$1</f>
        <v>8.8395239928315767</v>
      </c>
      <c r="F355" s="6">
        <f t="shared" si="27"/>
        <v>0.16949152542372881</v>
      </c>
      <c r="G355" s="6">
        <f>$C355/Constants!$B$2</f>
        <v>5.9</v>
      </c>
      <c r="H355" s="9">
        <f t="shared" si="28"/>
        <v>1.2798004015947396E-2</v>
      </c>
      <c r="I355" s="9">
        <f t="shared" si="29"/>
        <v>2.8727377190462509E-2</v>
      </c>
      <c r="J355" s="10">
        <f>Table13478[[#This Row],[G Mass Ratio (kg)]]*1000</f>
        <v>12.798004015947397</v>
      </c>
      <c r="K355" s="10">
        <f>Table13478[[#This Row],[G Mass Ratio (kt)]]*1000</f>
        <v>28.727377190462509</v>
      </c>
    </row>
    <row r="356" spans="1:11" x14ac:dyDescent="0.25">
      <c r="A356" s="12">
        <v>355</v>
      </c>
      <c r="B356" s="10">
        <f>1</f>
        <v>1</v>
      </c>
      <c r="C356" s="2">
        <f>Table13478[[#This Row],[Number]]*1000000*Table13478[[#This Row],[Multiplier]]</f>
        <v>355000000</v>
      </c>
      <c r="D356" s="6">
        <f t="shared" si="26"/>
        <v>0.11280959239436607</v>
      </c>
      <c r="E356" s="6">
        <f>Table13478[[#This Row],[Calibration Value]]/Constants!$B$1</f>
        <v>8.8644943995909866</v>
      </c>
      <c r="F356" s="6">
        <f t="shared" si="27"/>
        <v>0.16901408450704225</v>
      </c>
      <c r="G356" s="6">
        <f>$C356/Constants!$B$2</f>
        <v>5.916666666666667</v>
      </c>
      <c r="H356" s="9">
        <f t="shared" si="28"/>
        <v>1.2726004136183015E-2</v>
      </c>
      <c r="I356" s="9">
        <f t="shared" si="29"/>
        <v>2.8565760761753618E-2</v>
      </c>
      <c r="J356" s="10">
        <f>Table13478[[#This Row],[G Mass Ratio (kg)]]*1000</f>
        <v>12.726004136183015</v>
      </c>
      <c r="K356" s="10">
        <f>Table13478[[#This Row],[G Mass Ratio (kt)]]*1000</f>
        <v>28.565760761753619</v>
      </c>
    </row>
    <row r="357" spans="1:11" x14ac:dyDescent="0.25">
      <c r="A357" s="12">
        <v>356</v>
      </c>
      <c r="B357" s="10">
        <f>1</f>
        <v>1</v>
      </c>
      <c r="C357" s="2">
        <f>Table13478[[#This Row],[Number]]*1000000*Table13478[[#This Row],[Multiplier]]</f>
        <v>356000000</v>
      </c>
      <c r="D357" s="6">
        <f t="shared" si="26"/>
        <v>0.1124927115168538</v>
      </c>
      <c r="E357" s="6">
        <f>Table13478[[#This Row],[Calibration Value]]/Constants!$B$1</f>
        <v>8.8894648063503983</v>
      </c>
      <c r="F357" s="6">
        <f t="shared" si="27"/>
        <v>0.16853932584269662</v>
      </c>
      <c r="G357" s="6">
        <f>$C357/Constants!$B$2</f>
        <v>5.9333333333333336</v>
      </c>
      <c r="H357" s="9">
        <f t="shared" si="28"/>
        <v>1.2654610144414092E-2</v>
      </c>
      <c r="I357" s="9">
        <f t="shared" si="29"/>
        <v>2.8405504355510668E-2</v>
      </c>
      <c r="J357" s="10">
        <f>Table13478[[#This Row],[G Mass Ratio (kg)]]*1000</f>
        <v>12.654610144414091</v>
      </c>
      <c r="K357" s="10">
        <f>Table13478[[#This Row],[G Mass Ratio (kt)]]*1000</f>
        <v>28.405504355510669</v>
      </c>
    </row>
    <row r="358" spans="1:11" x14ac:dyDescent="0.25">
      <c r="A358" s="12">
        <v>357</v>
      </c>
      <c r="B358" s="10">
        <f>1</f>
        <v>1</v>
      </c>
      <c r="C358" s="2">
        <f>Table13478[[#This Row],[Number]]*1000000*Table13478[[#This Row],[Multiplier]]</f>
        <v>357000000</v>
      </c>
      <c r="D358" s="6">
        <f t="shared" si="26"/>
        <v>0.1121776058823528</v>
      </c>
      <c r="E358" s="6">
        <f>Table13478[[#This Row],[Calibration Value]]/Constants!$B$1</f>
        <v>8.9144352131098099</v>
      </c>
      <c r="F358" s="6">
        <f t="shared" si="27"/>
        <v>0.16806722689075629</v>
      </c>
      <c r="G358" s="6">
        <f>$C358/Constants!$B$2</f>
        <v>5.95</v>
      </c>
      <c r="H358" s="9">
        <f t="shared" si="28"/>
        <v>1.2583815261496474E-2</v>
      </c>
      <c r="I358" s="9">
        <f t="shared" si="29"/>
        <v>2.8246592754748955E-2</v>
      </c>
      <c r="J358" s="10">
        <f>Table13478[[#This Row],[G Mass Ratio (kg)]]*1000</f>
        <v>12.583815261496474</v>
      </c>
      <c r="K358" s="10">
        <f>Table13478[[#This Row],[G Mass Ratio (kt)]]*1000</f>
        <v>28.246592754748956</v>
      </c>
    </row>
    <row r="359" spans="1:11" x14ac:dyDescent="0.25">
      <c r="A359" s="12">
        <v>358</v>
      </c>
      <c r="B359" s="10">
        <f>1</f>
        <v>1</v>
      </c>
      <c r="C359" s="2">
        <f>Table13478[[#This Row],[Number]]*1000000*Table13478[[#This Row],[Multiplier]]</f>
        <v>358000000</v>
      </c>
      <c r="D359" s="6">
        <f t="shared" si="26"/>
        <v>0.11186426061452499</v>
      </c>
      <c r="E359" s="6">
        <f>Table13478[[#This Row],[Calibration Value]]/Constants!$B$1</f>
        <v>8.9394056198692216</v>
      </c>
      <c r="F359" s="6">
        <f t="shared" si="27"/>
        <v>0.16759776536312848</v>
      </c>
      <c r="G359" s="6">
        <f>$C359/Constants!$B$2</f>
        <v>5.9666666666666668</v>
      </c>
      <c r="H359" s="9">
        <f t="shared" si="28"/>
        <v>1.2513612802834367E-2</v>
      </c>
      <c r="I359" s="9">
        <f t="shared" si="29"/>
        <v>2.8089010954714271E-2</v>
      </c>
      <c r="J359" s="10">
        <f>Table13478[[#This Row],[G Mass Ratio (kg)]]*1000</f>
        <v>12.513612802834366</v>
      </c>
      <c r="K359" s="10">
        <f>Table13478[[#This Row],[G Mass Ratio (kt)]]*1000</f>
        <v>28.089010954714272</v>
      </c>
    </row>
    <row r="360" spans="1:11" x14ac:dyDescent="0.25">
      <c r="A360" s="12">
        <v>359</v>
      </c>
      <c r="B360" s="10">
        <f>1</f>
        <v>1</v>
      </c>
      <c r="C360" s="2">
        <f>Table13478[[#This Row],[Number]]*1000000*Table13478[[#This Row],[Multiplier]]</f>
        <v>359000000</v>
      </c>
      <c r="D360" s="6">
        <f t="shared" si="26"/>
        <v>0.11155266100278539</v>
      </c>
      <c r="E360" s="6">
        <f>Table13478[[#This Row],[Calibration Value]]/Constants!$B$1</f>
        <v>8.9643760266286314</v>
      </c>
      <c r="F360" s="6">
        <f t="shared" si="27"/>
        <v>0.16713091922005571</v>
      </c>
      <c r="G360" s="6">
        <f>$C360/Constants!$B$2</f>
        <v>5.9833333333333334</v>
      </c>
      <c r="H360" s="9">
        <f t="shared" si="28"/>
        <v>1.2443996176802358E-2</v>
      </c>
      <c r="I360" s="9">
        <f t="shared" si="29"/>
        <v>2.7932744159340789E-2</v>
      </c>
      <c r="J360" s="10">
        <f>Table13478[[#This Row],[G Mass Ratio (kg)]]*1000</f>
        <v>12.443996176802358</v>
      </c>
      <c r="K360" s="10">
        <f>Table13478[[#This Row],[G Mass Ratio (kt)]]*1000</f>
        <v>27.932744159340789</v>
      </c>
    </row>
    <row r="361" spans="1:11" x14ac:dyDescent="0.25">
      <c r="A361" s="12">
        <v>360</v>
      </c>
      <c r="B361" s="10">
        <f>1</f>
        <v>1</v>
      </c>
      <c r="C361" s="2">
        <f>Table13478[[#This Row],[Number]]*1000000*Table13478[[#This Row],[Multiplier]]</f>
        <v>360000000</v>
      </c>
      <c r="D361" s="6">
        <f t="shared" si="26"/>
        <v>0.11124279249999987</v>
      </c>
      <c r="E361" s="6">
        <f>Table13478[[#This Row],[Calibration Value]]/Constants!$B$1</f>
        <v>8.9893464333880431</v>
      </c>
      <c r="F361" s="6">
        <f t="shared" si="27"/>
        <v>0.16666666666666666</v>
      </c>
      <c r="G361" s="6">
        <f>$C361/Constants!$B$2</f>
        <v>6</v>
      </c>
      <c r="H361" s="9">
        <f t="shared" si="28"/>
        <v>1.2374958883198027E-2</v>
      </c>
      <c r="I361" s="9">
        <f t="shared" si="29"/>
        <v>2.7777777777777776E-2</v>
      </c>
      <c r="J361" s="10">
        <f>Table13478[[#This Row],[G Mass Ratio (kg)]]*1000</f>
        <v>12.374958883198026</v>
      </c>
      <c r="K361" s="10">
        <f>Table13478[[#This Row],[G Mass Ratio (kt)]]*1000</f>
        <v>27.777777777777775</v>
      </c>
    </row>
    <row r="362" spans="1:11" x14ac:dyDescent="0.25">
      <c r="A362" s="12">
        <v>361</v>
      </c>
      <c r="B362" s="10">
        <f>1</f>
        <v>1</v>
      </c>
      <c r="C362" s="2">
        <f>Table13478[[#This Row],[Number]]*1000000*Table13478[[#This Row],[Multiplier]]</f>
        <v>361000000</v>
      </c>
      <c r="D362" s="6">
        <f t="shared" si="26"/>
        <v>0.11093464072022148</v>
      </c>
      <c r="E362" s="6">
        <f>Table13478[[#This Row],[Calibration Value]]/Constants!$B$1</f>
        <v>9.0143168401474547</v>
      </c>
      <c r="F362" s="6">
        <f t="shared" si="27"/>
        <v>0.16620498614958448</v>
      </c>
      <c r="G362" s="6">
        <f>$C362/Constants!$B$2</f>
        <v>6.0166666666666666</v>
      </c>
      <c r="H362" s="9">
        <f t="shared" si="28"/>
        <v>1.2306494511724622E-2</v>
      </c>
      <c r="I362" s="9">
        <f t="shared" si="29"/>
        <v>2.7624097420983571E-2</v>
      </c>
      <c r="J362" s="10">
        <f>Table13478[[#This Row],[G Mass Ratio (kg)]]*1000</f>
        <v>12.306494511724622</v>
      </c>
      <c r="K362" s="10">
        <f>Table13478[[#This Row],[G Mass Ratio (kt)]]*1000</f>
        <v>27.624097420983571</v>
      </c>
    </row>
    <row r="363" spans="1:11" x14ac:dyDescent="0.25">
      <c r="A363" s="12">
        <v>362</v>
      </c>
      <c r="B363" s="10">
        <f>1</f>
        <v>1</v>
      </c>
      <c r="C363" s="2">
        <f>Table13478[[#This Row],[Number]]*1000000*Table13478[[#This Row],[Multiplier]]</f>
        <v>362000000</v>
      </c>
      <c r="D363" s="6">
        <f t="shared" si="26"/>
        <v>0.11062819143646395</v>
      </c>
      <c r="E363" s="6">
        <f>Table13478[[#This Row],[Calibration Value]]/Constants!$B$1</f>
        <v>9.0392872469068664</v>
      </c>
      <c r="F363" s="6">
        <f t="shared" si="27"/>
        <v>0.16574585635359115</v>
      </c>
      <c r="G363" s="6">
        <f>$C363/Constants!$B$2</f>
        <v>6.0333333333333332</v>
      </c>
      <c r="H363" s="9">
        <f t="shared" si="28"/>
        <v>1.2238596740502915E-2</v>
      </c>
      <c r="I363" s="9">
        <f t="shared" si="29"/>
        <v>2.7471688898385273E-2</v>
      </c>
      <c r="J363" s="10">
        <f>Table13478[[#This Row],[G Mass Ratio (kg)]]*1000</f>
        <v>12.238596740502915</v>
      </c>
      <c r="K363" s="10">
        <f>Table13478[[#This Row],[G Mass Ratio (kt)]]*1000</f>
        <v>27.471688898385274</v>
      </c>
    </row>
    <row r="364" spans="1:11" x14ac:dyDescent="0.25">
      <c r="A364" s="12">
        <v>363</v>
      </c>
      <c r="B364" s="10">
        <f>1</f>
        <v>1</v>
      </c>
      <c r="C364" s="2">
        <f>Table13478[[#This Row],[Number]]*1000000*Table13478[[#This Row],[Multiplier]]</f>
        <v>363000000</v>
      </c>
      <c r="D364" s="6">
        <f t="shared" si="26"/>
        <v>0.11032343057851225</v>
      </c>
      <c r="E364" s="6">
        <f>Table13478[[#This Row],[Calibration Value]]/Constants!$B$1</f>
        <v>9.064257653666278</v>
      </c>
      <c r="F364" s="6">
        <f t="shared" si="27"/>
        <v>0.16528925619834711</v>
      </c>
      <c r="G364" s="6">
        <f>$C364/Constants!$B$2</f>
        <v>6.05</v>
      </c>
      <c r="H364" s="9">
        <f t="shared" si="28"/>
        <v>1.2171259334611812E-2</v>
      </c>
      <c r="I364" s="9">
        <f t="shared" si="29"/>
        <v>2.732053821460283E-2</v>
      </c>
      <c r="J364" s="10">
        <f>Table13478[[#This Row],[G Mass Ratio (kg)]]*1000</f>
        <v>12.171259334611813</v>
      </c>
      <c r="K364" s="10">
        <f>Table13478[[#This Row],[G Mass Ratio (kt)]]*1000</f>
        <v>27.320538214602831</v>
      </c>
    </row>
    <row r="365" spans="1:11" x14ac:dyDescent="0.25">
      <c r="A365" s="12">
        <v>364</v>
      </c>
      <c r="B365" s="10">
        <f>1</f>
        <v>1</v>
      </c>
      <c r="C365" s="2">
        <f>Table13478[[#This Row],[Number]]*1000000*Table13478[[#This Row],[Multiplier]]</f>
        <v>364000000</v>
      </c>
      <c r="D365" s="6">
        <f t="shared" si="26"/>
        <v>0.1100203442307691</v>
      </c>
      <c r="E365" s="6">
        <f>Table13478[[#This Row],[Calibration Value]]/Constants!$B$1</f>
        <v>9.0892280604256879</v>
      </c>
      <c r="F365" s="6">
        <f t="shared" si="27"/>
        <v>0.16483516483516483</v>
      </c>
      <c r="G365" s="6">
        <f>$C365/Constants!$B$2</f>
        <v>6.0666666666666664</v>
      </c>
      <c r="H365" s="9">
        <f t="shared" si="28"/>
        <v>1.2104476144656928E-2</v>
      </c>
      <c r="I365" s="9">
        <f t="shared" si="29"/>
        <v>2.7170631566235962E-2</v>
      </c>
      <c r="J365" s="10">
        <f>Table13478[[#This Row],[G Mass Ratio (kg)]]*1000</f>
        <v>12.104476144656928</v>
      </c>
      <c r="K365" s="10">
        <f>Table13478[[#This Row],[G Mass Ratio (kt)]]*1000</f>
        <v>27.170631566235961</v>
      </c>
    </row>
    <row r="366" spans="1:11" x14ac:dyDescent="0.25">
      <c r="A366" s="12">
        <v>365</v>
      </c>
      <c r="B366" s="10">
        <f>1</f>
        <v>1</v>
      </c>
      <c r="C366" s="2">
        <f>Table13478[[#This Row],[Number]]*1000000*Table13478[[#This Row],[Multiplier]]</f>
        <v>365000000</v>
      </c>
      <c r="D366" s="6">
        <f t="shared" si="26"/>
        <v>0.10971891863013686</v>
      </c>
      <c r="E366" s="6">
        <f>Table13478[[#This Row],[Calibration Value]]/Constants!$B$1</f>
        <v>9.1141984671850995</v>
      </c>
      <c r="F366" s="6">
        <f t="shared" si="27"/>
        <v>0.16438356164383564</v>
      </c>
      <c r="G366" s="6">
        <f>$C366/Constants!$B$2</f>
        <v>6.083333333333333</v>
      </c>
      <c r="H366" s="9">
        <f t="shared" si="28"/>
        <v>1.2038241105366592E-2</v>
      </c>
      <c r="I366" s="9">
        <f t="shared" si="29"/>
        <v>2.7021955338712711E-2</v>
      </c>
      <c r="J366" s="10">
        <f>Table13478[[#This Row],[G Mass Ratio (kg)]]*1000</f>
        <v>12.038241105366591</v>
      </c>
      <c r="K366" s="10">
        <f>Table13478[[#This Row],[G Mass Ratio (kt)]]*1000</f>
        <v>27.021955338712711</v>
      </c>
    </row>
    <row r="367" spans="1:11" x14ac:dyDescent="0.25">
      <c r="A367" s="12">
        <v>366</v>
      </c>
      <c r="B367" s="10">
        <f>1</f>
        <v>1</v>
      </c>
      <c r="C367" s="2">
        <f>Table13478[[#This Row],[Number]]*1000000*Table13478[[#This Row],[Multiplier]]</f>
        <v>366000000</v>
      </c>
      <c r="D367" s="6">
        <f t="shared" si="26"/>
        <v>0.10941914016393429</v>
      </c>
      <c r="E367" s="6">
        <f>Table13478[[#This Row],[Calibration Value]]/Constants!$B$1</f>
        <v>9.1391688739445112</v>
      </c>
      <c r="F367" s="6">
        <f t="shared" si="27"/>
        <v>0.16393442622950821</v>
      </c>
      <c r="G367" s="6">
        <f>$C367/Constants!$B$2</f>
        <v>6.1</v>
      </c>
      <c r="H367" s="9">
        <f t="shared" si="28"/>
        <v>1.1972548234214699E-2</v>
      </c>
      <c r="I367" s="9">
        <f t="shared" si="29"/>
        <v>2.6874496103198069E-2</v>
      </c>
      <c r="J367" s="10">
        <f>Table13478[[#This Row],[G Mass Ratio (kg)]]*1000</f>
        <v>11.972548234214699</v>
      </c>
      <c r="K367" s="10">
        <f>Table13478[[#This Row],[G Mass Ratio (kt)]]*1000</f>
        <v>26.874496103198069</v>
      </c>
    </row>
    <row r="368" spans="1:11" x14ac:dyDescent="0.25">
      <c r="A368" s="12">
        <v>367</v>
      </c>
      <c r="B368" s="10">
        <f>1</f>
        <v>1</v>
      </c>
      <c r="C368" s="2">
        <f>Table13478[[#This Row],[Number]]*1000000*Table13478[[#This Row],[Multiplier]]</f>
        <v>367000000</v>
      </c>
      <c r="D368" s="6">
        <f t="shared" si="26"/>
        <v>0.10912099536784728</v>
      </c>
      <c r="E368" s="6">
        <f>Table13478[[#This Row],[Calibration Value]]/Constants!$B$1</f>
        <v>9.1641392807039228</v>
      </c>
      <c r="F368" s="6">
        <f t="shared" si="27"/>
        <v>0.16348773841961853</v>
      </c>
      <c r="G368" s="6">
        <f>$C368/Constants!$B$2</f>
        <v>6.1166666666666663</v>
      </c>
      <c r="H368" s="9">
        <f t="shared" si="28"/>
        <v>1.1907391630069748E-2</v>
      </c>
      <c r="I368" s="9">
        <f t="shared" si="29"/>
        <v>2.6728240613561612E-2</v>
      </c>
      <c r="J368" s="10">
        <f>Table13478[[#This Row],[G Mass Ratio (kg)]]*1000</f>
        <v>11.907391630069748</v>
      </c>
      <c r="K368" s="10">
        <f>Table13478[[#This Row],[G Mass Ratio (kt)]]*1000</f>
        <v>26.72824061356161</v>
      </c>
    </row>
    <row r="369" spans="1:11" x14ac:dyDescent="0.25">
      <c r="A369" s="12">
        <v>368</v>
      </c>
      <c r="B369" s="10">
        <f>1</f>
        <v>1</v>
      </c>
      <c r="C369" s="2">
        <f>Table13478[[#This Row],[Number]]*1000000*Table13478[[#This Row],[Multiplier]]</f>
        <v>368000000</v>
      </c>
      <c r="D369" s="6">
        <f t="shared" si="26"/>
        <v>0.10882447092391292</v>
      </c>
      <c r="E369" s="6">
        <f>Table13478[[#This Row],[Calibration Value]]/Constants!$B$1</f>
        <v>9.1891096874633327</v>
      </c>
      <c r="F369" s="6">
        <f t="shared" si="27"/>
        <v>0.16304347826086957</v>
      </c>
      <c r="G369" s="6">
        <f>$C369/Constants!$B$2</f>
        <v>6.1333333333333337</v>
      </c>
      <c r="H369" s="9">
        <f t="shared" si="28"/>
        <v>1.1842765471869569E-2</v>
      </c>
      <c r="I369" s="9">
        <f t="shared" si="29"/>
        <v>2.6583175803402647E-2</v>
      </c>
      <c r="J369" s="10">
        <f>Table13478[[#This Row],[G Mass Ratio (kg)]]*1000</f>
        <v>11.842765471869569</v>
      </c>
      <c r="K369" s="10">
        <f>Table13478[[#This Row],[G Mass Ratio (kt)]]*1000</f>
        <v>26.583175803402646</v>
      </c>
    </row>
    <row r="370" spans="1:11" x14ac:dyDescent="0.25">
      <c r="A370" s="12">
        <v>369</v>
      </c>
      <c r="B370" s="10">
        <f>1</f>
        <v>1</v>
      </c>
      <c r="C370" s="2">
        <f>Table13478[[#This Row],[Number]]*1000000*Table13478[[#This Row],[Multiplier]]</f>
        <v>369000000</v>
      </c>
      <c r="D370" s="6">
        <f t="shared" si="26"/>
        <v>0.10852955365853646</v>
      </c>
      <c r="E370" s="6">
        <f>Table13478[[#This Row],[Calibration Value]]/Constants!$B$1</f>
        <v>9.2140800942227443</v>
      </c>
      <c r="F370" s="6">
        <f t="shared" si="27"/>
        <v>0.16260162601626016</v>
      </c>
      <c r="G370" s="6">
        <f>$C370/Constants!$B$2</f>
        <v>6.15</v>
      </c>
      <c r="H370" s="9">
        <f t="shared" si="28"/>
        <v>1.1778664017321146E-2</v>
      </c>
      <c r="I370" s="9">
        <f t="shared" si="29"/>
        <v>2.6439288783131731E-2</v>
      </c>
      <c r="J370" s="10">
        <f>Table13478[[#This Row],[G Mass Ratio (kg)]]*1000</f>
        <v>11.778664017321146</v>
      </c>
      <c r="K370" s="10">
        <f>Table13478[[#This Row],[G Mass Ratio (kt)]]*1000</f>
        <v>26.43928878313173</v>
      </c>
    </row>
    <row r="371" spans="1:11" x14ac:dyDescent="0.25">
      <c r="A371" s="12">
        <v>370</v>
      </c>
      <c r="B371" s="10">
        <f>1</f>
        <v>1</v>
      </c>
      <c r="C371" s="2">
        <f>Table13478[[#This Row],[Number]]*1000000*Table13478[[#This Row],[Multiplier]]</f>
        <v>370000000</v>
      </c>
      <c r="D371" s="6">
        <f t="shared" si="26"/>
        <v>0.10823623054054041</v>
      </c>
      <c r="E371" s="6">
        <f>Table13478[[#This Row],[Calibration Value]]/Constants!$B$1</f>
        <v>9.239050500982156</v>
      </c>
      <c r="F371" s="6">
        <f t="shared" si="27"/>
        <v>0.16216216216216214</v>
      </c>
      <c r="G371" s="6">
        <f>$C371/Constants!$B$2</f>
        <v>6.166666666666667</v>
      </c>
      <c r="H371" s="9">
        <f t="shared" si="28"/>
        <v>1.1715081601625012E-2</v>
      </c>
      <c r="I371" s="9">
        <f t="shared" si="29"/>
        <v>2.629656683710737E-2</v>
      </c>
      <c r="J371" s="10">
        <f>Table13478[[#This Row],[G Mass Ratio (kg)]]*1000</f>
        <v>11.715081601625013</v>
      </c>
      <c r="K371" s="10">
        <f>Table13478[[#This Row],[G Mass Ratio (kt)]]*1000</f>
        <v>26.29656683710737</v>
      </c>
    </row>
    <row r="372" spans="1:11" x14ac:dyDescent="0.25">
      <c r="A372" s="12">
        <v>371</v>
      </c>
      <c r="B372" s="10">
        <f>1</f>
        <v>1</v>
      </c>
      <c r="C372" s="2">
        <f>Table13478[[#This Row],[Number]]*1000000*Table13478[[#This Row],[Multiplier]]</f>
        <v>371000000</v>
      </c>
      <c r="D372" s="6">
        <f t="shared" si="26"/>
        <v>0.10794448867924515</v>
      </c>
      <c r="E372" s="6">
        <f>Table13478[[#This Row],[Calibration Value]]/Constants!$B$1</f>
        <v>9.2640209077415676</v>
      </c>
      <c r="F372" s="6">
        <f t="shared" si="27"/>
        <v>0.16172506738544473</v>
      </c>
      <c r="G372" s="6">
        <f>$C372/Constants!$B$2</f>
        <v>6.1833333333333336</v>
      </c>
      <c r="H372" s="9">
        <f t="shared" si="28"/>
        <v>1.1652012636223685E-2</v>
      </c>
      <c r="I372" s="9">
        <f t="shared" si="29"/>
        <v>2.615499742082664E-2</v>
      </c>
      <c r="J372" s="10">
        <f>Table13478[[#This Row],[G Mass Ratio (kg)]]*1000</f>
        <v>11.652012636223684</v>
      </c>
      <c r="K372" s="10">
        <f>Table13478[[#This Row],[G Mass Ratio (kt)]]*1000</f>
        <v>26.154997420826639</v>
      </c>
    </row>
    <row r="373" spans="1:11" x14ac:dyDescent="0.25">
      <c r="A373" s="12">
        <v>372</v>
      </c>
      <c r="B373" s="10">
        <f>1</f>
        <v>1</v>
      </c>
      <c r="C373" s="2">
        <f>Table13478[[#This Row],[Number]]*1000000*Table13478[[#This Row],[Multiplier]]</f>
        <v>372000000</v>
      </c>
      <c r="D373" s="6">
        <f t="shared" si="26"/>
        <v>0.10765431532258053</v>
      </c>
      <c r="E373" s="6">
        <f>Table13478[[#This Row],[Calibration Value]]/Constants!$B$1</f>
        <v>9.2889913145009775</v>
      </c>
      <c r="F373" s="6">
        <f t="shared" si="27"/>
        <v>0.16129032258064516</v>
      </c>
      <c r="G373" s="6">
        <f>$C373/Constants!$B$2</f>
        <v>6.2</v>
      </c>
      <c r="H373" s="9">
        <f t="shared" si="28"/>
        <v>1.1589451607573598E-2</v>
      </c>
      <c r="I373" s="9">
        <f t="shared" si="29"/>
        <v>2.6014568158168574E-2</v>
      </c>
      <c r="J373" s="10">
        <f>Table13478[[#This Row],[G Mass Ratio (kg)]]*1000</f>
        <v>11.589451607573597</v>
      </c>
      <c r="K373" s="10">
        <f>Table13478[[#This Row],[G Mass Ratio (kt)]]*1000</f>
        <v>26.014568158168572</v>
      </c>
    </row>
    <row r="374" spans="1:11" x14ac:dyDescent="0.25">
      <c r="A374" s="12">
        <v>373</v>
      </c>
      <c r="B374" s="10">
        <f>1</f>
        <v>1</v>
      </c>
      <c r="C374" s="2">
        <f>Table13478[[#This Row],[Number]]*1000000*Table13478[[#This Row],[Multiplier]]</f>
        <v>373000000</v>
      </c>
      <c r="D374" s="6">
        <f t="shared" si="26"/>
        <v>0.10736569785522776</v>
      </c>
      <c r="E374" s="6">
        <f>Table13478[[#This Row],[Calibration Value]]/Constants!$B$1</f>
        <v>9.3139617212603891</v>
      </c>
      <c r="F374" s="6">
        <f t="shared" si="27"/>
        <v>0.16085790884718498</v>
      </c>
      <c r="G374" s="6">
        <f>$C374/Constants!$B$2</f>
        <v>6.2166666666666668</v>
      </c>
      <c r="H374" s="9">
        <f t="shared" si="28"/>
        <v>1.1527393075940058E-2</v>
      </c>
      <c r="I374" s="9">
        <f t="shared" si="29"/>
        <v>2.5875266838689272E-2</v>
      </c>
      <c r="J374" s="10">
        <f>Table13478[[#This Row],[G Mass Ratio (kg)]]*1000</f>
        <v>11.527393075940058</v>
      </c>
      <c r="K374" s="10">
        <f>Table13478[[#This Row],[G Mass Ratio (kt)]]*1000</f>
        <v>25.875266838689271</v>
      </c>
    </row>
    <row r="375" spans="1:11" x14ac:dyDescent="0.25">
      <c r="A375" s="12">
        <v>374</v>
      </c>
      <c r="B375" s="10">
        <f>1</f>
        <v>1</v>
      </c>
      <c r="C375" s="2">
        <f>Table13478[[#This Row],[Number]]*1000000*Table13478[[#This Row],[Multiplier]]</f>
        <v>374000000</v>
      </c>
      <c r="D375" s="6">
        <f t="shared" si="26"/>
        <v>0.10707862379679131</v>
      </c>
      <c r="E375" s="6">
        <f>Table13478[[#This Row],[Calibration Value]]/Constants!$B$1</f>
        <v>9.3389321280198008</v>
      </c>
      <c r="F375" s="6">
        <f t="shared" si="27"/>
        <v>0.16042780748663102</v>
      </c>
      <c r="G375" s="6">
        <f>$C375/Constants!$B$2</f>
        <v>6.2333333333333334</v>
      </c>
      <c r="H375" s="9">
        <f t="shared" si="28"/>
        <v>1.1465831674214763E-2</v>
      </c>
      <c r="I375" s="9">
        <f t="shared" si="29"/>
        <v>2.5737081414967545E-2</v>
      </c>
      <c r="J375" s="10">
        <f>Table13478[[#This Row],[G Mass Ratio (kg)]]*1000</f>
        <v>11.465831674214764</v>
      </c>
      <c r="K375" s="10">
        <f>Table13478[[#This Row],[G Mass Ratio (kt)]]*1000</f>
        <v>25.737081414967545</v>
      </c>
    </row>
    <row r="376" spans="1:11" x14ac:dyDescent="0.25">
      <c r="A376" s="12">
        <v>375</v>
      </c>
      <c r="B376" s="10">
        <f>1</f>
        <v>1</v>
      </c>
      <c r="C376" s="2">
        <f>Table13478[[#This Row],[Number]]*1000000*Table13478[[#This Row],[Multiplier]]</f>
        <v>375000000</v>
      </c>
      <c r="D376" s="6">
        <f t="shared" si="26"/>
        <v>0.10679308079999987</v>
      </c>
      <c r="E376" s="6">
        <f>Table13478[[#This Row],[Calibration Value]]/Constants!$B$1</f>
        <v>9.3639025347792124</v>
      </c>
      <c r="F376" s="6">
        <f t="shared" si="27"/>
        <v>0.16</v>
      </c>
      <c r="G376" s="6">
        <f>$C376/Constants!$B$2</f>
        <v>6.25</v>
      </c>
      <c r="H376" s="9">
        <f t="shared" si="28"/>
        <v>1.1404762106755301E-2</v>
      </c>
      <c r="I376" s="9">
        <f t="shared" si="29"/>
        <v>2.5600000000000001E-2</v>
      </c>
      <c r="J376" s="10">
        <f>Table13478[[#This Row],[G Mass Ratio (kg)]]*1000</f>
        <v>11.404762106755301</v>
      </c>
      <c r="K376" s="10">
        <f>Table13478[[#This Row],[G Mass Ratio (kt)]]*1000</f>
        <v>25.6</v>
      </c>
    </row>
    <row r="377" spans="1:11" x14ac:dyDescent="0.25">
      <c r="A377" s="12">
        <v>376</v>
      </c>
      <c r="B377" s="10">
        <f>1</f>
        <v>1</v>
      </c>
      <c r="C377" s="2">
        <f>Table13478[[#This Row],[Number]]*1000000*Table13478[[#This Row],[Multiplier]]</f>
        <v>376000000</v>
      </c>
      <c r="D377" s="6">
        <f t="shared" si="26"/>
        <v>0.10650905664893605</v>
      </c>
      <c r="E377" s="6">
        <f>Table13478[[#This Row],[Calibration Value]]/Constants!$B$1</f>
        <v>9.3888729415386223</v>
      </c>
      <c r="F377" s="6">
        <f t="shared" si="27"/>
        <v>0.15957446808510639</v>
      </c>
      <c r="G377" s="6">
        <f>$C377/Constants!$B$2</f>
        <v>6.2666666666666666</v>
      </c>
      <c r="H377" s="9">
        <f t="shared" si="28"/>
        <v>1.1344179148246269E-2</v>
      </c>
      <c r="I377" s="9">
        <f t="shared" si="29"/>
        <v>2.5464010864644639E-2</v>
      </c>
      <c r="J377" s="10">
        <f>Table13478[[#This Row],[G Mass Ratio (kg)]]*1000</f>
        <v>11.344179148246269</v>
      </c>
      <c r="K377" s="10">
        <f>Table13478[[#This Row],[G Mass Ratio (kt)]]*1000</f>
        <v>25.464010864644639</v>
      </c>
    </row>
    <row r="378" spans="1:11" x14ac:dyDescent="0.25">
      <c r="A378" s="12">
        <v>377</v>
      </c>
      <c r="B378" s="10">
        <f>1</f>
        <v>1</v>
      </c>
      <c r="C378" s="2">
        <f>Table13478[[#This Row],[Number]]*1000000*Table13478[[#This Row],[Multiplier]]</f>
        <v>377000000</v>
      </c>
      <c r="D378" s="6">
        <f t="shared" si="26"/>
        <v>0.10622653925729431</v>
      </c>
      <c r="E378" s="6">
        <f>Table13478[[#This Row],[Calibration Value]]/Constants!$B$1</f>
        <v>9.4138433482980339</v>
      </c>
      <c r="F378" s="6">
        <f t="shared" si="27"/>
        <v>0.15915119363395225</v>
      </c>
      <c r="G378" s="6">
        <f>$C378/Constants!$B$2</f>
        <v>6.2833333333333332</v>
      </c>
      <c r="H378" s="9">
        <f t="shared" si="28"/>
        <v>1.1284077642581488E-2</v>
      </c>
      <c r="I378" s="9">
        <f t="shared" si="29"/>
        <v>2.5329102435111762E-2</v>
      </c>
      <c r="J378" s="10">
        <f>Table13478[[#This Row],[G Mass Ratio (kg)]]*1000</f>
        <v>11.284077642581488</v>
      </c>
      <c r="K378" s="10">
        <f>Table13478[[#This Row],[G Mass Ratio (kt)]]*1000</f>
        <v>25.329102435111761</v>
      </c>
    </row>
    <row r="379" spans="1:11" x14ac:dyDescent="0.25">
      <c r="A379" s="12">
        <v>378</v>
      </c>
      <c r="B379" s="10">
        <f>1</f>
        <v>1</v>
      </c>
      <c r="C379" s="2">
        <f>Table13478[[#This Row],[Number]]*1000000*Table13478[[#This Row],[Multiplier]]</f>
        <v>378000000</v>
      </c>
      <c r="D379" s="6">
        <f t="shared" si="26"/>
        <v>0.10594551666666654</v>
      </c>
      <c r="E379" s="6">
        <f>Table13478[[#This Row],[Calibration Value]]/Constants!$B$1</f>
        <v>9.4388137550574456</v>
      </c>
      <c r="F379" s="6">
        <f t="shared" si="27"/>
        <v>0.15873015873015872</v>
      </c>
      <c r="G379" s="6">
        <f>$C379/Constants!$B$2</f>
        <v>6.3</v>
      </c>
      <c r="H379" s="9">
        <f t="shared" si="28"/>
        <v>1.1224452501766919E-2</v>
      </c>
      <c r="I379" s="9">
        <f t="shared" si="29"/>
        <v>2.5195263290501382E-2</v>
      </c>
      <c r="J379" s="10">
        <f>Table13478[[#This Row],[G Mass Ratio (kg)]]*1000</f>
        <v>11.224452501766919</v>
      </c>
      <c r="K379" s="10">
        <f>Table13478[[#This Row],[G Mass Ratio (kt)]]*1000</f>
        <v>25.195263290501384</v>
      </c>
    </row>
    <row r="380" spans="1:11" x14ac:dyDescent="0.25">
      <c r="A380" s="12">
        <v>379</v>
      </c>
      <c r="B380" s="10">
        <f>1</f>
        <v>1</v>
      </c>
      <c r="C380" s="2">
        <f>Table13478[[#This Row],[Number]]*1000000*Table13478[[#This Row],[Multiplier]]</f>
        <v>379000000</v>
      </c>
      <c r="D380" s="6">
        <f t="shared" si="26"/>
        <v>0.10566597704485475</v>
      </c>
      <c r="E380" s="6">
        <f>Table13478[[#This Row],[Calibration Value]]/Constants!$B$1</f>
        <v>9.4637841618168572</v>
      </c>
      <c r="F380" s="6">
        <f t="shared" si="27"/>
        <v>0.15831134564643801</v>
      </c>
      <c r="G380" s="6">
        <f>$C380/Constants!$B$2</f>
        <v>6.3166666666666664</v>
      </c>
      <c r="H380" s="9">
        <f t="shared" si="28"/>
        <v>1.1165298704843772E-2</v>
      </c>
      <c r="I380" s="9">
        <f t="shared" si="29"/>
        <v>2.5062482160385965E-2</v>
      </c>
      <c r="J380" s="10">
        <f>Table13478[[#This Row],[G Mass Ratio (kg)]]*1000</f>
        <v>11.165298704843773</v>
      </c>
      <c r="K380" s="10">
        <f>Table13478[[#This Row],[G Mass Ratio (kt)]]*1000</f>
        <v>25.062482160385965</v>
      </c>
    </row>
    <row r="381" spans="1:11" x14ac:dyDescent="0.25">
      <c r="A381" s="12">
        <v>380</v>
      </c>
      <c r="B381" s="10">
        <f>1</f>
        <v>1</v>
      </c>
      <c r="C381" s="2">
        <f>Table13478[[#This Row],[Number]]*1000000*Table13478[[#This Row],[Multiplier]]</f>
        <v>380000000</v>
      </c>
      <c r="D381" s="6">
        <f t="shared" si="26"/>
        <v>0.1053879086842104</v>
      </c>
      <c r="E381" s="6">
        <f>Table13478[[#This Row],[Calibration Value]]/Constants!$B$1</f>
        <v>9.4887545685762689</v>
      </c>
      <c r="F381" s="6">
        <f t="shared" si="27"/>
        <v>0.15789473684210528</v>
      </c>
      <c r="G381" s="6">
        <f>$C381/Constants!$B$2</f>
        <v>6.333333333333333</v>
      </c>
      <c r="H381" s="9">
        <f t="shared" si="28"/>
        <v>1.110661129683147E-2</v>
      </c>
      <c r="I381" s="9">
        <f t="shared" si="29"/>
        <v>2.4930747922437678E-2</v>
      </c>
      <c r="J381" s="10">
        <f>Table13478[[#This Row],[G Mass Ratio (kg)]]*1000</f>
        <v>11.106611296831471</v>
      </c>
      <c r="K381" s="10">
        <f>Table13478[[#This Row],[G Mass Ratio (kt)]]*1000</f>
        <v>24.930747922437678</v>
      </c>
    </row>
    <row r="382" spans="1:11" x14ac:dyDescent="0.25">
      <c r="A382" s="12">
        <v>381</v>
      </c>
      <c r="B382" s="10">
        <f>1</f>
        <v>1</v>
      </c>
      <c r="C382" s="2">
        <f>Table13478[[#This Row],[Number]]*1000000*Table13478[[#This Row],[Multiplier]]</f>
        <v>381000000</v>
      </c>
      <c r="D382" s="6">
        <f t="shared" si="26"/>
        <v>0.10511129999999988</v>
      </c>
      <c r="E382" s="6">
        <f>Table13478[[#This Row],[Calibration Value]]/Constants!$B$1</f>
        <v>9.5137249753356787</v>
      </c>
      <c r="F382" s="6">
        <f t="shared" si="27"/>
        <v>0.15748031496062992</v>
      </c>
      <c r="G382" s="6">
        <f>$C382/Constants!$B$2</f>
        <v>6.35</v>
      </c>
      <c r="H382" s="9">
        <f t="shared" si="28"/>
        <v>1.1048385387689975E-2</v>
      </c>
      <c r="I382" s="9">
        <f t="shared" si="29"/>
        <v>2.4800049600099201E-2</v>
      </c>
      <c r="J382" s="10">
        <f>Table13478[[#This Row],[G Mass Ratio (kg)]]*1000</f>
        <v>11.048385387689974</v>
      </c>
      <c r="K382" s="10">
        <f>Table13478[[#This Row],[G Mass Ratio (kt)]]*1000</f>
        <v>24.8000496000992</v>
      </c>
    </row>
    <row r="383" spans="1:11" x14ac:dyDescent="0.25">
      <c r="A383" s="12">
        <v>382</v>
      </c>
      <c r="B383" s="10">
        <f>1</f>
        <v>1</v>
      </c>
      <c r="C383" s="2">
        <f>Table13478[[#This Row],[Number]]*1000000*Table13478[[#This Row],[Multiplier]]</f>
        <v>382000000</v>
      </c>
      <c r="D383" s="6">
        <f t="shared" si="26"/>
        <v>0.10483613952879568</v>
      </c>
      <c r="E383" s="6">
        <f>Table13478[[#This Row],[Calibration Value]]/Constants!$B$1</f>
        <v>9.5386953820950904</v>
      </c>
      <c r="F383" s="6">
        <f t="shared" si="27"/>
        <v>0.15706806282722513</v>
      </c>
      <c r="G383" s="6">
        <f>$C383/Constants!$B$2</f>
        <v>6.3666666666666663</v>
      </c>
      <c r="H383" s="9">
        <f t="shared" si="28"/>
        <v>1.0990616151301117E-2</v>
      </c>
      <c r="I383" s="9">
        <f t="shared" si="29"/>
        <v>2.467037636029714E-2</v>
      </c>
      <c r="J383" s="10">
        <f>Table13478[[#This Row],[G Mass Ratio (kg)]]*1000</f>
        <v>10.990616151301117</v>
      </c>
      <c r="K383" s="10">
        <f>Table13478[[#This Row],[G Mass Ratio (kt)]]*1000</f>
        <v>24.670376360297141</v>
      </c>
    </row>
    <row r="384" spans="1:11" x14ac:dyDescent="0.25">
      <c r="A384" s="12">
        <v>383</v>
      </c>
      <c r="B384" s="10">
        <f>1</f>
        <v>1</v>
      </c>
      <c r="C384" s="2">
        <f>Table13478[[#This Row],[Number]]*1000000*Table13478[[#This Row],[Multiplier]]</f>
        <v>383000000</v>
      </c>
      <c r="D384" s="6">
        <f t="shared" si="26"/>
        <v>0.10456241592689282</v>
      </c>
      <c r="E384" s="6">
        <f>Table13478[[#This Row],[Calibration Value]]/Constants!$B$1</f>
        <v>9.563665788854502</v>
      </c>
      <c r="F384" s="6">
        <f t="shared" si="27"/>
        <v>0.15665796344647517</v>
      </c>
      <c r="G384" s="6">
        <f>$C384/Constants!$B$2</f>
        <v>6.3833333333333337</v>
      </c>
      <c r="H384" s="9">
        <f t="shared" si="28"/>
        <v>1.0933298824468529E-2</v>
      </c>
      <c r="I384" s="9">
        <f t="shared" si="29"/>
        <v>2.4541717511197152E-2</v>
      </c>
      <c r="J384" s="10">
        <f>Table13478[[#This Row],[G Mass Ratio (kg)]]*1000</f>
        <v>10.93329882446853</v>
      </c>
      <c r="K384" s="10">
        <f>Table13478[[#This Row],[G Mass Ratio (kt)]]*1000</f>
        <v>24.541717511197152</v>
      </c>
    </row>
    <row r="385" spans="1:11" x14ac:dyDescent="0.25">
      <c r="A385" s="12">
        <v>384</v>
      </c>
      <c r="B385" s="10">
        <f>1</f>
        <v>1</v>
      </c>
      <c r="C385" s="2">
        <f>Table13478[[#This Row],[Number]]*1000000*Table13478[[#This Row],[Multiplier]]</f>
        <v>384000000</v>
      </c>
      <c r="D385" s="6">
        <f t="shared" si="26"/>
        <v>0.10429011796874987</v>
      </c>
      <c r="E385" s="6">
        <f>Table13478[[#This Row],[Calibration Value]]/Constants!$B$1</f>
        <v>9.5886361956139137</v>
      </c>
      <c r="F385" s="6">
        <f t="shared" si="27"/>
        <v>0.15625</v>
      </c>
      <c r="G385" s="6">
        <f>$C385/Constants!$B$2</f>
        <v>6.4</v>
      </c>
      <c r="H385" s="9">
        <f t="shared" si="28"/>
        <v>1.0876428705935765E-2</v>
      </c>
      <c r="I385" s="9">
        <f t="shared" si="29"/>
        <v>2.44140625E-2</v>
      </c>
      <c r="J385" s="10">
        <f>Table13478[[#This Row],[G Mass Ratio (kg)]]*1000</f>
        <v>10.876428705935766</v>
      </c>
      <c r="K385" s="10">
        <f>Table13478[[#This Row],[G Mass Ratio (kt)]]*1000</f>
        <v>24.4140625</v>
      </c>
    </row>
    <row r="386" spans="1:11" x14ac:dyDescent="0.25">
      <c r="A386" s="12">
        <v>385</v>
      </c>
      <c r="B386" s="10">
        <f>1</f>
        <v>1</v>
      </c>
      <c r="C386" s="2">
        <f>Table13478[[#This Row],[Number]]*1000000*Table13478[[#This Row],[Multiplier]]</f>
        <v>385000000</v>
      </c>
      <c r="D386" s="6">
        <f t="shared" si="26"/>
        <v>0.10401923454545443</v>
      </c>
      <c r="E386" s="6">
        <f>Table13478[[#This Row],[Calibration Value]]/Constants!$B$1</f>
        <v>9.6136066023733235</v>
      </c>
      <c r="F386" s="6">
        <f t="shared" si="27"/>
        <v>0.15584415584415584</v>
      </c>
      <c r="G386" s="6">
        <f>$C386/Constants!$B$2</f>
        <v>6.416666666666667</v>
      </c>
      <c r="H386" s="9">
        <f t="shared" si="28"/>
        <v>1.0820001155422261E-2</v>
      </c>
      <c r="I386" s="9">
        <f t="shared" si="29"/>
        <v>2.4287400910777534E-2</v>
      </c>
      <c r="J386" s="10">
        <f>Table13478[[#This Row],[G Mass Ratio (kg)]]*1000</f>
        <v>10.820001155422261</v>
      </c>
      <c r="K386" s="10">
        <f>Table13478[[#This Row],[G Mass Ratio (kt)]]*1000</f>
        <v>24.287400910777535</v>
      </c>
    </row>
    <row r="387" spans="1:11" x14ac:dyDescent="0.25">
      <c r="A387" s="12">
        <v>386</v>
      </c>
      <c r="B387" s="10">
        <f>1</f>
        <v>1</v>
      </c>
      <c r="C387" s="2">
        <f>Table13478[[#This Row],[Number]]*1000000*Table13478[[#This Row],[Multiplier]]</f>
        <v>386000000</v>
      </c>
      <c r="D387" s="6">
        <f t="shared" si="26"/>
        <v>0.10374975466321232</v>
      </c>
      <c r="E387" s="6">
        <f>Table13478[[#This Row],[Calibration Value]]/Constants!$B$1</f>
        <v>9.6385770091327352</v>
      </c>
      <c r="F387" s="6">
        <f t="shared" si="27"/>
        <v>0.15544041450777202</v>
      </c>
      <c r="G387" s="6">
        <f>$C387/Constants!$B$2</f>
        <v>6.4333333333333336</v>
      </c>
      <c r="H387" s="9">
        <f t="shared" si="28"/>
        <v>1.0764011592676747E-2</v>
      </c>
      <c r="I387" s="9">
        <f t="shared" si="29"/>
        <v>2.4161722462347983E-2</v>
      </c>
      <c r="J387" s="10">
        <f>Table13478[[#This Row],[G Mass Ratio (kg)]]*1000</f>
        <v>10.764011592676747</v>
      </c>
      <c r="K387" s="10">
        <f>Table13478[[#This Row],[G Mass Ratio (kt)]]*1000</f>
        <v>24.161722462347981</v>
      </c>
    </row>
    <row r="388" spans="1:11" x14ac:dyDescent="0.25">
      <c r="A388" s="12">
        <v>387</v>
      </c>
      <c r="B388" s="10">
        <f>1</f>
        <v>1</v>
      </c>
      <c r="C388" s="2">
        <f>Table13478[[#This Row],[Number]]*1000000*Table13478[[#This Row],[Multiplier]]</f>
        <v>387000000</v>
      </c>
      <c r="D388" s="6">
        <f t="shared" si="26"/>
        <v>0.10348166744186034</v>
      </c>
      <c r="E388" s="6">
        <f>Table13478[[#This Row],[Calibration Value]]/Constants!$B$1</f>
        <v>9.6635474158921468</v>
      </c>
      <c r="F388" s="6">
        <f t="shared" si="27"/>
        <v>0.15503875968992248</v>
      </c>
      <c r="G388" s="6">
        <f>$C388/Constants!$B$2</f>
        <v>6.45</v>
      </c>
      <c r="H388" s="9">
        <f t="shared" si="28"/>
        <v>1.0708455496547779E-2</v>
      </c>
      <c r="I388" s="9">
        <f t="shared" si="29"/>
        <v>2.4037017006189532E-2</v>
      </c>
      <c r="J388" s="10">
        <f>Table13478[[#This Row],[G Mass Ratio (kg)]]*1000</f>
        <v>10.70845549654778</v>
      </c>
      <c r="K388" s="10">
        <f>Table13478[[#This Row],[G Mass Ratio (kt)]]*1000</f>
        <v>24.037017006189533</v>
      </c>
    </row>
    <row r="389" spans="1:11" x14ac:dyDescent="0.25">
      <c r="A389" s="12">
        <v>388</v>
      </c>
      <c r="B389" s="10">
        <f>1</f>
        <v>1</v>
      </c>
      <c r="C389" s="2">
        <f>Table13478[[#This Row],[Number]]*1000000*Table13478[[#This Row],[Multiplier]]</f>
        <v>388000000</v>
      </c>
      <c r="D389" s="6">
        <f t="shared" si="26"/>
        <v>0.10321496211340193</v>
      </c>
      <c r="E389" s="6">
        <f>Table13478[[#This Row],[Calibration Value]]/Constants!$B$1</f>
        <v>9.6885178226515585</v>
      </c>
      <c r="F389" s="6">
        <f t="shared" si="27"/>
        <v>0.15463917525773196</v>
      </c>
      <c r="G389" s="6">
        <f>$C389/Constants!$B$2</f>
        <v>6.4666666666666668</v>
      </c>
      <c r="H389" s="9">
        <f t="shared" si="28"/>
        <v>1.0653328404070997E-2</v>
      </c>
      <c r="I389" s="9">
        <f t="shared" si="29"/>
        <v>2.3913274524391542E-2</v>
      </c>
      <c r="J389" s="10">
        <f>Table13478[[#This Row],[G Mass Ratio (kg)]]*1000</f>
        <v>10.653328404070997</v>
      </c>
      <c r="K389" s="10">
        <f>Table13478[[#This Row],[G Mass Ratio (kt)]]*1000</f>
        <v>23.913274524391543</v>
      </c>
    </row>
    <row r="390" spans="1:11" x14ac:dyDescent="0.25">
      <c r="A390" s="12">
        <v>389</v>
      </c>
      <c r="B390" s="10">
        <f>1</f>
        <v>1</v>
      </c>
      <c r="C390" s="2">
        <f>Table13478[[#This Row],[Number]]*1000000*Table13478[[#This Row],[Multiplier]]</f>
        <v>389000000</v>
      </c>
      <c r="D390" s="6">
        <f t="shared" si="26"/>
        <v>0.10294962802056544</v>
      </c>
      <c r="E390" s="6">
        <f>Table13478[[#This Row],[Calibration Value]]/Constants!$B$1</f>
        <v>9.7134882294109683</v>
      </c>
      <c r="F390" s="6">
        <f t="shared" si="27"/>
        <v>0.15424164524421594</v>
      </c>
      <c r="G390" s="6">
        <f>$C390/Constants!$B$2</f>
        <v>6.4833333333333334</v>
      </c>
      <c r="H390" s="9">
        <f t="shared" si="28"/>
        <v>1.0598625909572792E-2</v>
      </c>
      <c r="I390" s="9">
        <f t="shared" si="29"/>
        <v>2.379048512764256E-2</v>
      </c>
      <c r="J390" s="10">
        <f>Table13478[[#This Row],[G Mass Ratio (kg)]]*1000</f>
        <v>10.598625909572792</v>
      </c>
      <c r="K390" s="10">
        <f>Table13478[[#This Row],[G Mass Ratio (kt)]]*1000</f>
        <v>23.790485127642558</v>
      </c>
    </row>
    <row r="391" spans="1:11" x14ac:dyDescent="0.25">
      <c r="A391" s="12">
        <v>390</v>
      </c>
      <c r="B391" s="10">
        <f>1</f>
        <v>1</v>
      </c>
      <c r="C391" s="2">
        <f>Table13478[[#This Row],[Number]]*1000000*Table13478[[#This Row],[Multiplier]]</f>
        <v>390000000</v>
      </c>
      <c r="D391" s="6">
        <f t="shared" si="26"/>
        <v>0.10268565461538449</v>
      </c>
      <c r="E391" s="6">
        <f>Table13478[[#This Row],[Calibration Value]]/Constants!$B$1</f>
        <v>9.73845863617038</v>
      </c>
      <c r="F391" s="6">
        <f t="shared" si="27"/>
        <v>0.15384615384615385</v>
      </c>
      <c r="G391" s="6">
        <f>$C391/Constants!$B$2</f>
        <v>6.5</v>
      </c>
      <c r="H391" s="9">
        <f t="shared" si="28"/>
        <v>1.0544343663790035E-2</v>
      </c>
      <c r="I391" s="9">
        <f t="shared" si="29"/>
        <v>2.3668639053254441E-2</v>
      </c>
      <c r="J391" s="10">
        <f>Table13478[[#This Row],[G Mass Ratio (kg)]]*1000</f>
        <v>10.544343663790034</v>
      </c>
      <c r="K391" s="10">
        <f>Table13478[[#This Row],[G Mass Ratio (kt)]]*1000</f>
        <v>23.668639053254442</v>
      </c>
    </row>
    <row r="392" spans="1:11" x14ac:dyDescent="0.25">
      <c r="A392" s="12">
        <v>391</v>
      </c>
      <c r="B392" s="10">
        <f>1</f>
        <v>1</v>
      </c>
      <c r="C392" s="2">
        <f>Table13478[[#This Row],[Number]]*1000000*Table13478[[#This Row],[Multiplier]]</f>
        <v>391000000</v>
      </c>
      <c r="D392" s="6">
        <f t="shared" si="26"/>
        <v>0.10242303145780039</v>
      </c>
      <c r="E392" s="6">
        <f>Table13478[[#This Row],[Calibration Value]]/Constants!$B$1</f>
        <v>9.7634290429297916</v>
      </c>
      <c r="F392" s="6">
        <f t="shared" si="27"/>
        <v>0.15345268542199489</v>
      </c>
      <c r="G392" s="6">
        <f>$C392/Constants!$B$2</f>
        <v>6.5166666666666666</v>
      </c>
      <c r="H392" s="9">
        <f t="shared" si="28"/>
        <v>1.0490477373005569E-2</v>
      </c>
      <c r="I392" s="9">
        <f t="shared" si="29"/>
        <v>2.3547726663221722E-2</v>
      </c>
      <c r="J392" s="10">
        <f>Table13478[[#This Row],[G Mass Ratio (kg)]]*1000</f>
        <v>10.490477373005568</v>
      </c>
      <c r="K392" s="10">
        <f>Table13478[[#This Row],[G Mass Ratio (kt)]]*1000</f>
        <v>23.547726663221724</v>
      </c>
    </row>
    <row r="393" spans="1:11" x14ac:dyDescent="0.25">
      <c r="A393" s="12">
        <v>392</v>
      </c>
      <c r="B393" s="10">
        <f>1</f>
        <v>1</v>
      </c>
      <c r="C393" s="2">
        <f>Table13478[[#This Row],[Number]]*1000000*Table13478[[#This Row],[Multiplier]]</f>
        <v>392000000</v>
      </c>
      <c r="D393" s="6">
        <f t="shared" si="26"/>
        <v>0.10216174821428559</v>
      </c>
      <c r="E393" s="6">
        <f>Table13478[[#This Row],[Calibration Value]]/Constants!$B$1</f>
        <v>9.7883994496892033</v>
      </c>
      <c r="F393" s="6">
        <f t="shared" si="27"/>
        <v>0.15306122448979592</v>
      </c>
      <c r="G393" s="6">
        <f>$C393/Constants!$B$2</f>
        <v>6.5333333333333332</v>
      </c>
      <c r="H393" s="9">
        <f t="shared" si="28"/>
        <v>1.0437022798199084E-2</v>
      </c>
      <c r="I393" s="9">
        <f t="shared" si="29"/>
        <v>2.3427738442315701E-2</v>
      </c>
      <c r="J393" s="10">
        <f>Table13478[[#This Row],[G Mass Ratio (kg)]]*1000</f>
        <v>10.437022798199084</v>
      </c>
      <c r="K393" s="10">
        <f>Table13478[[#This Row],[G Mass Ratio (kt)]]*1000</f>
        <v>23.4277384423157</v>
      </c>
    </row>
    <row r="394" spans="1:11" x14ac:dyDescent="0.25">
      <c r="A394" s="12">
        <v>393</v>
      </c>
      <c r="B394" s="10">
        <f>1</f>
        <v>1</v>
      </c>
      <c r="C394" s="2">
        <f>Table13478[[#This Row],[Number]]*1000000*Table13478[[#This Row],[Multiplier]]</f>
        <v>393000000</v>
      </c>
      <c r="D394" s="6">
        <f t="shared" si="26"/>
        <v>0.10190179465648842</v>
      </c>
      <c r="E394" s="6">
        <f>Table13478[[#This Row],[Calibration Value]]/Constants!$B$1</f>
        <v>9.8133698564486149</v>
      </c>
      <c r="F394" s="6">
        <f t="shared" si="27"/>
        <v>0.15267175572519084</v>
      </c>
      <c r="G394" s="6">
        <f>$C394/Constants!$B$2</f>
        <v>6.55</v>
      </c>
      <c r="H394" s="9">
        <f t="shared" si="28"/>
        <v>1.0383975754213133E-2</v>
      </c>
      <c r="I394" s="9">
        <f t="shared" si="29"/>
        <v>2.3308664996212345E-2</v>
      </c>
      <c r="J394" s="10">
        <f>Table13478[[#This Row],[G Mass Ratio (kg)]]*1000</f>
        <v>10.383975754213132</v>
      </c>
      <c r="K394" s="10">
        <f>Table13478[[#This Row],[G Mass Ratio (kt)]]*1000</f>
        <v>23.308664996212347</v>
      </c>
    </row>
    <row r="395" spans="1:11" x14ac:dyDescent="0.25">
      <c r="A395" s="12">
        <v>394</v>
      </c>
      <c r="B395" s="10">
        <f>1</f>
        <v>1</v>
      </c>
      <c r="C395" s="2">
        <f>Table13478[[#This Row],[Number]]*1000000*Table13478[[#This Row],[Multiplier]]</f>
        <v>394000000</v>
      </c>
      <c r="D395" s="6">
        <f t="shared" si="26"/>
        <v>0.10164316065989837</v>
      </c>
      <c r="E395" s="6">
        <f>Table13478[[#This Row],[Calibration Value]]/Constants!$B$1</f>
        <v>9.8383402632080248</v>
      </c>
      <c r="F395" s="6">
        <f t="shared" si="27"/>
        <v>0.15228426395939088</v>
      </c>
      <c r="G395" s="6">
        <f>$C395/Constants!$B$2</f>
        <v>6.5666666666666664</v>
      </c>
      <c r="H395" s="9">
        <f t="shared" si="28"/>
        <v>1.0331332108933911E-2</v>
      </c>
      <c r="I395" s="9">
        <f t="shared" si="29"/>
        <v>2.3190497049653435E-2</v>
      </c>
      <c r="J395" s="10">
        <f>Table13478[[#This Row],[G Mass Ratio (kg)]]*1000</f>
        <v>10.331332108933911</v>
      </c>
      <c r="K395" s="10">
        <f>Table13478[[#This Row],[G Mass Ratio (kt)]]*1000</f>
        <v>23.190497049653434</v>
      </c>
    </row>
    <row r="396" spans="1:11" x14ac:dyDescent="0.25">
      <c r="A396" s="12">
        <v>395</v>
      </c>
      <c r="B396" s="10">
        <f>1</f>
        <v>1</v>
      </c>
      <c r="C396" s="2">
        <f>Table13478[[#This Row],[Number]]*1000000*Table13478[[#This Row],[Multiplier]]</f>
        <v>395000000</v>
      </c>
      <c r="D396" s="6">
        <f t="shared" si="26"/>
        <v>0.10138583620253153</v>
      </c>
      <c r="E396" s="6">
        <f>Table13478[[#This Row],[Calibration Value]]/Constants!$B$1</f>
        <v>9.8633106699674364</v>
      </c>
      <c r="F396" s="6">
        <f t="shared" si="27"/>
        <v>0.15189873417721519</v>
      </c>
      <c r="G396" s="6">
        <f>$C396/Constants!$B$2</f>
        <v>6.583333333333333</v>
      </c>
      <c r="H396" s="9">
        <f t="shared" si="28"/>
        <v>1.0279087782486552E-2</v>
      </c>
      <c r="I396" s="9">
        <f t="shared" si="29"/>
        <v>2.3073225444640282E-2</v>
      </c>
      <c r="J396" s="10">
        <f>Table13478[[#This Row],[G Mass Ratio (kg)]]*1000</f>
        <v>10.279087782486553</v>
      </c>
      <c r="K396" s="10">
        <f>Table13478[[#This Row],[G Mass Ratio (kt)]]*1000</f>
        <v>23.073225444640283</v>
      </c>
    </row>
    <row r="397" spans="1:11" x14ac:dyDescent="0.25">
      <c r="A397" s="12">
        <v>396</v>
      </c>
      <c r="B397" s="10">
        <f>1</f>
        <v>1</v>
      </c>
      <c r="C397" s="2">
        <f>Table13478[[#This Row],[Number]]*1000000*Table13478[[#This Row],[Multiplier]]</f>
        <v>396000000</v>
      </c>
      <c r="D397" s="6">
        <f t="shared" si="26"/>
        <v>0.10112981136363625</v>
      </c>
      <c r="E397" s="6">
        <f>Table13478[[#This Row],[Calibration Value]]/Constants!$B$1</f>
        <v>9.8882810767268481</v>
      </c>
      <c r="F397" s="6">
        <f t="shared" si="27"/>
        <v>0.15151515151515152</v>
      </c>
      <c r="G397" s="6">
        <f>$C397/Constants!$B$2</f>
        <v>6.6</v>
      </c>
      <c r="H397" s="9">
        <f t="shared" si="28"/>
        <v>1.022723874644465E-2</v>
      </c>
      <c r="I397" s="9">
        <f t="shared" si="29"/>
        <v>2.2956841138659322E-2</v>
      </c>
      <c r="J397" s="10">
        <f>Table13478[[#This Row],[G Mass Ratio (kg)]]*1000</f>
        <v>10.22723874644465</v>
      </c>
      <c r="K397" s="10">
        <f>Table13478[[#This Row],[G Mass Ratio (kt)]]*1000</f>
        <v>22.956841138659321</v>
      </c>
    </row>
    <row r="398" spans="1:11" x14ac:dyDescent="0.25">
      <c r="A398" s="12">
        <v>397</v>
      </c>
      <c r="B398" s="10">
        <f>1</f>
        <v>1</v>
      </c>
      <c r="C398" s="2">
        <f>Table13478[[#This Row],[Number]]*1000000*Table13478[[#This Row],[Multiplier]]</f>
        <v>397000000</v>
      </c>
      <c r="D398" s="6">
        <f t="shared" si="26"/>
        <v>0.100875076322418</v>
      </c>
      <c r="E398" s="6">
        <f>Table13478[[#This Row],[Calibration Value]]/Constants!$B$1</f>
        <v>9.9132514834862597</v>
      </c>
      <c r="F398" s="6">
        <f t="shared" si="27"/>
        <v>0.15113350125944586</v>
      </c>
      <c r="G398" s="6">
        <f>$C398/Constants!$B$2</f>
        <v>6.6166666666666663</v>
      </c>
      <c r="H398" s="9">
        <f t="shared" si="28"/>
        <v>1.0175781023053658E-2</v>
      </c>
      <c r="I398" s="9">
        <f t="shared" si="29"/>
        <v>2.2841335202938923E-2</v>
      </c>
      <c r="J398" s="10">
        <f>Table13478[[#This Row],[G Mass Ratio (kg)]]*1000</f>
        <v>10.175781023053657</v>
      </c>
      <c r="K398" s="10">
        <f>Table13478[[#This Row],[G Mass Ratio (kt)]]*1000</f>
        <v>22.841335202938925</v>
      </c>
    </row>
    <row r="399" spans="1:11" x14ac:dyDescent="0.25">
      <c r="A399" s="12">
        <v>398</v>
      </c>
      <c r="B399" s="10">
        <f>1</f>
        <v>1</v>
      </c>
      <c r="C399" s="2">
        <f>Table13478[[#This Row],[Number]]*1000000*Table13478[[#This Row],[Multiplier]]</f>
        <v>398000000</v>
      </c>
      <c r="D399" s="6">
        <f t="shared" si="26"/>
        <v>0.10062162135678381</v>
      </c>
      <c r="E399" s="6">
        <f>Table13478[[#This Row],[Calibration Value]]/Constants!$B$1</f>
        <v>9.9382218902456696</v>
      </c>
      <c r="F399" s="6">
        <f t="shared" si="27"/>
        <v>0.15075376884422109</v>
      </c>
      <c r="G399" s="6">
        <f>$C399/Constants!$B$2</f>
        <v>6.6333333333333337</v>
      </c>
      <c r="H399" s="9">
        <f t="shared" si="28"/>
        <v>1.012471068446797E-2</v>
      </c>
      <c r="I399" s="9">
        <f t="shared" si="29"/>
        <v>2.2726698820736847E-2</v>
      </c>
      <c r="J399" s="10">
        <f>Table13478[[#This Row],[G Mass Ratio (kg)]]*1000</f>
        <v>10.124710684467971</v>
      </c>
      <c r="K399" s="10">
        <f>Table13478[[#This Row],[G Mass Ratio (kt)]]*1000</f>
        <v>22.726698820736846</v>
      </c>
    </row>
    <row r="400" spans="1:11" x14ac:dyDescent="0.25">
      <c r="A400" s="12">
        <v>399</v>
      </c>
      <c r="B400" s="10">
        <f>1</f>
        <v>1</v>
      </c>
      <c r="C400" s="2">
        <f>Table13478[[#This Row],[Number]]*1000000*Table13478[[#This Row],[Multiplier]]</f>
        <v>399000000</v>
      </c>
      <c r="D400" s="6">
        <f t="shared" si="26"/>
        <v>0.10036943684210514</v>
      </c>
      <c r="E400" s="6">
        <f>Table13478[[#This Row],[Calibration Value]]/Constants!$B$1</f>
        <v>9.9631922970050812</v>
      </c>
      <c r="F400" s="6">
        <f t="shared" si="27"/>
        <v>0.15037593984962405</v>
      </c>
      <c r="G400" s="6">
        <f>$C400/Constants!$B$2</f>
        <v>6.65</v>
      </c>
      <c r="H400" s="9">
        <f t="shared" si="28"/>
        <v>1.0074023852001334E-2</v>
      </c>
      <c r="I400" s="9">
        <f t="shared" si="29"/>
        <v>2.2612923285657751E-2</v>
      </c>
      <c r="J400" s="10">
        <f>Table13478[[#This Row],[G Mass Ratio (kg)]]*1000</f>
        <v>10.074023852001334</v>
      </c>
      <c r="K400" s="10">
        <f>Table13478[[#This Row],[G Mass Ratio (kt)]]*1000</f>
        <v>22.61292328565775</v>
      </c>
    </row>
    <row r="401" spans="1:11" x14ac:dyDescent="0.25">
      <c r="A401" s="12">
        <v>400</v>
      </c>
      <c r="B401" s="10">
        <f>1</f>
        <v>1</v>
      </c>
      <c r="C401" s="2">
        <f>Table13478[[#This Row],[Number]]*1000000*Table13478[[#This Row],[Multiplier]]</f>
        <v>400000000</v>
      </c>
      <c r="D401" s="6">
        <f t="shared" si="26"/>
        <v>0.10011851324999987</v>
      </c>
      <c r="E401" s="6">
        <f>Table13478[[#This Row],[Calibration Value]]/Constants!$B$1</f>
        <v>9.9881627037644929</v>
      </c>
      <c r="F401" s="6">
        <f t="shared" si="27"/>
        <v>0.15</v>
      </c>
      <c r="G401" s="6">
        <f>$C401/Constants!$B$2</f>
        <v>6.666666666666667</v>
      </c>
      <c r="H401" s="9">
        <f t="shared" si="28"/>
        <v>1.00237166953904E-2</v>
      </c>
      <c r="I401" s="9">
        <f t="shared" si="29"/>
        <v>2.2499999999999999E-2</v>
      </c>
      <c r="J401" s="10">
        <f>Table13478[[#This Row],[G Mass Ratio (kg)]]*1000</f>
        <v>10.0237166953904</v>
      </c>
      <c r="K401" s="10">
        <f>Table13478[[#This Row],[G Mass Ratio (kt)]]*1000</f>
        <v>22.5</v>
      </c>
    </row>
    <row r="402" spans="1:11" x14ac:dyDescent="0.25">
      <c r="A402" s="12">
        <v>401</v>
      </c>
      <c r="B402" s="10">
        <f>1</f>
        <v>1</v>
      </c>
      <c r="C402" s="2">
        <f>Table13478[[#This Row],[Number]]*1000000*Table13478[[#This Row],[Multiplier]]</f>
        <v>401000000</v>
      </c>
      <c r="D402" s="6">
        <f t="shared" si="26"/>
        <v>9.9868841147132043E-2</v>
      </c>
      <c r="E402" s="6">
        <f>Table13478[[#This Row],[Calibration Value]]/Constants!$B$1</f>
        <v>10.013133110523905</v>
      </c>
      <c r="F402" s="6">
        <f t="shared" si="27"/>
        <v>0.14962593516209477</v>
      </c>
      <c r="G402" s="6">
        <f>$C402/Constants!$B$2</f>
        <v>6.6833333333333336</v>
      </c>
      <c r="H402" s="9">
        <f t="shared" si="28"/>
        <v>9.9737854320710948E-3</v>
      </c>
      <c r="I402" s="9">
        <f t="shared" si="29"/>
        <v>2.2387920473131387E-2</v>
      </c>
      <c r="J402" s="10">
        <f>Table13478[[#This Row],[G Mass Ratio (kg)]]*1000</f>
        <v>9.9737854320710948</v>
      </c>
      <c r="K402" s="10">
        <f>Table13478[[#This Row],[G Mass Ratio (kt)]]*1000</f>
        <v>22.387920473131388</v>
      </c>
    </row>
    <row r="403" spans="1:11" x14ac:dyDescent="0.25">
      <c r="A403" s="12">
        <v>402</v>
      </c>
      <c r="B403" s="10">
        <f>1</f>
        <v>1</v>
      </c>
      <c r="C403" s="2">
        <f>Table13478[[#This Row],[Number]]*1000000*Table13478[[#This Row],[Multiplier]]</f>
        <v>402000000</v>
      </c>
      <c r="D403" s="6">
        <f t="shared" si="26"/>
        <v>9.9620411194029743E-2</v>
      </c>
      <c r="E403" s="6">
        <f>Table13478[[#This Row],[Calibration Value]]/Constants!$B$1</f>
        <v>10.038103517283314</v>
      </c>
      <c r="F403" s="6">
        <f t="shared" si="27"/>
        <v>0.14925373134328357</v>
      </c>
      <c r="G403" s="6">
        <f>$C403/Constants!$B$2</f>
        <v>6.7</v>
      </c>
      <c r="H403" s="9">
        <f t="shared" si="28"/>
        <v>9.9242263264675661E-3</v>
      </c>
      <c r="I403" s="9">
        <f t="shared" si="29"/>
        <v>2.2276676319893069E-2</v>
      </c>
      <c r="J403" s="10">
        <f>Table13478[[#This Row],[G Mass Ratio (kg)]]*1000</f>
        <v>9.9242263264675668</v>
      </c>
      <c r="K403" s="10">
        <f>Table13478[[#This Row],[G Mass Ratio (kt)]]*1000</f>
        <v>22.27667631989307</v>
      </c>
    </row>
    <row r="404" spans="1:11" x14ac:dyDescent="0.25">
      <c r="A404" s="12">
        <v>403</v>
      </c>
      <c r="B404" s="10">
        <f>1</f>
        <v>1</v>
      </c>
      <c r="C404" s="2">
        <f>Table13478[[#This Row],[Number]]*1000000*Table13478[[#This Row],[Multiplier]]</f>
        <v>403000000</v>
      </c>
      <c r="D404" s="6">
        <f t="shared" si="26"/>
        <v>9.9373214143920474E-2</v>
      </c>
      <c r="E404" s="6">
        <f>Table13478[[#This Row],[Calibration Value]]/Constants!$B$1</f>
        <v>10.063073924042726</v>
      </c>
      <c r="F404" s="6">
        <f t="shared" si="27"/>
        <v>0.14888337468982629</v>
      </c>
      <c r="G404" s="6">
        <f>$C404/Constants!$B$2</f>
        <v>6.7166666666666668</v>
      </c>
      <c r="H404" s="9">
        <f t="shared" si="28"/>
        <v>9.8750356892934755E-3</v>
      </c>
      <c r="I404" s="9">
        <f t="shared" si="29"/>
        <v>2.2166259259031207E-2</v>
      </c>
      <c r="J404" s="10">
        <f>Table13478[[#This Row],[G Mass Ratio (kg)]]*1000</f>
        <v>9.8750356892934761</v>
      </c>
      <c r="K404" s="10">
        <f>Table13478[[#This Row],[G Mass Ratio (kt)]]*1000</f>
        <v>22.166259259031207</v>
      </c>
    </row>
    <row r="405" spans="1:11" x14ac:dyDescent="0.25">
      <c r="A405" s="12">
        <v>404</v>
      </c>
      <c r="B405" s="10">
        <f>1</f>
        <v>1</v>
      </c>
      <c r="C405" s="2">
        <f>Table13478[[#This Row],[Number]]*1000000*Table13478[[#This Row],[Multiplier]]</f>
        <v>404000000</v>
      </c>
      <c r="D405" s="6">
        <f t="shared" si="26"/>
        <v>9.9127240841584044E-2</v>
      </c>
      <c r="E405" s="6">
        <f>Table13478[[#This Row],[Calibration Value]]/Constants!$B$1</f>
        <v>10.088044330802138</v>
      </c>
      <c r="F405" s="6">
        <f t="shared" si="27"/>
        <v>0.14851485148514851</v>
      </c>
      <c r="G405" s="6">
        <f>$C405/Constants!$B$2</f>
        <v>6.7333333333333334</v>
      </c>
      <c r="H405" s="9">
        <f t="shared" si="28"/>
        <v>9.8262098768654074E-3</v>
      </c>
      <c r="I405" s="9">
        <f t="shared" si="29"/>
        <v>2.2056661111655718E-2</v>
      </c>
      <c r="J405" s="10">
        <f>Table13478[[#This Row],[G Mass Ratio (kg)]]*1000</f>
        <v>9.8262098768654074</v>
      </c>
      <c r="K405" s="10">
        <f>Table13478[[#This Row],[G Mass Ratio (kt)]]*1000</f>
        <v>22.056661111655718</v>
      </c>
    </row>
    <row r="406" spans="1:11" x14ac:dyDescent="0.25">
      <c r="A406" s="12">
        <v>405</v>
      </c>
      <c r="B406" s="10">
        <f>1</f>
        <v>1</v>
      </c>
      <c r="C406" s="2">
        <f>Table13478[[#This Row],[Number]]*1000000*Table13478[[#This Row],[Multiplier]]</f>
        <v>405000000</v>
      </c>
      <c r="D406" s="6">
        <f t="shared" si="26"/>
        <v>9.8882482222222096E-2</v>
      </c>
      <c r="E406" s="6">
        <f>Table13478[[#This Row],[Calibration Value]]/Constants!$B$1</f>
        <v>10.113014737561549</v>
      </c>
      <c r="F406" s="6">
        <f t="shared" si="27"/>
        <v>0.14814814814814814</v>
      </c>
      <c r="G406" s="6">
        <f>$C406/Constants!$B$2</f>
        <v>6.75</v>
      </c>
      <c r="H406" s="9">
        <f t="shared" si="28"/>
        <v>9.7777452904280696E-3</v>
      </c>
      <c r="I406" s="9">
        <f t="shared" si="29"/>
        <v>2.194787379972565E-2</v>
      </c>
      <c r="J406" s="10">
        <f>Table13478[[#This Row],[G Mass Ratio (kg)]]*1000</f>
        <v>9.7777452904280704</v>
      </c>
      <c r="K406" s="10">
        <f>Table13478[[#This Row],[G Mass Ratio (kt)]]*1000</f>
        <v>21.947873799725649</v>
      </c>
    </row>
    <row r="407" spans="1:11" x14ac:dyDescent="0.25">
      <c r="A407" s="12">
        <v>406</v>
      </c>
      <c r="B407" s="10">
        <f>1</f>
        <v>1</v>
      </c>
      <c r="C407" s="2">
        <f>Table13478[[#This Row],[Number]]*1000000*Table13478[[#This Row],[Multiplier]]</f>
        <v>406000000</v>
      </c>
      <c r="D407" s="6">
        <f t="shared" si="26"/>
        <v>9.8638929310344708E-2</v>
      </c>
      <c r="E407" s="6">
        <f>Table13478[[#This Row],[Calibration Value]]/Constants!$B$1</f>
        <v>10.137985144320961</v>
      </c>
      <c r="F407" s="6">
        <f t="shared" si="27"/>
        <v>0.14778325123152711</v>
      </c>
      <c r="G407" s="6">
        <f>$C407/Constants!$B$2</f>
        <v>6.7666666666666666</v>
      </c>
      <c r="H407" s="9">
        <f t="shared" si="28"/>
        <v>9.7296383754911803E-3</v>
      </c>
      <c r="I407" s="9">
        <f t="shared" si="29"/>
        <v>2.1839889344560659E-2</v>
      </c>
      <c r="J407" s="10">
        <f>Table13478[[#This Row],[G Mass Ratio (kg)]]*1000</f>
        <v>9.7296383754911808</v>
      </c>
      <c r="K407" s="10">
        <f>Table13478[[#This Row],[G Mass Ratio (kt)]]*1000</f>
        <v>21.83988934456066</v>
      </c>
    </row>
    <row r="408" spans="1:11" x14ac:dyDescent="0.25">
      <c r="A408" s="12">
        <v>407</v>
      </c>
      <c r="B408" s="10">
        <f>1</f>
        <v>1</v>
      </c>
      <c r="C408" s="2">
        <f>Table13478[[#This Row],[Number]]*1000000*Table13478[[#This Row],[Multiplier]]</f>
        <v>407000000</v>
      </c>
      <c r="D408" s="6">
        <f t="shared" si="26"/>
        <v>9.8396573218673108E-2</v>
      </c>
      <c r="E408" s="6">
        <f>Table13478[[#This Row],[Calibration Value]]/Constants!$B$1</f>
        <v>10.162955551080371</v>
      </c>
      <c r="F408" s="6">
        <f t="shared" si="27"/>
        <v>0.14742014742014742</v>
      </c>
      <c r="G408" s="6">
        <f>$C408/Constants!$B$2</f>
        <v>6.7833333333333332</v>
      </c>
      <c r="H408" s="9">
        <f t="shared" si="28"/>
        <v>9.6818856211776973E-3</v>
      </c>
      <c r="I408" s="9">
        <f t="shared" si="29"/>
        <v>2.1732699865377996E-2</v>
      </c>
      <c r="J408" s="10">
        <f>Table13478[[#This Row],[G Mass Ratio (kg)]]*1000</f>
        <v>9.6818856211776971</v>
      </c>
      <c r="K408" s="10">
        <f>Table13478[[#This Row],[G Mass Ratio (kt)]]*1000</f>
        <v>21.732699865377995</v>
      </c>
    </row>
    <row r="409" spans="1:11" x14ac:dyDescent="0.25">
      <c r="A409" s="12">
        <v>408</v>
      </c>
      <c r="B409" s="10">
        <f>1</f>
        <v>1</v>
      </c>
      <c r="C409" s="2">
        <f>Table13478[[#This Row],[Number]]*1000000*Table13478[[#This Row],[Multiplier]]</f>
        <v>408000000</v>
      </c>
      <c r="D409" s="6">
        <f t="shared" si="26"/>
        <v>9.8155405147058714E-2</v>
      </c>
      <c r="E409" s="6">
        <f>Table13478[[#This Row],[Calibration Value]]/Constants!$B$1</f>
        <v>10.187925957839782</v>
      </c>
      <c r="F409" s="6">
        <f t="shared" si="27"/>
        <v>0.14705882352941177</v>
      </c>
      <c r="G409" s="6">
        <f>$C409/Constants!$B$2</f>
        <v>6.8</v>
      </c>
      <c r="H409" s="9">
        <f t="shared" si="28"/>
        <v>9.6344835595832401E-3</v>
      </c>
      <c r="I409" s="9">
        <f t="shared" si="29"/>
        <v>2.1626297577854673E-2</v>
      </c>
      <c r="J409" s="10">
        <f>Table13478[[#This Row],[G Mass Ratio (kg)]]*1000</f>
        <v>9.6344835595832397</v>
      </c>
      <c r="K409" s="10">
        <f>Table13478[[#This Row],[G Mass Ratio (kt)]]*1000</f>
        <v>21.626297577854672</v>
      </c>
    </row>
    <row r="410" spans="1:11" x14ac:dyDescent="0.25">
      <c r="A410" s="12">
        <v>409</v>
      </c>
      <c r="B410" s="10">
        <f>1</f>
        <v>1</v>
      </c>
      <c r="C410" s="2">
        <f>Table13478[[#This Row],[Number]]*1000000*Table13478[[#This Row],[Multiplier]]</f>
        <v>409000000</v>
      </c>
      <c r="D410" s="6">
        <f t="shared" si="26"/>
        <v>9.7915416381417972E-2</v>
      </c>
      <c r="E410" s="6">
        <f>Table13478[[#This Row],[Calibration Value]]/Constants!$B$1</f>
        <v>10.212896364599194</v>
      </c>
      <c r="F410" s="6">
        <f t="shared" si="27"/>
        <v>0.14669926650366749</v>
      </c>
      <c r="G410" s="6">
        <f>$C410/Constants!$B$2</f>
        <v>6.8166666666666664</v>
      </c>
      <c r="H410" s="9">
        <f t="shared" si="28"/>
        <v>9.5874287651464551E-3</v>
      </c>
      <c r="I410" s="9">
        <f t="shared" si="29"/>
        <v>2.1520674792714058E-2</v>
      </c>
      <c r="J410" s="10">
        <f>Table13478[[#This Row],[G Mass Ratio (kg)]]*1000</f>
        <v>9.5874287651464556</v>
      </c>
      <c r="K410" s="10">
        <f>Table13478[[#This Row],[G Mass Ratio (kt)]]*1000</f>
        <v>21.520674792714058</v>
      </c>
    </row>
    <row r="411" spans="1:11" x14ac:dyDescent="0.25">
      <c r="A411" s="12">
        <v>410</v>
      </c>
      <c r="B411" s="10">
        <f>1</f>
        <v>1</v>
      </c>
      <c r="C411" s="2">
        <f>Table13478[[#This Row],[Number]]*1000000*Table13478[[#This Row],[Multiplier]]</f>
        <v>410000000</v>
      </c>
      <c r="D411" s="6">
        <f t="shared" si="26"/>
        <v>9.7676598292682798E-2</v>
      </c>
      <c r="E411" s="6">
        <f>Table13478[[#This Row],[Calibration Value]]/Constants!$B$1</f>
        <v>10.237866771358606</v>
      </c>
      <c r="F411" s="6">
        <f t="shared" si="27"/>
        <v>0.14634146341463417</v>
      </c>
      <c r="G411" s="6">
        <f>$C411/Constants!$B$2</f>
        <v>6.833333333333333</v>
      </c>
      <c r="H411" s="9">
        <f t="shared" si="28"/>
        <v>9.5407178540301233E-3</v>
      </c>
      <c r="I411" s="9">
        <f t="shared" si="29"/>
        <v>2.1415823914336711E-2</v>
      </c>
      <c r="J411" s="10">
        <f>Table13478[[#This Row],[G Mass Ratio (kg)]]*1000</f>
        <v>9.5407178540301238</v>
      </c>
      <c r="K411" s="10">
        <f>Table13478[[#This Row],[G Mass Ratio (kt)]]*1000</f>
        <v>21.415823914336713</v>
      </c>
    </row>
    <row r="412" spans="1:11" x14ac:dyDescent="0.25">
      <c r="A412" s="12">
        <v>411</v>
      </c>
      <c r="B412" s="10">
        <f>1</f>
        <v>1</v>
      </c>
      <c r="C412" s="2">
        <f>Table13478[[#This Row],[Number]]*1000000*Table13478[[#This Row],[Multiplier]]</f>
        <v>411000000</v>
      </c>
      <c r="D412" s="6">
        <f t="shared" si="26"/>
        <v>9.7438942335766318E-2</v>
      </c>
      <c r="E412" s="6">
        <f>Table13478[[#This Row],[Calibration Value]]/Constants!$B$1</f>
        <v>10.262837178118016</v>
      </c>
      <c r="F412" s="6">
        <f t="shared" si="27"/>
        <v>0.14598540145985403</v>
      </c>
      <c r="G412" s="6">
        <f>$C412/Constants!$B$2</f>
        <v>6.85</v>
      </c>
      <c r="H412" s="9">
        <f t="shared" si="28"/>
        <v>9.4943474835127942E-3</v>
      </c>
      <c r="I412" s="9">
        <f t="shared" si="29"/>
        <v>2.131173743939475E-2</v>
      </c>
      <c r="J412" s="10">
        <f>Table13478[[#This Row],[G Mass Ratio (kg)]]*1000</f>
        <v>9.4943474835127937</v>
      </c>
      <c r="K412" s="10">
        <f>Table13478[[#This Row],[G Mass Ratio (kt)]]*1000</f>
        <v>21.311737439394751</v>
      </c>
    </row>
    <row r="413" spans="1:11" x14ac:dyDescent="0.25">
      <c r="A413" s="12">
        <v>412</v>
      </c>
      <c r="B413" s="10">
        <f>1</f>
        <v>1</v>
      </c>
      <c r="C413" s="2">
        <f>Table13478[[#This Row],[Number]]*1000000*Table13478[[#This Row],[Multiplier]]</f>
        <v>412000000</v>
      </c>
      <c r="D413" s="6">
        <f t="shared" si="26"/>
        <v>9.7202440048543573E-2</v>
      </c>
      <c r="E413" s="6">
        <f>Table13478[[#This Row],[Calibration Value]]/Constants!$B$1</f>
        <v>10.287807584877427</v>
      </c>
      <c r="F413" s="6">
        <f t="shared" si="27"/>
        <v>0.14563106796116507</v>
      </c>
      <c r="G413" s="6">
        <f>$C413/Constants!$B$2</f>
        <v>6.8666666666666663</v>
      </c>
      <c r="H413" s="9">
        <f t="shared" si="28"/>
        <v>9.4483143513907075E-3</v>
      </c>
      <c r="I413" s="9">
        <f t="shared" si="29"/>
        <v>2.1208407955509479E-2</v>
      </c>
      <c r="J413" s="10">
        <f>Table13478[[#This Row],[G Mass Ratio (kg)]]*1000</f>
        <v>9.4483143513907066</v>
      </c>
      <c r="K413" s="10">
        <f>Table13478[[#This Row],[G Mass Ratio (kt)]]*1000</f>
        <v>21.208407955509479</v>
      </c>
    </row>
    <row r="414" spans="1:11" x14ac:dyDescent="0.25">
      <c r="A414" s="12">
        <v>413</v>
      </c>
      <c r="B414" s="10">
        <f>1</f>
        <v>1</v>
      </c>
      <c r="C414" s="2">
        <f>Table13478[[#This Row],[Number]]*1000000*Table13478[[#This Row],[Multiplier]]</f>
        <v>413000000</v>
      </c>
      <c r="D414" s="6">
        <f t="shared" ref="D414:D477" si="30">1/E414</f>
        <v>9.6967083050847336E-2</v>
      </c>
      <c r="E414" s="6">
        <f>Table13478[[#This Row],[Calibration Value]]/Constants!$B$1</f>
        <v>10.312777991636839</v>
      </c>
      <c r="F414" s="6">
        <f t="shared" ref="F414:F477" si="31">1/G414</f>
        <v>0.14527845036319612</v>
      </c>
      <c r="G414" s="6">
        <f>$C414/Constants!$B$2</f>
        <v>6.8833333333333337</v>
      </c>
      <c r="H414" s="9">
        <f t="shared" ref="H414:H477" si="32">POWER($D414,2)</f>
        <v>9.4026151953899243E-3</v>
      </c>
      <c r="I414" s="9">
        <f t="shared" ref="I414:I477" si="33">POWER($F414,2)</f>
        <v>2.1105828139931636E-2</v>
      </c>
      <c r="J414" s="10">
        <f>Table13478[[#This Row],[G Mass Ratio (kg)]]*1000</f>
        <v>9.4026151953899237</v>
      </c>
      <c r="K414" s="10">
        <f>Table13478[[#This Row],[G Mass Ratio (kt)]]*1000</f>
        <v>21.105828139931635</v>
      </c>
    </row>
    <row r="415" spans="1:11" x14ac:dyDescent="0.25">
      <c r="A415" s="12">
        <v>414</v>
      </c>
      <c r="B415" s="10">
        <f>1</f>
        <v>1</v>
      </c>
      <c r="C415" s="2">
        <f>Table13478[[#This Row],[Number]]*1000000*Table13478[[#This Row],[Multiplier]]</f>
        <v>414000000</v>
      </c>
      <c r="D415" s="6">
        <f t="shared" si="30"/>
        <v>9.673286304347814E-2</v>
      </c>
      <c r="E415" s="6">
        <f>Table13478[[#This Row],[Calibration Value]]/Constants!$B$1</f>
        <v>10.337748398396251</v>
      </c>
      <c r="F415" s="6">
        <f t="shared" si="31"/>
        <v>0.14492753623188406</v>
      </c>
      <c r="G415" s="6">
        <f>$C415/Constants!$B$2</f>
        <v>6.9</v>
      </c>
      <c r="H415" s="9">
        <f t="shared" si="32"/>
        <v>9.3572467925882984E-3</v>
      </c>
      <c r="I415" s="9">
        <f t="shared" si="33"/>
        <v>2.1003990758244068E-2</v>
      </c>
      <c r="J415" s="10">
        <f>Table13478[[#This Row],[G Mass Ratio (kg)]]*1000</f>
        <v>9.3572467925882989</v>
      </c>
      <c r="K415" s="10">
        <f>Table13478[[#This Row],[G Mass Ratio (kt)]]*1000</f>
        <v>21.003990758244068</v>
      </c>
    </row>
    <row r="416" spans="1:11" x14ac:dyDescent="0.25">
      <c r="A416" s="12">
        <v>415</v>
      </c>
      <c r="B416" s="10">
        <f>1</f>
        <v>1</v>
      </c>
      <c r="C416" s="2">
        <f>Table13478[[#This Row],[Number]]*1000000*Table13478[[#This Row],[Multiplier]]</f>
        <v>415000000</v>
      </c>
      <c r="D416" s="6">
        <f t="shared" si="30"/>
        <v>9.649977180722881E-2</v>
      </c>
      <c r="E416" s="6">
        <f>Table13478[[#This Row],[Calibration Value]]/Constants!$B$1</f>
        <v>10.36271880515566</v>
      </c>
      <c r="F416" s="6">
        <f t="shared" si="31"/>
        <v>0.14457831325301204</v>
      </c>
      <c r="G416" s="6">
        <f>$C416/Constants!$B$2</f>
        <v>6.916666666666667</v>
      </c>
      <c r="H416" s="9">
        <f t="shared" si="32"/>
        <v>9.312205958847233E-3</v>
      </c>
      <c r="I416" s="9">
        <f t="shared" si="33"/>
        <v>2.0902888663086077E-2</v>
      </c>
      <c r="J416" s="10">
        <f>Table13478[[#This Row],[G Mass Ratio (kg)]]*1000</f>
        <v>9.3122059588472332</v>
      </c>
      <c r="K416" s="10">
        <f>Table13478[[#This Row],[G Mass Ratio (kt)]]*1000</f>
        <v>20.902888663086078</v>
      </c>
    </row>
    <row r="417" spans="1:11" x14ac:dyDescent="0.25">
      <c r="A417" s="12">
        <v>416</v>
      </c>
      <c r="B417" s="10">
        <f>1</f>
        <v>1</v>
      </c>
      <c r="C417" s="2">
        <f>Table13478[[#This Row],[Number]]*1000000*Table13478[[#This Row],[Multiplier]]</f>
        <v>416000000</v>
      </c>
      <c r="D417" s="6">
        <f t="shared" si="30"/>
        <v>9.6267801201922965E-2</v>
      </c>
      <c r="E417" s="6">
        <f>Table13478[[#This Row],[Calibration Value]]/Constants!$B$1</f>
        <v>10.387689211915072</v>
      </c>
      <c r="F417" s="6">
        <f t="shared" si="31"/>
        <v>0.14423076923076922</v>
      </c>
      <c r="G417" s="6">
        <f>$C417/Constants!$B$2</f>
        <v>6.9333333333333336</v>
      </c>
      <c r="H417" s="9">
        <f t="shared" si="32"/>
        <v>9.2674895482529607E-3</v>
      </c>
      <c r="I417" s="9">
        <f t="shared" si="33"/>
        <v>2.0802514792899404E-2</v>
      </c>
      <c r="J417" s="10">
        <f>Table13478[[#This Row],[G Mass Ratio (kg)]]*1000</f>
        <v>9.2674895482529607</v>
      </c>
      <c r="K417" s="10">
        <f>Table13478[[#This Row],[G Mass Ratio (kt)]]*1000</f>
        <v>20.802514792899405</v>
      </c>
    </row>
    <row r="418" spans="1:11" x14ac:dyDescent="0.25">
      <c r="A418" s="12">
        <v>417</v>
      </c>
      <c r="B418" s="10">
        <f>1</f>
        <v>1</v>
      </c>
      <c r="C418" s="2">
        <f>Table13478[[#This Row],[Number]]*1000000*Table13478[[#This Row],[Multiplier]]</f>
        <v>417000000</v>
      </c>
      <c r="D418" s="6">
        <f t="shared" si="30"/>
        <v>9.6036943165467514E-2</v>
      </c>
      <c r="E418" s="6">
        <f>Table13478[[#This Row],[Calibration Value]]/Constants!$B$1</f>
        <v>10.412659618674484</v>
      </c>
      <c r="F418" s="6">
        <f t="shared" si="31"/>
        <v>0.14388489208633093</v>
      </c>
      <c r="G418" s="6">
        <f>$C418/Constants!$B$2</f>
        <v>6.95</v>
      </c>
      <c r="H418" s="9">
        <f t="shared" si="32"/>
        <v>9.2230944525672383E-3</v>
      </c>
      <c r="I418" s="9">
        <f t="shared" si="33"/>
        <v>2.0702862170695096E-2</v>
      </c>
      <c r="J418" s="10">
        <f>Table13478[[#This Row],[G Mass Ratio (kg)]]*1000</f>
        <v>9.2230944525672385</v>
      </c>
      <c r="K418" s="10">
        <f>Table13478[[#This Row],[G Mass Ratio (kt)]]*1000</f>
        <v>20.702862170695095</v>
      </c>
    </row>
    <row r="419" spans="1:11" x14ac:dyDescent="0.25">
      <c r="A419" s="12">
        <v>418</v>
      </c>
      <c r="B419" s="10">
        <f>1</f>
        <v>1</v>
      </c>
      <c r="C419" s="2">
        <f>Table13478[[#This Row],[Number]]*1000000*Table13478[[#This Row],[Multiplier]]</f>
        <v>418000000</v>
      </c>
      <c r="D419" s="6">
        <f t="shared" si="30"/>
        <v>9.5807189712918545E-2</v>
      </c>
      <c r="E419" s="6">
        <f>Table13478[[#This Row],[Calibration Value]]/Constants!$B$1</f>
        <v>10.437630025433895</v>
      </c>
      <c r="F419" s="6">
        <f t="shared" si="31"/>
        <v>0.14354066985645933</v>
      </c>
      <c r="G419" s="6">
        <f>$C419/Constants!$B$2</f>
        <v>6.9666666666666668</v>
      </c>
      <c r="H419" s="9">
        <f t="shared" si="32"/>
        <v>9.1790176006871643E-3</v>
      </c>
      <c r="I419" s="9">
        <f t="shared" si="33"/>
        <v>2.0603923902841052E-2</v>
      </c>
      <c r="J419" s="10">
        <f>Table13478[[#This Row],[G Mass Ratio (kg)]]*1000</f>
        <v>9.179017600687164</v>
      </c>
      <c r="K419" s="10">
        <f>Table13478[[#This Row],[G Mass Ratio (kt)]]*1000</f>
        <v>20.60392390284105</v>
      </c>
    </row>
    <row r="420" spans="1:11" x14ac:dyDescent="0.25">
      <c r="A420" s="12">
        <v>419</v>
      </c>
      <c r="B420" s="10">
        <f>1</f>
        <v>1</v>
      </c>
      <c r="C420" s="2">
        <f>Table13478[[#This Row],[Number]]*1000000*Table13478[[#This Row],[Multiplier]]</f>
        <v>419000000</v>
      </c>
      <c r="D420" s="6">
        <f t="shared" si="30"/>
        <v>9.5578532935560748E-2</v>
      </c>
      <c r="E420" s="6">
        <f>Table13478[[#This Row],[Calibration Value]]/Constants!$B$1</f>
        <v>10.462600432193305</v>
      </c>
      <c r="F420" s="6">
        <f t="shared" si="31"/>
        <v>0.14319809069212411</v>
      </c>
      <c r="G420" s="6">
        <f>$C420/Constants!$B$2</f>
        <v>6.9833333333333334</v>
      </c>
      <c r="H420" s="9">
        <f t="shared" si="32"/>
        <v>9.1352559581140708E-3</v>
      </c>
      <c r="I420" s="9">
        <f t="shared" si="33"/>
        <v>2.0505693177869801E-2</v>
      </c>
      <c r="J420" s="10">
        <f>Table13478[[#This Row],[G Mass Ratio (kg)]]*1000</f>
        <v>9.1352559581140707</v>
      </c>
      <c r="K420" s="10">
        <f>Table13478[[#This Row],[G Mass Ratio (kt)]]*1000</f>
        <v>20.505693177869802</v>
      </c>
    </row>
    <row r="421" spans="1:11" x14ac:dyDescent="0.25">
      <c r="A421" s="12">
        <v>420</v>
      </c>
      <c r="B421" s="10">
        <f>1</f>
        <v>1</v>
      </c>
      <c r="C421" s="2">
        <f>Table13478[[#This Row],[Number]]*1000000*Table13478[[#This Row],[Multiplier]]</f>
        <v>420000000</v>
      </c>
      <c r="D421" s="6">
        <f t="shared" si="30"/>
        <v>9.5350964999999885E-2</v>
      </c>
      <c r="E421" s="6">
        <f>Table13478[[#This Row],[Calibration Value]]/Constants!$B$1</f>
        <v>10.487570838952717</v>
      </c>
      <c r="F421" s="6">
        <f t="shared" si="31"/>
        <v>0.14285714285714285</v>
      </c>
      <c r="G421" s="6">
        <f>$C421/Constants!$B$2</f>
        <v>7</v>
      </c>
      <c r="H421" s="9">
        <f t="shared" si="32"/>
        <v>9.0918065264312033E-3</v>
      </c>
      <c r="I421" s="9">
        <f t="shared" si="33"/>
        <v>2.0408163265306121E-2</v>
      </c>
      <c r="J421" s="10">
        <f>Table13478[[#This Row],[G Mass Ratio (kg)]]*1000</f>
        <v>9.0918065264312027</v>
      </c>
      <c r="K421" s="10">
        <f>Table13478[[#This Row],[G Mass Ratio (kt)]]*1000</f>
        <v>20.408163265306122</v>
      </c>
    </row>
    <row r="422" spans="1:11" x14ac:dyDescent="0.25">
      <c r="A422" s="12">
        <v>421</v>
      </c>
      <c r="B422" s="10">
        <f>1</f>
        <v>1</v>
      </c>
      <c r="C422" s="2">
        <f>Table13478[[#This Row],[Number]]*1000000*Table13478[[#This Row],[Multiplier]]</f>
        <v>421000000</v>
      </c>
      <c r="D422" s="6">
        <f t="shared" si="30"/>
        <v>9.5124478147268293E-2</v>
      </c>
      <c r="E422" s="6">
        <f>Table13478[[#This Row],[Calibration Value]]/Constants!$B$1</f>
        <v>10.512541245712129</v>
      </c>
      <c r="F422" s="6">
        <f t="shared" si="31"/>
        <v>0.14251781472684086</v>
      </c>
      <c r="G422" s="6">
        <f>$C422/Constants!$B$2</f>
        <v>7.0166666666666666</v>
      </c>
      <c r="H422" s="9">
        <f t="shared" si="32"/>
        <v>9.048666342790123E-3</v>
      </c>
      <c r="I422" s="9">
        <f t="shared" si="33"/>
        <v>2.0311327514514137E-2</v>
      </c>
      <c r="J422" s="10">
        <f>Table13478[[#This Row],[G Mass Ratio (kg)]]*1000</f>
        <v>9.0486663427901224</v>
      </c>
      <c r="K422" s="10">
        <f>Table13478[[#This Row],[G Mass Ratio (kt)]]*1000</f>
        <v>20.311327514514137</v>
      </c>
    </row>
    <row r="423" spans="1:11" x14ac:dyDescent="0.25">
      <c r="A423" s="12">
        <v>422</v>
      </c>
      <c r="B423" s="10">
        <f>1</f>
        <v>1</v>
      </c>
      <c r="C423" s="2">
        <f>Table13478[[#This Row],[Number]]*1000000*Table13478[[#This Row],[Multiplier]]</f>
        <v>422000000</v>
      </c>
      <c r="D423" s="6">
        <f t="shared" si="30"/>
        <v>9.4899064691943008E-2</v>
      </c>
      <c r="E423" s="6">
        <f>Table13478[[#This Row],[Calibration Value]]/Constants!$B$1</f>
        <v>10.53751165247154</v>
      </c>
      <c r="F423" s="6">
        <f t="shared" si="31"/>
        <v>0.14218009478672985</v>
      </c>
      <c r="G423" s="6">
        <f>$C423/Constants!$B$2</f>
        <v>7.0333333333333332</v>
      </c>
      <c r="H423" s="9">
        <f t="shared" si="32"/>
        <v>9.0058324794055847E-3</v>
      </c>
      <c r="I423" s="9">
        <f t="shared" si="33"/>
        <v>2.0215179353563487E-2</v>
      </c>
      <c r="J423" s="10">
        <f>Table13478[[#This Row],[G Mass Ratio (kg)]]*1000</f>
        <v>9.0058324794055853</v>
      </c>
      <c r="K423" s="10">
        <f>Table13478[[#This Row],[G Mass Ratio (kt)]]*1000</f>
        <v>20.215179353563489</v>
      </c>
    </row>
    <row r="424" spans="1:11" x14ac:dyDescent="0.25">
      <c r="A424" s="12">
        <v>423</v>
      </c>
      <c r="B424" s="10">
        <f>1</f>
        <v>1</v>
      </c>
      <c r="C424" s="2">
        <f>Table13478[[#This Row],[Number]]*1000000*Table13478[[#This Row],[Multiplier]]</f>
        <v>423000000</v>
      </c>
      <c r="D424" s="6">
        <f t="shared" si="30"/>
        <v>9.4674717021276472E-2</v>
      </c>
      <c r="E424" s="6">
        <f>Table13478[[#This Row],[Calibration Value]]/Constants!$B$1</f>
        <v>10.562482059230952</v>
      </c>
      <c r="F424" s="6">
        <f t="shared" si="31"/>
        <v>0.14184397163120568</v>
      </c>
      <c r="G424" s="6">
        <f>$C424/Constants!$B$2</f>
        <v>7.05</v>
      </c>
      <c r="H424" s="9">
        <f t="shared" si="32"/>
        <v>8.9633020430587764E-3</v>
      </c>
      <c r="I424" s="9">
        <f t="shared" si="33"/>
        <v>2.0119712288114284E-2</v>
      </c>
      <c r="J424" s="10">
        <f>Table13478[[#This Row],[G Mass Ratio (kg)]]*1000</f>
        <v>8.9633020430587766</v>
      </c>
      <c r="K424" s="10">
        <f>Table13478[[#This Row],[G Mass Ratio (kt)]]*1000</f>
        <v>20.119712288114282</v>
      </c>
    </row>
    <row r="425" spans="1:11" x14ac:dyDescent="0.25">
      <c r="A425" s="12">
        <v>424</v>
      </c>
      <c r="B425" s="10">
        <f>1</f>
        <v>1</v>
      </c>
      <c r="C425" s="2">
        <f>Table13478[[#This Row],[Number]]*1000000*Table13478[[#This Row],[Multiplier]]</f>
        <v>424000000</v>
      </c>
      <c r="D425" s="6">
        <f t="shared" si="30"/>
        <v>9.4451427594339513E-2</v>
      </c>
      <c r="E425" s="6">
        <f>Table13478[[#This Row],[Calibration Value]]/Constants!$B$1</f>
        <v>10.587452465990362</v>
      </c>
      <c r="F425" s="6">
        <f t="shared" si="31"/>
        <v>0.14150943396226415</v>
      </c>
      <c r="G425" s="6">
        <f>$C425/Constants!$B$2</f>
        <v>7.0666666666666664</v>
      </c>
      <c r="H425" s="9">
        <f t="shared" si="32"/>
        <v>8.9210721746087601E-3</v>
      </c>
      <c r="I425" s="9">
        <f t="shared" si="33"/>
        <v>2.0024919900320397E-2</v>
      </c>
      <c r="J425" s="10">
        <f>Table13478[[#This Row],[G Mass Ratio (kg)]]*1000</f>
        <v>8.92107217460876</v>
      </c>
      <c r="K425" s="10">
        <f>Table13478[[#This Row],[G Mass Ratio (kt)]]*1000</f>
        <v>20.024919900320398</v>
      </c>
    </row>
    <row r="426" spans="1:11" x14ac:dyDescent="0.25">
      <c r="A426" s="12">
        <v>425</v>
      </c>
      <c r="B426" s="10">
        <f>1</f>
        <v>1</v>
      </c>
      <c r="C426" s="2">
        <f>Table13478[[#This Row],[Number]]*1000000*Table13478[[#This Row],[Multiplier]]</f>
        <v>425000000</v>
      </c>
      <c r="D426" s="6">
        <f t="shared" si="30"/>
        <v>9.4229188941176364E-2</v>
      </c>
      <c r="E426" s="6">
        <f>Table13478[[#This Row],[Calibration Value]]/Constants!$B$1</f>
        <v>10.612422872749773</v>
      </c>
      <c r="F426" s="6">
        <f t="shared" si="31"/>
        <v>0.14117647058823529</v>
      </c>
      <c r="G426" s="6">
        <f>$C426/Constants!$B$2</f>
        <v>7.083333333333333</v>
      </c>
      <c r="H426" s="9">
        <f t="shared" si="32"/>
        <v>8.8791400485119139E-3</v>
      </c>
      <c r="I426" s="9">
        <f t="shared" si="33"/>
        <v>1.9930795847750864E-2</v>
      </c>
      <c r="J426" s="10">
        <f>Table13478[[#This Row],[G Mass Ratio (kg)]]*1000</f>
        <v>8.8791400485119141</v>
      </c>
      <c r="K426" s="10">
        <f>Table13478[[#This Row],[G Mass Ratio (kt)]]*1000</f>
        <v>19.930795847750865</v>
      </c>
    </row>
    <row r="427" spans="1:11" x14ac:dyDescent="0.25">
      <c r="A427" s="12">
        <v>426</v>
      </c>
      <c r="B427" s="10">
        <f>1</f>
        <v>1</v>
      </c>
      <c r="C427" s="2">
        <f>Table13478[[#This Row],[Number]]*1000000*Table13478[[#This Row],[Multiplier]]</f>
        <v>426000000</v>
      </c>
      <c r="D427" s="6">
        <f t="shared" si="30"/>
        <v>9.4007993661971712E-2</v>
      </c>
      <c r="E427" s="6">
        <f>Table13478[[#This Row],[Calibration Value]]/Constants!$B$1</f>
        <v>10.637393279509185</v>
      </c>
      <c r="F427" s="6">
        <f t="shared" si="31"/>
        <v>0.14084507042253522</v>
      </c>
      <c r="G427" s="6">
        <f>$C427/Constants!$B$2</f>
        <v>7.1</v>
      </c>
      <c r="H427" s="9">
        <f t="shared" si="32"/>
        <v>8.8375028723493131E-3</v>
      </c>
      <c r="I427" s="9">
        <f t="shared" si="33"/>
        <v>1.9837333862328905E-2</v>
      </c>
      <c r="J427" s="10">
        <f>Table13478[[#This Row],[G Mass Ratio (kg)]]*1000</f>
        <v>8.8375028723493134</v>
      </c>
      <c r="K427" s="10">
        <f>Table13478[[#This Row],[G Mass Ratio (kt)]]*1000</f>
        <v>19.837333862328904</v>
      </c>
    </row>
    <row r="428" spans="1:11" x14ac:dyDescent="0.25">
      <c r="A428" s="12">
        <v>427</v>
      </c>
      <c r="B428" s="10">
        <f>1</f>
        <v>1</v>
      </c>
      <c r="C428" s="2">
        <f>Table13478[[#This Row],[Number]]*1000000*Table13478[[#This Row],[Multiplier]]</f>
        <v>427000000</v>
      </c>
      <c r="D428" s="6">
        <f t="shared" si="30"/>
        <v>9.3787834426229386E-2</v>
      </c>
      <c r="E428" s="6">
        <f>Table13478[[#This Row],[Calibration Value]]/Constants!$B$1</f>
        <v>10.662363686268597</v>
      </c>
      <c r="F428" s="6">
        <f t="shared" si="31"/>
        <v>0.14051522248243561</v>
      </c>
      <c r="G428" s="6">
        <f>$C428/Constants!$B$2</f>
        <v>7.1166666666666663</v>
      </c>
      <c r="H428" s="9">
        <f t="shared" si="32"/>
        <v>8.7961578863618179E-3</v>
      </c>
      <c r="I428" s="9">
        <f t="shared" si="33"/>
        <v>1.9744527749288379E-2</v>
      </c>
      <c r="J428" s="10">
        <f>Table13478[[#This Row],[G Mass Ratio (kg)]]*1000</f>
        <v>8.7961578863618186</v>
      </c>
      <c r="K428" s="10">
        <f>Table13478[[#This Row],[G Mass Ratio (kt)]]*1000</f>
        <v>19.74452774928838</v>
      </c>
    </row>
    <row r="429" spans="1:11" x14ac:dyDescent="0.25">
      <c r="A429" s="12">
        <v>428</v>
      </c>
      <c r="B429" s="10">
        <f>1</f>
        <v>1</v>
      </c>
      <c r="C429" s="2">
        <f>Table13478[[#This Row],[Number]]*1000000*Table13478[[#This Row],[Multiplier]]</f>
        <v>428000000</v>
      </c>
      <c r="D429" s="6">
        <f t="shared" si="30"/>
        <v>9.3568703971962514E-2</v>
      </c>
      <c r="E429" s="6">
        <f>Table13478[[#This Row],[Calibration Value]]/Constants!$B$1</f>
        <v>10.687334093028007</v>
      </c>
      <c r="F429" s="6">
        <f t="shared" si="31"/>
        <v>0.14018691588785046</v>
      </c>
      <c r="G429" s="6">
        <f>$C429/Constants!$B$2</f>
        <v>7.1333333333333337</v>
      </c>
      <c r="H429" s="9">
        <f t="shared" si="32"/>
        <v>8.7551023629927529E-3</v>
      </c>
      <c r="I429" s="9">
        <f t="shared" si="33"/>
        <v>1.9652371386147258E-2</v>
      </c>
      <c r="J429" s="10">
        <f>Table13478[[#This Row],[G Mass Ratio (kg)]]*1000</f>
        <v>8.7551023629927531</v>
      </c>
      <c r="K429" s="10">
        <f>Table13478[[#This Row],[G Mass Ratio (kt)]]*1000</f>
        <v>19.652371386147259</v>
      </c>
    </row>
    <row r="430" spans="1:11" x14ac:dyDescent="0.25">
      <c r="A430" s="12">
        <v>429</v>
      </c>
      <c r="B430" s="10">
        <f>1</f>
        <v>1</v>
      </c>
      <c r="C430" s="2">
        <f>Table13478[[#This Row],[Number]]*1000000*Table13478[[#This Row],[Multiplier]]</f>
        <v>429000000</v>
      </c>
      <c r="D430" s="6">
        <f t="shared" si="30"/>
        <v>9.335059510489499E-2</v>
      </c>
      <c r="E430" s="6">
        <f>Table13478[[#This Row],[Calibration Value]]/Constants!$B$1</f>
        <v>10.712304499787418</v>
      </c>
      <c r="F430" s="6">
        <f t="shared" si="31"/>
        <v>0.13986013986013984</v>
      </c>
      <c r="G430" s="6">
        <f>$C430/Constants!$B$2</f>
        <v>7.15</v>
      </c>
      <c r="H430" s="9">
        <f t="shared" si="32"/>
        <v>8.7143336064380451E-3</v>
      </c>
      <c r="I430" s="9">
        <f t="shared" si="33"/>
        <v>1.9560858721697879E-2</v>
      </c>
      <c r="J430" s="10">
        <f>Table13478[[#This Row],[G Mass Ratio (kg)]]*1000</f>
        <v>8.7143336064380446</v>
      </c>
      <c r="K430" s="10">
        <f>Table13478[[#This Row],[G Mass Ratio (kt)]]*1000</f>
        <v>19.56085872169788</v>
      </c>
    </row>
    <row r="431" spans="1:11" x14ac:dyDescent="0.25">
      <c r="A431" s="12">
        <v>430</v>
      </c>
      <c r="B431" s="10">
        <f>1</f>
        <v>1</v>
      </c>
      <c r="C431" s="2">
        <f>Table13478[[#This Row],[Number]]*1000000*Table13478[[#This Row],[Multiplier]]</f>
        <v>430000000</v>
      </c>
      <c r="D431" s="6">
        <f t="shared" si="30"/>
        <v>9.3133500697674301E-2</v>
      </c>
      <c r="E431" s="6">
        <f>Table13478[[#This Row],[Calibration Value]]/Constants!$B$1</f>
        <v>10.73727490654683</v>
      </c>
      <c r="F431" s="6">
        <f t="shared" si="31"/>
        <v>0.13953488372093023</v>
      </c>
      <c r="G431" s="6">
        <f>$C431/Constants!$B$2</f>
        <v>7.166666666666667</v>
      </c>
      <c r="H431" s="9">
        <f t="shared" si="32"/>
        <v>8.6738489522036992E-3</v>
      </c>
      <c r="I431" s="9">
        <f t="shared" si="33"/>
        <v>1.9469983775013522E-2</v>
      </c>
      <c r="J431" s="10">
        <f>Table13478[[#This Row],[G Mass Ratio (kg)]]*1000</f>
        <v>8.6738489522036986</v>
      </c>
      <c r="K431" s="10">
        <f>Table13478[[#This Row],[G Mass Ratio (kt)]]*1000</f>
        <v>19.469983775013521</v>
      </c>
    </row>
    <row r="432" spans="1:11" x14ac:dyDescent="0.25">
      <c r="A432" s="12">
        <v>431</v>
      </c>
      <c r="B432" s="10">
        <f>1</f>
        <v>1</v>
      </c>
      <c r="C432" s="2">
        <f>Table13478[[#This Row],[Number]]*1000000*Table13478[[#This Row],[Multiplier]]</f>
        <v>431000000</v>
      </c>
      <c r="D432" s="6">
        <f t="shared" si="30"/>
        <v>9.2917413689095008E-2</v>
      </c>
      <c r="E432" s="6">
        <f>Table13478[[#This Row],[Calibration Value]]/Constants!$B$1</f>
        <v>10.762245313306241</v>
      </c>
      <c r="F432" s="6">
        <f t="shared" si="31"/>
        <v>0.13921113689095127</v>
      </c>
      <c r="G432" s="6">
        <f>$C432/Constants!$B$2</f>
        <v>7.1833333333333336</v>
      </c>
      <c r="H432" s="9">
        <f t="shared" si="32"/>
        <v>8.6336457666704204E-3</v>
      </c>
      <c r="I432" s="9">
        <f t="shared" si="33"/>
        <v>1.9379740634471173E-2</v>
      </c>
      <c r="J432" s="10">
        <f>Table13478[[#This Row],[G Mass Ratio (kg)]]*1000</f>
        <v>8.6336457666704209</v>
      </c>
      <c r="K432" s="10">
        <f>Table13478[[#This Row],[G Mass Ratio (kt)]]*1000</f>
        <v>19.379740634471172</v>
      </c>
    </row>
    <row r="433" spans="1:11" x14ac:dyDescent="0.25">
      <c r="A433" s="12">
        <v>432</v>
      </c>
      <c r="B433" s="10">
        <f>1</f>
        <v>1</v>
      </c>
      <c r="C433" s="2">
        <f>Table13478[[#This Row],[Number]]*1000000*Table13478[[#This Row],[Multiplier]]</f>
        <v>432000000</v>
      </c>
      <c r="D433" s="6">
        <f t="shared" si="30"/>
        <v>9.270232708333323E-2</v>
      </c>
      <c r="E433" s="6">
        <f>Table13478[[#This Row],[Calibration Value]]/Constants!$B$1</f>
        <v>10.787215720065651</v>
      </c>
      <c r="F433" s="6">
        <f t="shared" si="31"/>
        <v>0.1388888888888889</v>
      </c>
      <c r="G433" s="6">
        <f>$C433/Constants!$B$2</f>
        <v>7.2</v>
      </c>
      <c r="H433" s="9">
        <f t="shared" si="32"/>
        <v>8.5937214466652971E-3</v>
      </c>
      <c r="I433" s="9">
        <f t="shared" si="33"/>
        <v>1.9290123456790126E-2</v>
      </c>
      <c r="J433" s="10">
        <f>Table13478[[#This Row],[G Mass Ratio (kg)]]*1000</f>
        <v>8.5937214466652971</v>
      </c>
      <c r="K433" s="10">
        <f>Table13478[[#This Row],[G Mass Ratio (kt)]]*1000</f>
        <v>19.290123456790127</v>
      </c>
    </row>
    <row r="434" spans="1:11" x14ac:dyDescent="0.25">
      <c r="A434" s="12">
        <v>433</v>
      </c>
      <c r="B434" s="10">
        <f>1</f>
        <v>1</v>
      </c>
      <c r="C434" s="2">
        <f>Table13478[[#This Row],[Number]]*1000000*Table13478[[#This Row],[Multiplier]]</f>
        <v>433000000</v>
      </c>
      <c r="D434" s="6">
        <f t="shared" si="30"/>
        <v>9.2488233949191576E-2</v>
      </c>
      <c r="E434" s="6">
        <f>Table13478[[#This Row],[Calibration Value]]/Constants!$B$1</f>
        <v>10.812186126825063</v>
      </c>
      <c r="F434" s="6">
        <f t="shared" si="31"/>
        <v>0.13856812933025403</v>
      </c>
      <c r="G434" s="6">
        <f>$C434/Constants!$B$2</f>
        <v>7.2166666666666668</v>
      </c>
      <c r="H434" s="9">
        <f t="shared" si="32"/>
        <v>8.5540734190403932E-3</v>
      </c>
      <c r="I434" s="9">
        <f t="shared" si="33"/>
        <v>1.9201126466086009E-2</v>
      </c>
      <c r="J434" s="10">
        <f>Table13478[[#This Row],[G Mass Ratio (kg)]]*1000</f>
        <v>8.5540734190403924</v>
      </c>
      <c r="K434" s="10">
        <f>Table13478[[#This Row],[G Mass Ratio (kt)]]*1000</f>
        <v>19.201126466086009</v>
      </c>
    </row>
    <row r="435" spans="1:11" x14ac:dyDescent="0.25">
      <c r="A435" s="12">
        <v>434</v>
      </c>
      <c r="B435" s="10">
        <f>1</f>
        <v>1</v>
      </c>
      <c r="C435" s="2">
        <f>Table13478[[#This Row],[Number]]*1000000*Table13478[[#This Row],[Multiplier]]</f>
        <v>434000000</v>
      </c>
      <c r="D435" s="6">
        <f t="shared" si="30"/>
        <v>9.227512741935473E-2</v>
      </c>
      <c r="E435" s="6">
        <f>Table13478[[#This Row],[Calibration Value]]/Constants!$B$1</f>
        <v>10.837156533584475</v>
      </c>
      <c r="F435" s="6">
        <f t="shared" si="31"/>
        <v>0.13824884792626729</v>
      </c>
      <c r="G435" s="6">
        <f>$C435/Constants!$B$2</f>
        <v>7.2333333333333334</v>
      </c>
      <c r="H435" s="9">
        <f t="shared" si="32"/>
        <v>8.5146991402581512E-3</v>
      </c>
      <c r="I435" s="9">
        <f t="shared" si="33"/>
        <v>1.911274395294018E-2</v>
      </c>
      <c r="J435" s="10">
        <f>Table13478[[#This Row],[G Mass Ratio (kg)]]*1000</f>
        <v>8.514699140258152</v>
      </c>
      <c r="K435" s="10">
        <f>Table13478[[#This Row],[G Mass Ratio (kt)]]*1000</f>
        <v>19.112743952940178</v>
      </c>
    </row>
    <row r="436" spans="1:11" x14ac:dyDescent="0.25">
      <c r="A436" s="12">
        <v>435</v>
      </c>
      <c r="B436" s="10">
        <f>1</f>
        <v>1</v>
      </c>
      <c r="C436" s="2">
        <f>Table13478[[#This Row],[Number]]*1000000*Table13478[[#This Row],[Multiplier]]</f>
        <v>435000000</v>
      </c>
      <c r="D436" s="6">
        <f t="shared" si="30"/>
        <v>9.2063000689655061E-2</v>
      </c>
      <c r="E436" s="6">
        <f>Table13478[[#This Row],[Calibration Value]]/Constants!$B$1</f>
        <v>10.862126940343886</v>
      </c>
      <c r="F436" s="6">
        <f t="shared" si="31"/>
        <v>0.13793103448275862</v>
      </c>
      <c r="G436" s="6">
        <f>$C436/Constants!$B$2</f>
        <v>7.25</v>
      </c>
      <c r="H436" s="9">
        <f t="shared" si="32"/>
        <v>8.475596095983428E-3</v>
      </c>
      <c r="I436" s="9">
        <f t="shared" si="33"/>
        <v>1.9024970273483946E-2</v>
      </c>
      <c r="J436" s="10">
        <f>Table13478[[#This Row],[G Mass Ratio (kg)]]*1000</f>
        <v>8.4755960959834287</v>
      </c>
      <c r="K436" s="10">
        <f>Table13478[[#This Row],[G Mass Ratio (kt)]]*1000</f>
        <v>19.024970273483945</v>
      </c>
    </row>
    <row r="437" spans="1:11" x14ac:dyDescent="0.25">
      <c r="A437" s="12">
        <v>436</v>
      </c>
      <c r="B437" s="10">
        <f>1</f>
        <v>1</v>
      </c>
      <c r="C437" s="2">
        <f>Table13478[[#This Row],[Number]]*1000000*Table13478[[#This Row],[Multiplier]]</f>
        <v>436000000</v>
      </c>
      <c r="D437" s="6">
        <f t="shared" si="30"/>
        <v>9.1851847018348504E-2</v>
      </c>
      <c r="E437" s="6">
        <f>Table13478[[#This Row],[Calibration Value]]/Constants!$B$1</f>
        <v>10.887097347103298</v>
      </c>
      <c r="F437" s="6">
        <f t="shared" si="31"/>
        <v>0.13761467889908258</v>
      </c>
      <c r="G437" s="6">
        <f>$C437/Constants!$B$2</f>
        <v>7.2666666666666666</v>
      </c>
      <c r="H437" s="9">
        <f t="shared" si="32"/>
        <v>8.4367618006820962E-3</v>
      </c>
      <c r="I437" s="9">
        <f t="shared" si="33"/>
        <v>1.8937799848497604E-2</v>
      </c>
      <c r="J437" s="10">
        <f>Table13478[[#This Row],[G Mass Ratio (kg)]]*1000</f>
        <v>8.4367618006820955</v>
      </c>
      <c r="K437" s="10">
        <f>Table13478[[#This Row],[G Mass Ratio (kt)]]*1000</f>
        <v>18.937799848497605</v>
      </c>
    </row>
    <row r="438" spans="1:11" x14ac:dyDescent="0.25">
      <c r="A438" s="12">
        <v>437</v>
      </c>
      <c r="B438" s="10">
        <f>1</f>
        <v>1</v>
      </c>
      <c r="C438" s="2">
        <f>Table13478[[#This Row],[Number]]*1000000*Table13478[[#This Row],[Multiplier]]</f>
        <v>437000000</v>
      </c>
      <c r="D438" s="6">
        <f t="shared" si="30"/>
        <v>9.1641659725400351E-2</v>
      </c>
      <c r="E438" s="6">
        <f>Table13478[[#This Row],[Calibration Value]]/Constants!$B$1</f>
        <v>10.912067753862708</v>
      </c>
      <c r="F438" s="6">
        <f t="shared" si="31"/>
        <v>0.13729977116704806</v>
      </c>
      <c r="G438" s="6">
        <f>$C438/Constants!$B$2</f>
        <v>7.2833333333333332</v>
      </c>
      <c r="H438" s="9">
        <f t="shared" si="32"/>
        <v>8.3981937972260647E-3</v>
      </c>
      <c r="I438" s="9">
        <f t="shared" si="33"/>
        <v>1.885122716252376E-2</v>
      </c>
      <c r="J438" s="10">
        <f>Table13478[[#This Row],[G Mass Ratio (kg)]]*1000</f>
        <v>8.3981937972260639</v>
      </c>
      <c r="K438" s="10">
        <f>Table13478[[#This Row],[G Mass Ratio (kt)]]*1000</f>
        <v>18.85122716252376</v>
      </c>
    </row>
    <row r="439" spans="1:11" x14ac:dyDescent="0.25">
      <c r="A439" s="12">
        <v>438</v>
      </c>
      <c r="B439" s="10">
        <f>1</f>
        <v>1</v>
      </c>
      <c r="C439" s="2">
        <f>Table13478[[#This Row],[Number]]*1000000*Table13478[[#This Row],[Multiplier]]</f>
        <v>438000000</v>
      </c>
      <c r="D439" s="6">
        <f t="shared" si="30"/>
        <v>9.143243219178071E-2</v>
      </c>
      <c r="E439" s="6">
        <f>Table13478[[#This Row],[Calibration Value]]/Constants!$B$1</f>
        <v>10.937038160622119</v>
      </c>
      <c r="F439" s="6">
        <f t="shared" si="31"/>
        <v>0.13698630136986301</v>
      </c>
      <c r="G439" s="6">
        <f>$C439/Constants!$B$2</f>
        <v>7.3</v>
      </c>
      <c r="H439" s="9">
        <f t="shared" si="32"/>
        <v>8.359889656504577E-3</v>
      </c>
      <c r="I439" s="9">
        <f t="shared" si="33"/>
        <v>1.876524676299493E-2</v>
      </c>
      <c r="J439" s="10">
        <f>Table13478[[#This Row],[G Mass Ratio (kg)]]*1000</f>
        <v>8.3598896565045777</v>
      </c>
      <c r="K439" s="10">
        <f>Table13478[[#This Row],[G Mass Ratio (kt)]]*1000</f>
        <v>18.765246762994931</v>
      </c>
    </row>
    <row r="440" spans="1:11" x14ac:dyDescent="0.25">
      <c r="A440" s="12">
        <v>439</v>
      </c>
      <c r="B440" s="10">
        <f>1</f>
        <v>1</v>
      </c>
      <c r="C440" s="2">
        <f>Table13478[[#This Row],[Number]]*1000000*Table13478[[#This Row],[Multiplier]]</f>
        <v>439000000</v>
      </c>
      <c r="D440" s="6">
        <f t="shared" si="30"/>
        <v>9.1224157858769819E-2</v>
      </c>
      <c r="E440" s="6">
        <f>Table13478[[#This Row],[Calibration Value]]/Constants!$B$1</f>
        <v>10.962008567381531</v>
      </c>
      <c r="F440" s="6">
        <f t="shared" si="31"/>
        <v>0.1366742596810934</v>
      </c>
      <c r="G440" s="6">
        <f>$C440/Constants!$B$2</f>
        <v>7.3166666666666664</v>
      </c>
      <c r="H440" s="9">
        <f t="shared" si="32"/>
        <v>8.3218469770417556E-3</v>
      </c>
      <c r="I440" s="9">
        <f t="shared" si="33"/>
        <v>1.8679853259374952E-2</v>
      </c>
      <c r="J440" s="10">
        <f>Table13478[[#This Row],[G Mass Ratio (kg)]]*1000</f>
        <v>8.3218469770417549</v>
      </c>
      <c r="K440" s="10">
        <f>Table13478[[#This Row],[G Mass Ratio (kt)]]*1000</f>
        <v>18.679853259374951</v>
      </c>
    </row>
    <row r="441" spans="1:11" x14ac:dyDescent="0.25">
      <c r="A441" s="12">
        <v>440</v>
      </c>
      <c r="B441" s="10">
        <f>1</f>
        <v>1</v>
      </c>
      <c r="C441" s="2">
        <f>Table13478[[#This Row],[Number]]*1000000*Table13478[[#This Row],[Multiplier]]</f>
        <v>440000000</v>
      </c>
      <c r="D441" s="6">
        <f t="shared" si="30"/>
        <v>9.101683022727261E-2</v>
      </c>
      <c r="E441" s="6">
        <f>Table13478[[#This Row],[Calibration Value]]/Constants!$B$1</f>
        <v>10.986978974140943</v>
      </c>
      <c r="F441" s="6">
        <f t="shared" si="31"/>
        <v>0.13636363636363638</v>
      </c>
      <c r="G441" s="6">
        <f>$C441/Constants!$B$2</f>
        <v>7.333333333333333</v>
      </c>
      <c r="H441" s="9">
        <f t="shared" si="32"/>
        <v>8.2840633846201651E-3</v>
      </c>
      <c r="I441" s="9">
        <f t="shared" si="33"/>
        <v>1.8595041322314054E-2</v>
      </c>
      <c r="J441" s="10">
        <f>Table13478[[#This Row],[G Mass Ratio (kg)]]*1000</f>
        <v>8.2840633846201648</v>
      </c>
      <c r="K441" s="10">
        <f>Table13478[[#This Row],[G Mass Ratio (kt)]]*1000</f>
        <v>18.595041322314053</v>
      </c>
    </row>
    <row r="442" spans="1:11" x14ac:dyDescent="0.25">
      <c r="A442" s="12">
        <v>441</v>
      </c>
      <c r="B442" s="10">
        <f>1</f>
        <v>1</v>
      </c>
      <c r="C442" s="2">
        <f>Table13478[[#This Row],[Number]]*1000000*Table13478[[#This Row],[Multiplier]]</f>
        <v>441000000</v>
      </c>
      <c r="D442" s="6">
        <f t="shared" si="30"/>
        <v>9.0810442857142751E-2</v>
      </c>
      <c r="E442" s="6">
        <f>Table13478[[#This Row],[Calibration Value]]/Constants!$B$1</f>
        <v>11.011949380900353</v>
      </c>
      <c r="F442" s="6">
        <f t="shared" si="31"/>
        <v>0.1360544217687075</v>
      </c>
      <c r="G442" s="6">
        <f>$C442/Constants!$B$2</f>
        <v>7.35</v>
      </c>
      <c r="H442" s="9">
        <f t="shared" si="32"/>
        <v>8.2465365319103895E-3</v>
      </c>
      <c r="I442" s="9">
        <f t="shared" si="33"/>
        <v>1.851080568281735E-2</v>
      </c>
      <c r="J442" s="10">
        <f>Table13478[[#This Row],[G Mass Ratio (kg)]]*1000</f>
        <v>8.2465365319103903</v>
      </c>
      <c r="K442" s="10">
        <f>Table13478[[#This Row],[G Mass Ratio (kt)]]*1000</f>
        <v>18.510805682817349</v>
      </c>
    </row>
    <row r="443" spans="1:11" x14ac:dyDescent="0.25">
      <c r="A443" s="12">
        <v>442</v>
      </c>
      <c r="B443" s="10">
        <f>1</f>
        <v>1</v>
      </c>
      <c r="C443" s="2">
        <f>Table13478[[#This Row],[Number]]*1000000*Table13478[[#This Row],[Multiplier]]</f>
        <v>442000000</v>
      </c>
      <c r="D443" s="6">
        <f t="shared" si="30"/>
        <v>9.0604989366515731E-2</v>
      </c>
      <c r="E443" s="6">
        <f>Table13478[[#This Row],[Calibration Value]]/Constants!$B$1</f>
        <v>11.036919787659764</v>
      </c>
      <c r="F443" s="6">
        <f t="shared" si="31"/>
        <v>0.13574660633484165</v>
      </c>
      <c r="G443" s="6">
        <f>$C443/Constants!$B$2</f>
        <v>7.3666666666666663</v>
      </c>
      <c r="H443" s="9">
        <f t="shared" si="32"/>
        <v>8.2092640981064283E-3</v>
      </c>
      <c r="I443" s="9">
        <f t="shared" si="33"/>
        <v>1.8427141131426471E-2</v>
      </c>
      <c r="J443" s="10">
        <f>Table13478[[#This Row],[G Mass Ratio (kg)]]*1000</f>
        <v>8.2092640981064289</v>
      </c>
      <c r="K443" s="10">
        <f>Table13478[[#This Row],[G Mass Ratio (kt)]]*1000</f>
        <v>18.42714113142647</v>
      </c>
    </row>
    <row r="444" spans="1:11" x14ac:dyDescent="0.25">
      <c r="A444" s="12">
        <v>443</v>
      </c>
      <c r="B444" s="10">
        <f>1</f>
        <v>1</v>
      </c>
      <c r="C444" s="2">
        <f>Table13478[[#This Row],[Number]]*1000000*Table13478[[#This Row],[Multiplier]]</f>
        <v>443000000</v>
      </c>
      <c r="D444" s="6">
        <f t="shared" si="30"/>
        <v>9.0400463431151129E-2</v>
      </c>
      <c r="E444" s="6">
        <f>Table13478[[#This Row],[Calibration Value]]/Constants!$B$1</f>
        <v>11.061890194419176</v>
      </c>
      <c r="F444" s="6">
        <f t="shared" si="31"/>
        <v>0.13544018058690743</v>
      </c>
      <c r="G444" s="6">
        <f>$C444/Constants!$B$2</f>
        <v>7.3833333333333337</v>
      </c>
      <c r="H444" s="9">
        <f t="shared" si="32"/>
        <v>8.1722437885668932E-3</v>
      </c>
      <c r="I444" s="9">
        <f t="shared" si="33"/>
        <v>1.8344042517414096E-2</v>
      </c>
      <c r="J444" s="10">
        <f>Table13478[[#This Row],[G Mass Ratio (kg)]]*1000</f>
        <v>8.1722437885668935</v>
      </c>
      <c r="K444" s="10">
        <f>Table13478[[#This Row],[G Mass Ratio (kt)]]*1000</f>
        <v>18.344042517414096</v>
      </c>
    </row>
    <row r="445" spans="1:11" x14ac:dyDescent="0.25">
      <c r="A445" s="12">
        <v>444</v>
      </c>
      <c r="B445" s="10">
        <f>1</f>
        <v>1</v>
      </c>
      <c r="C445" s="2">
        <f>Table13478[[#This Row],[Number]]*1000000*Table13478[[#This Row],[Multiplier]]</f>
        <v>444000000</v>
      </c>
      <c r="D445" s="6">
        <f t="shared" si="30"/>
        <v>9.0196858783783668E-2</v>
      </c>
      <c r="E445" s="6">
        <f>Table13478[[#This Row],[Calibration Value]]/Constants!$B$1</f>
        <v>11.086860601178588</v>
      </c>
      <c r="F445" s="6">
        <f t="shared" si="31"/>
        <v>0.13513513513513511</v>
      </c>
      <c r="G445" s="6">
        <f>$C445/Constants!$B$2</f>
        <v>7.4</v>
      </c>
      <c r="H445" s="9">
        <f t="shared" si="32"/>
        <v>8.1354733344618131E-3</v>
      </c>
      <c r="I445" s="9">
        <f t="shared" si="33"/>
        <v>1.8261504747991229E-2</v>
      </c>
      <c r="J445" s="10">
        <f>Table13478[[#This Row],[G Mass Ratio (kg)]]*1000</f>
        <v>8.135473334461814</v>
      </c>
      <c r="K445" s="10">
        <f>Table13478[[#This Row],[G Mass Ratio (kt)]]*1000</f>
        <v>18.261504747991228</v>
      </c>
    </row>
    <row r="446" spans="1:11" x14ac:dyDescent="0.25">
      <c r="A446" s="12">
        <v>445</v>
      </c>
      <c r="B446" s="10">
        <f>1</f>
        <v>1</v>
      </c>
      <c r="C446" s="2">
        <f>Table13478[[#This Row],[Number]]*1000000*Table13478[[#This Row],[Multiplier]]</f>
        <v>445000000</v>
      </c>
      <c r="D446" s="6">
        <f t="shared" si="30"/>
        <v>8.999416921348305E-2</v>
      </c>
      <c r="E446" s="6">
        <f>Table13478[[#This Row],[Calibration Value]]/Constants!$B$1</f>
        <v>11.111831007937997</v>
      </c>
      <c r="F446" s="6">
        <f t="shared" si="31"/>
        <v>0.1348314606741573</v>
      </c>
      <c r="G446" s="6">
        <f>$C446/Constants!$B$2</f>
        <v>7.416666666666667</v>
      </c>
      <c r="H446" s="9">
        <f t="shared" si="32"/>
        <v>8.0989504924250198E-3</v>
      </c>
      <c r="I446" s="9">
        <f t="shared" si="33"/>
        <v>1.8179522787526825E-2</v>
      </c>
      <c r="J446" s="10">
        <f>Table13478[[#This Row],[G Mass Ratio (kg)]]*1000</f>
        <v>8.0989504924250202</v>
      </c>
      <c r="K446" s="10">
        <f>Table13478[[#This Row],[G Mass Ratio (kt)]]*1000</f>
        <v>18.179522787526825</v>
      </c>
    </row>
    <row r="447" spans="1:11" x14ac:dyDescent="0.25">
      <c r="A447" s="12">
        <v>446</v>
      </c>
      <c r="B447" s="10">
        <f>1</f>
        <v>1</v>
      </c>
      <c r="C447" s="2">
        <f>Table13478[[#This Row],[Number]]*1000000*Table13478[[#This Row],[Multiplier]]</f>
        <v>446000000</v>
      </c>
      <c r="D447" s="6">
        <f t="shared" si="30"/>
        <v>8.9792388565022321E-2</v>
      </c>
      <c r="E447" s="6">
        <f>Table13478[[#This Row],[Calibration Value]]/Constants!$B$1</f>
        <v>11.136801414697409</v>
      </c>
      <c r="F447" s="6">
        <f t="shared" si="31"/>
        <v>0.13452914798206278</v>
      </c>
      <c r="G447" s="6">
        <f>$C447/Constants!$B$2</f>
        <v>7.4333333333333336</v>
      </c>
      <c r="H447" s="9">
        <f t="shared" si="32"/>
        <v>8.0626730442119512E-3</v>
      </c>
      <c r="I447" s="9">
        <f t="shared" si="33"/>
        <v>1.8098091656779745E-2</v>
      </c>
      <c r="J447" s="10">
        <f>Table13478[[#This Row],[G Mass Ratio (kg)]]*1000</f>
        <v>8.0626730442119516</v>
      </c>
      <c r="K447" s="10">
        <f>Table13478[[#This Row],[G Mass Ratio (kt)]]*1000</f>
        <v>18.098091656779744</v>
      </c>
    </row>
    <row r="448" spans="1:11" x14ac:dyDescent="0.25">
      <c r="A448" s="12">
        <v>447</v>
      </c>
      <c r="B448" s="10">
        <f>1</f>
        <v>1</v>
      </c>
      <c r="C448" s="2">
        <f>Table13478[[#This Row],[Number]]*1000000*Table13478[[#This Row],[Multiplier]]</f>
        <v>447000000</v>
      </c>
      <c r="D448" s="6">
        <f t="shared" si="30"/>
        <v>8.9591510738254929E-2</v>
      </c>
      <c r="E448" s="6">
        <f>Table13478[[#This Row],[Calibration Value]]/Constants!$B$1</f>
        <v>11.161771821456821</v>
      </c>
      <c r="F448" s="6">
        <f t="shared" si="31"/>
        <v>0.13422818791946309</v>
      </c>
      <c r="G448" s="6">
        <f>$C448/Constants!$B$2</f>
        <v>7.45</v>
      </c>
      <c r="H448" s="9">
        <f t="shared" si="32"/>
        <v>8.0266387963628481E-3</v>
      </c>
      <c r="I448" s="9">
        <f t="shared" si="33"/>
        <v>1.8017206432142698E-2</v>
      </c>
      <c r="J448" s="10">
        <f>Table13478[[#This Row],[G Mass Ratio (kg)]]*1000</f>
        <v>8.0266387963628478</v>
      </c>
      <c r="K448" s="10">
        <f>Table13478[[#This Row],[G Mass Ratio (kt)]]*1000</f>
        <v>18.017206432142697</v>
      </c>
    </row>
    <row r="449" spans="1:11" x14ac:dyDescent="0.25">
      <c r="A449" s="12">
        <v>448</v>
      </c>
      <c r="B449" s="10">
        <f>1</f>
        <v>1</v>
      </c>
      <c r="C449" s="2">
        <f>Table13478[[#This Row],[Number]]*1000000*Table13478[[#This Row],[Multiplier]]</f>
        <v>448000000</v>
      </c>
      <c r="D449" s="6">
        <f t="shared" si="30"/>
        <v>8.9391529687499888E-2</v>
      </c>
      <c r="E449" s="6">
        <f>Table13478[[#This Row],[Calibration Value]]/Constants!$B$1</f>
        <v>11.186742228216232</v>
      </c>
      <c r="F449" s="6">
        <f t="shared" si="31"/>
        <v>0.13392857142857142</v>
      </c>
      <c r="G449" s="6">
        <f>$C449/Constants!$B$2</f>
        <v>7.4666666666666668</v>
      </c>
      <c r="H449" s="9">
        <f t="shared" si="32"/>
        <v>7.9908455798711735E-3</v>
      </c>
      <c r="I449" s="9">
        <f t="shared" si="33"/>
        <v>1.7936862244897957E-2</v>
      </c>
      <c r="J449" s="10">
        <f>Table13478[[#This Row],[G Mass Ratio (kg)]]*1000</f>
        <v>7.9908455798711735</v>
      </c>
      <c r="K449" s="10">
        <f>Table13478[[#This Row],[G Mass Ratio (kt)]]*1000</f>
        <v>17.936862244897956</v>
      </c>
    </row>
    <row r="450" spans="1:11" x14ac:dyDescent="0.25">
      <c r="A450" s="12">
        <v>449</v>
      </c>
      <c r="B450" s="10">
        <f>1</f>
        <v>1</v>
      </c>
      <c r="C450" s="2">
        <f>Table13478[[#This Row],[Number]]*1000000*Table13478[[#This Row],[Multiplier]]</f>
        <v>449000000</v>
      </c>
      <c r="D450" s="6">
        <f t="shared" si="30"/>
        <v>8.9192439420935299E-2</v>
      </c>
      <c r="E450" s="6">
        <f>Table13478[[#This Row],[Calibration Value]]/Constants!$B$1</f>
        <v>11.211712634975644</v>
      </c>
      <c r="F450" s="6">
        <f t="shared" si="31"/>
        <v>0.13363028953229397</v>
      </c>
      <c r="G450" s="6">
        <f>$C450/Constants!$B$2</f>
        <v>7.4833333333333334</v>
      </c>
      <c r="H450" s="9">
        <f t="shared" si="32"/>
        <v>7.9552912498572128E-3</v>
      </c>
      <c r="I450" s="9">
        <f t="shared" si="33"/>
        <v>1.7857054280484716E-2</v>
      </c>
      <c r="J450" s="10">
        <f>Table13478[[#This Row],[G Mass Ratio (kg)]]*1000</f>
        <v>7.955291249857213</v>
      </c>
      <c r="K450" s="10">
        <f>Table13478[[#This Row],[G Mass Ratio (kt)]]*1000</f>
        <v>17.857054280484714</v>
      </c>
    </row>
    <row r="451" spans="1:11" x14ac:dyDescent="0.25">
      <c r="A451" s="12">
        <v>450</v>
      </c>
      <c r="B451" s="10">
        <f>1</f>
        <v>1</v>
      </c>
      <c r="C451" s="2">
        <f>Table13478[[#This Row],[Number]]*1000000*Table13478[[#This Row],[Multiplier]]</f>
        <v>450000000</v>
      </c>
      <c r="D451" s="6">
        <f t="shared" si="30"/>
        <v>8.8994233999999894E-2</v>
      </c>
      <c r="E451" s="6">
        <f>Table13478[[#This Row],[Calibration Value]]/Constants!$B$1</f>
        <v>11.236683041735054</v>
      </c>
      <c r="F451" s="6">
        <f t="shared" si="31"/>
        <v>0.13333333333333333</v>
      </c>
      <c r="G451" s="6">
        <f>$C451/Constants!$B$2</f>
        <v>7.5</v>
      </c>
      <c r="H451" s="9">
        <f t="shared" si="32"/>
        <v>7.9199736852467364E-3</v>
      </c>
      <c r="I451" s="9">
        <f t="shared" si="33"/>
        <v>1.7777777777777778E-2</v>
      </c>
      <c r="J451" s="10">
        <f>Table13478[[#This Row],[G Mass Ratio (kg)]]*1000</f>
        <v>7.9199736852467364</v>
      </c>
      <c r="K451" s="10">
        <f>Table13478[[#This Row],[G Mass Ratio (kt)]]*1000</f>
        <v>17.777777777777779</v>
      </c>
    </row>
    <row r="452" spans="1:11" x14ac:dyDescent="0.25">
      <c r="A452" s="12">
        <v>451</v>
      </c>
      <c r="B452" s="10">
        <f>1</f>
        <v>1</v>
      </c>
      <c r="C452" s="2">
        <f>Table13478[[#This Row],[Number]]*1000000*Table13478[[#This Row],[Multiplier]]</f>
        <v>451000000</v>
      </c>
      <c r="D452" s="6">
        <f t="shared" si="30"/>
        <v>8.8796907538802552E-2</v>
      </c>
      <c r="E452" s="6">
        <f>Table13478[[#This Row],[Calibration Value]]/Constants!$B$1</f>
        <v>11.261653448494465</v>
      </c>
      <c r="F452" s="6">
        <f t="shared" si="31"/>
        <v>0.13303769401330376</v>
      </c>
      <c r="G452" s="6">
        <f>$C452/Constants!$B$2</f>
        <v>7.5166666666666666</v>
      </c>
      <c r="H452" s="9">
        <f t="shared" si="32"/>
        <v>7.8848907884546491E-3</v>
      </c>
      <c r="I452" s="9">
        <f t="shared" si="33"/>
        <v>1.7699028028377438E-2</v>
      </c>
      <c r="J452" s="10">
        <f>Table13478[[#This Row],[G Mass Ratio (kg)]]*1000</f>
        <v>7.8848907884546495</v>
      </c>
      <c r="K452" s="10">
        <f>Table13478[[#This Row],[G Mass Ratio (kt)]]*1000</f>
        <v>17.699028028377437</v>
      </c>
    </row>
    <row r="453" spans="1:11" x14ac:dyDescent="0.25">
      <c r="A453" s="12">
        <v>452</v>
      </c>
      <c r="B453" s="10">
        <f>1</f>
        <v>1</v>
      </c>
      <c r="C453" s="2">
        <f>Table13478[[#This Row],[Number]]*1000000*Table13478[[#This Row],[Multiplier]]</f>
        <v>452000000</v>
      </c>
      <c r="D453" s="6">
        <f t="shared" si="30"/>
        <v>8.8600454203539708E-2</v>
      </c>
      <c r="E453" s="6">
        <f>Table13478[[#This Row],[Calibration Value]]/Constants!$B$1</f>
        <v>11.286623855253877</v>
      </c>
      <c r="F453" s="6">
        <f t="shared" si="31"/>
        <v>0.13274336283185842</v>
      </c>
      <c r="G453" s="6">
        <f>$C453/Constants!$B$2</f>
        <v>7.5333333333333332</v>
      </c>
      <c r="H453" s="9">
        <f t="shared" si="32"/>
        <v>7.8500404850735377E-3</v>
      </c>
      <c r="I453" s="9">
        <f t="shared" si="33"/>
        <v>1.7620800375910413E-2</v>
      </c>
      <c r="J453" s="10">
        <f>Table13478[[#This Row],[G Mass Ratio (kg)]]*1000</f>
        <v>7.8500404850735377</v>
      </c>
      <c r="K453" s="10">
        <f>Table13478[[#This Row],[G Mass Ratio (kt)]]*1000</f>
        <v>17.620800375910413</v>
      </c>
    </row>
    <row r="454" spans="1:11" x14ac:dyDescent="0.25">
      <c r="A454" s="12">
        <v>453</v>
      </c>
      <c r="B454" s="10">
        <f>1</f>
        <v>1</v>
      </c>
      <c r="C454" s="2">
        <f>Table13478[[#This Row],[Number]]*1000000*Table13478[[#This Row],[Multiplier]]</f>
        <v>453000000</v>
      </c>
      <c r="D454" s="6">
        <f t="shared" si="30"/>
        <v>8.8404868211920423E-2</v>
      </c>
      <c r="E454" s="6">
        <f>Table13478[[#This Row],[Calibration Value]]/Constants!$B$1</f>
        <v>11.311594262013289</v>
      </c>
      <c r="F454" s="6">
        <f t="shared" si="31"/>
        <v>0.13245033112582782</v>
      </c>
      <c r="G454" s="6">
        <f>$C454/Constants!$B$2</f>
        <v>7.55</v>
      </c>
      <c r="H454" s="9">
        <f t="shared" si="32"/>
        <v>7.8154207235670188E-3</v>
      </c>
      <c r="I454" s="9">
        <f t="shared" si="33"/>
        <v>1.7543090215341436E-2</v>
      </c>
      <c r="J454" s="10">
        <f>Table13478[[#This Row],[G Mass Ratio (kg)]]*1000</f>
        <v>7.8154207235670192</v>
      </c>
      <c r="K454" s="10">
        <f>Table13478[[#This Row],[G Mass Ratio (kt)]]*1000</f>
        <v>17.543090215341437</v>
      </c>
    </row>
    <row r="455" spans="1:11" x14ac:dyDescent="0.25">
      <c r="A455" s="12">
        <v>454</v>
      </c>
      <c r="B455" s="10">
        <f>1</f>
        <v>1</v>
      </c>
      <c r="C455" s="2">
        <f>Table13478[[#This Row],[Number]]*1000000*Table13478[[#This Row],[Multiplier]]</f>
        <v>454000000</v>
      </c>
      <c r="D455" s="6">
        <f t="shared" si="30"/>
        <v>8.8210143832599022E-2</v>
      </c>
      <c r="E455" s="6">
        <f>Table13478[[#This Row],[Calibration Value]]/Constants!$B$1</f>
        <v>11.336564668772699</v>
      </c>
      <c r="F455" s="6">
        <f t="shared" si="31"/>
        <v>0.13215859030837004</v>
      </c>
      <c r="G455" s="6">
        <f>$C455/Constants!$B$2</f>
        <v>7.5666666666666664</v>
      </c>
      <c r="H455" s="9">
        <f t="shared" si="32"/>
        <v>7.7810294749678073E-3</v>
      </c>
      <c r="I455" s="9">
        <f t="shared" si="33"/>
        <v>1.74658929922956E-2</v>
      </c>
      <c r="J455" s="10">
        <f>Table13478[[#This Row],[G Mass Ratio (kg)]]*1000</f>
        <v>7.7810294749678075</v>
      </c>
      <c r="K455" s="10">
        <f>Table13478[[#This Row],[G Mass Ratio (kt)]]*1000</f>
        <v>17.465892992295601</v>
      </c>
    </row>
    <row r="456" spans="1:11" x14ac:dyDescent="0.25">
      <c r="A456" s="12">
        <v>455</v>
      </c>
      <c r="B456" s="10">
        <f>1</f>
        <v>1</v>
      </c>
      <c r="C456" s="2">
        <f>Table13478[[#This Row],[Number]]*1000000*Table13478[[#This Row],[Multiplier]]</f>
        <v>455000000</v>
      </c>
      <c r="D456" s="6">
        <f t="shared" si="30"/>
        <v>8.8016275384615275E-2</v>
      </c>
      <c r="E456" s="6">
        <f>Table13478[[#This Row],[Calibration Value]]/Constants!$B$1</f>
        <v>11.36153507553211</v>
      </c>
      <c r="F456" s="6">
        <f t="shared" si="31"/>
        <v>0.13186813186813187</v>
      </c>
      <c r="G456" s="6">
        <f>$C456/Constants!$B$2</f>
        <v>7.583333333333333</v>
      </c>
      <c r="H456" s="9">
        <f t="shared" si="32"/>
        <v>7.746864732580433E-3</v>
      </c>
      <c r="I456" s="9">
        <f t="shared" si="33"/>
        <v>1.7389204202391016E-2</v>
      </c>
      <c r="J456" s="10">
        <f>Table13478[[#This Row],[G Mass Ratio (kg)]]*1000</f>
        <v>7.7468647325804332</v>
      </c>
      <c r="K456" s="10">
        <f>Table13478[[#This Row],[G Mass Ratio (kt)]]*1000</f>
        <v>17.389204202391017</v>
      </c>
    </row>
    <row r="457" spans="1:11" x14ac:dyDescent="0.25">
      <c r="A457" s="12">
        <v>456</v>
      </c>
      <c r="B457" s="10">
        <f>1</f>
        <v>1</v>
      </c>
      <c r="C457" s="2">
        <f>Table13478[[#This Row],[Number]]*1000000*Table13478[[#This Row],[Multiplier]]</f>
        <v>456000000</v>
      </c>
      <c r="D457" s="6">
        <f t="shared" si="30"/>
        <v>8.7823257236841992E-2</v>
      </c>
      <c r="E457" s="6">
        <f>Table13478[[#This Row],[Calibration Value]]/Constants!$B$1</f>
        <v>11.386505482291522</v>
      </c>
      <c r="F457" s="6">
        <f t="shared" si="31"/>
        <v>0.13157894736842105</v>
      </c>
      <c r="G457" s="6">
        <f>$C457/Constants!$B$2</f>
        <v>7.6</v>
      </c>
      <c r="H457" s="9">
        <f t="shared" si="32"/>
        <v>7.7129245116885192E-3</v>
      </c>
      <c r="I457" s="9">
        <f t="shared" si="33"/>
        <v>1.7313019390581715E-2</v>
      </c>
      <c r="J457" s="10">
        <f>Table13478[[#This Row],[G Mass Ratio (kg)]]*1000</f>
        <v>7.7129245116885192</v>
      </c>
      <c r="K457" s="10">
        <f>Table13478[[#This Row],[G Mass Ratio (kt)]]*1000</f>
        <v>17.313019390581715</v>
      </c>
    </row>
    <row r="458" spans="1:11" x14ac:dyDescent="0.25">
      <c r="A458" s="12">
        <v>457</v>
      </c>
      <c r="B458" s="10">
        <f>1</f>
        <v>1</v>
      </c>
      <c r="C458" s="2">
        <f>Table13478[[#This Row],[Number]]*1000000*Table13478[[#This Row],[Multiplier]]</f>
        <v>457000000</v>
      </c>
      <c r="D458" s="6">
        <f t="shared" si="30"/>
        <v>8.7631083807439711E-2</v>
      </c>
      <c r="E458" s="6">
        <f>Table13478[[#This Row],[Calibration Value]]/Constants!$B$1</f>
        <v>11.411475889050934</v>
      </c>
      <c r="F458" s="6">
        <f t="shared" si="31"/>
        <v>0.13129102844638951</v>
      </c>
      <c r="G458" s="6">
        <f>$C458/Constants!$B$2</f>
        <v>7.6166666666666663</v>
      </c>
      <c r="H458" s="9">
        <f t="shared" si="32"/>
        <v>7.6792068492665226E-3</v>
      </c>
      <c r="I458" s="9">
        <f t="shared" si="33"/>
        <v>1.7237334150510659E-2</v>
      </c>
      <c r="J458" s="10">
        <f>Table13478[[#This Row],[G Mass Ratio (kg)]]*1000</f>
        <v>7.6792068492665226</v>
      </c>
      <c r="K458" s="10">
        <f>Table13478[[#This Row],[G Mass Ratio (kt)]]*1000</f>
        <v>17.237334150510659</v>
      </c>
    </row>
    <row r="459" spans="1:11" x14ac:dyDescent="0.25">
      <c r="A459" s="12">
        <v>458</v>
      </c>
      <c r="B459" s="10">
        <f>1</f>
        <v>1</v>
      </c>
      <c r="C459" s="2">
        <f>Table13478[[#This Row],[Number]]*1000000*Table13478[[#This Row],[Multiplier]]</f>
        <v>458000000</v>
      </c>
      <c r="D459" s="6">
        <f t="shared" si="30"/>
        <v>8.7439749563318681E-2</v>
      </c>
      <c r="E459" s="6">
        <f>Table13478[[#This Row],[Calibration Value]]/Constants!$B$1</f>
        <v>11.436446295810343</v>
      </c>
      <c r="F459" s="6">
        <f t="shared" si="31"/>
        <v>0.13100436681222707</v>
      </c>
      <c r="G459" s="6">
        <f>$C459/Constants!$B$2</f>
        <v>7.6333333333333337</v>
      </c>
      <c r="H459" s="9">
        <f t="shared" si="32"/>
        <v>7.645709803695889E-3</v>
      </c>
      <c r="I459" s="9">
        <f t="shared" si="33"/>
        <v>1.7162144123872541E-2</v>
      </c>
      <c r="J459" s="10">
        <f>Table13478[[#This Row],[G Mass Ratio (kg)]]*1000</f>
        <v>7.6457098036958886</v>
      </c>
      <c r="K459" s="10">
        <f>Table13478[[#This Row],[G Mass Ratio (kt)]]*1000</f>
        <v>17.16214412387254</v>
      </c>
    </row>
    <row r="460" spans="1:11" x14ac:dyDescent="0.25">
      <c r="A460" s="12">
        <v>459</v>
      </c>
      <c r="B460" s="10">
        <f>1</f>
        <v>1</v>
      </c>
      <c r="C460" s="2">
        <f>Table13478[[#This Row],[Number]]*1000000*Table13478[[#This Row],[Multiplier]]</f>
        <v>459000000</v>
      </c>
      <c r="D460" s="6">
        <f t="shared" si="30"/>
        <v>8.7249249019607747E-2</v>
      </c>
      <c r="E460" s="6">
        <f>Table13478[[#This Row],[Calibration Value]]/Constants!$B$1</f>
        <v>11.461416702569755</v>
      </c>
      <c r="F460" s="6">
        <f t="shared" si="31"/>
        <v>0.13071895424836602</v>
      </c>
      <c r="G460" s="6">
        <f>$C460/Constants!$B$2</f>
        <v>7.65</v>
      </c>
      <c r="H460" s="9">
        <f t="shared" si="32"/>
        <v>7.6124314544855232E-3</v>
      </c>
      <c r="I460" s="9">
        <f t="shared" si="33"/>
        <v>1.708744499978641E-2</v>
      </c>
      <c r="J460" s="10">
        <f>Table13478[[#This Row],[G Mass Ratio (kg)]]*1000</f>
        <v>7.6124314544855229</v>
      </c>
      <c r="K460" s="10">
        <f>Table13478[[#This Row],[G Mass Ratio (kt)]]*1000</f>
        <v>17.08744499978641</v>
      </c>
    </row>
    <row r="461" spans="1:11" x14ac:dyDescent="0.25">
      <c r="A461" s="12">
        <v>460</v>
      </c>
      <c r="B461" s="10">
        <f>1</f>
        <v>1</v>
      </c>
      <c r="C461" s="2">
        <f>Table13478[[#This Row],[Number]]*1000000*Table13478[[#This Row],[Multiplier]]</f>
        <v>460000000</v>
      </c>
      <c r="D461" s="6">
        <f t="shared" si="30"/>
        <v>8.7059576739130326E-2</v>
      </c>
      <c r="E461" s="6">
        <f>Table13478[[#This Row],[Calibration Value]]/Constants!$B$1</f>
        <v>11.486387109329167</v>
      </c>
      <c r="F461" s="6">
        <f t="shared" si="31"/>
        <v>0.13043478260869565</v>
      </c>
      <c r="G461" s="6">
        <f>$C461/Constants!$B$2</f>
        <v>7.666666666666667</v>
      </c>
      <c r="H461" s="9">
        <f t="shared" si="32"/>
        <v>7.5793699019965225E-3</v>
      </c>
      <c r="I461" s="9">
        <f t="shared" si="33"/>
        <v>1.7013232514177693E-2</v>
      </c>
      <c r="J461" s="10">
        <f>Table13478[[#This Row],[G Mass Ratio (kg)]]*1000</f>
        <v>7.5793699019965226</v>
      </c>
      <c r="K461" s="10">
        <f>Table13478[[#This Row],[G Mass Ratio (kt)]]*1000</f>
        <v>17.013232514177695</v>
      </c>
    </row>
    <row r="462" spans="1:11" x14ac:dyDescent="0.25">
      <c r="A462" s="12">
        <v>461</v>
      </c>
      <c r="B462" s="10">
        <f>1</f>
        <v>1</v>
      </c>
      <c r="C462" s="2">
        <f>Table13478[[#This Row],[Number]]*1000000*Table13478[[#This Row],[Multiplier]]</f>
        <v>461000000</v>
      </c>
      <c r="D462" s="6">
        <f t="shared" si="30"/>
        <v>8.6870727331887096E-2</v>
      </c>
      <c r="E462" s="6">
        <f>Table13478[[#This Row],[Calibration Value]]/Constants!$B$1</f>
        <v>11.511357516088578</v>
      </c>
      <c r="F462" s="6">
        <f t="shared" si="31"/>
        <v>0.13015184381778741</v>
      </c>
      <c r="G462" s="6">
        <f>$C462/Constants!$B$2</f>
        <v>7.6833333333333336</v>
      </c>
      <c r="H462" s="9">
        <f t="shared" si="32"/>
        <v>7.5465232671710755E-3</v>
      </c>
      <c r="I462" s="9">
        <f t="shared" si="33"/>
        <v>1.6939502449169728E-2</v>
      </c>
      <c r="J462" s="10">
        <f>Table13478[[#This Row],[G Mass Ratio (kg)]]*1000</f>
        <v>7.5465232671710751</v>
      </c>
      <c r="K462" s="10">
        <f>Table13478[[#This Row],[G Mass Ratio (kt)]]*1000</f>
        <v>16.939502449169726</v>
      </c>
    </row>
    <row r="463" spans="1:11" x14ac:dyDescent="0.25">
      <c r="A463" s="12">
        <v>462</v>
      </c>
      <c r="B463" s="10">
        <f>1</f>
        <v>1</v>
      </c>
      <c r="C463" s="2">
        <f>Table13478[[#This Row],[Number]]*1000000*Table13478[[#This Row],[Multiplier]]</f>
        <v>462000000</v>
      </c>
      <c r="D463" s="6">
        <f t="shared" si="30"/>
        <v>8.6682695454545364E-2</v>
      </c>
      <c r="E463" s="6">
        <f>Table13478[[#This Row],[Calibration Value]]/Constants!$B$1</f>
        <v>11.536327922847988</v>
      </c>
      <c r="F463" s="6">
        <f t="shared" si="31"/>
        <v>0.12987012987012986</v>
      </c>
      <c r="G463" s="6">
        <f>$C463/Constants!$B$2</f>
        <v>7.7</v>
      </c>
      <c r="H463" s="9">
        <f t="shared" si="32"/>
        <v>7.5138896912654591E-3</v>
      </c>
      <c r="I463" s="9">
        <f t="shared" si="33"/>
        <v>1.6866250632484394E-2</v>
      </c>
      <c r="J463" s="10">
        <f>Table13478[[#This Row],[G Mass Ratio (kg)]]*1000</f>
        <v>7.5138896912654589</v>
      </c>
      <c r="K463" s="10">
        <f>Table13478[[#This Row],[G Mass Ratio (kt)]]*1000</f>
        <v>16.866250632484395</v>
      </c>
    </row>
    <row r="464" spans="1:11" x14ac:dyDescent="0.25">
      <c r="A464" s="12">
        <v>463</v>
      </c>
      <c r="B464" s="10">
        <f>1</f>
        <v>1</v>
      </c>
      <c r="C464" s="2">
        <f>Table13478[[#This Row],[Number]]*1000000*Table13478[[#This Row],[Multiplier]]</f>
        <v>463000000</v>
      </c>
      <c r="D464" s="6">
        <f t="shared" si="30"/>
        <v>8.6495475809935107E-2</v>
      </c>
      <c r="E464" s="6">
        <f>Table13478[[#This Row],[Calibration Value]]/Constants!$B$1</f>
        <v>11.5612983296074</v>
      </c>
      <c r="F464" s="6">
        <f t="shared" si="31"/>
        <v>0.12958963282937364</v>
      </c>
      <c r="G464" s="6">
        <f>$C464/Constants!$B$2</f>
        <v>7.7166666666666668</v>
      </c>
      <c r="H464" s="9">
        <f t="shared" si="32"/>
        <v>7.4814673355870689E-3</v>
      </c>
      <c r="I464" s="9">
        <f t="shared" si="33"/>
        <v>1.6793472936851874E-2</v>
      </c>
      <c r="J464" s="10">
        <f>Table13478[[#This Row],[G Mass Ratio (kg)]]*1000</f>
        <v>7.4814673355870687</v>
      </c>
      <c r="K464" s="10">
        <f>Table13478[[#This Row],[G Mass Ratio (kt)]]*1000</f>
        <v>16.793472936851874</v>
      </c>
    </row>
    <row r="465" spans="1:11" x14ac:dyDescent="0.25">
      <c r="A465" s="12">
        <v>464</v>
      </c>
      <c r="B465" s="10">
        <f>1</f>
        <v>1</v>
      </c>
      <c r="C465" s="2">
        <f>Table13478[[#This Row],[Number]]*1000000*Table13478[[#This Row],[Multiplier]]</f>
        <v>464000000</v>
      </c>
      <c r="D465" s="6">
        <f t="shared" si="30"/>
        <v>8.6309063146551623E-2</v>
      </c>
      <c r="E465" s="6">
        <f>Table13478[[#This Row],[Calibration Value]]/Constants!$B$1</f>
        <v>11.586268736366812</v>
      </c>
      <c r="F465" s="6">
        <f t="shared" si="31"/>
        <v>0.12931034482758622</v>
      </c>
      <c r="G465" s="6">
        <f>$C465/Constants!$B$2</f>
        <v>7.7333333333333334</v>
      </c>
      <c r="H465" s="9">
        <f t="shared" si="32"/>
        <v>7.4492543812354354E-3</v>
      </c>
      <c r="I465" s="9">
        <f t="shared" si="33"/>
        <v>1.6721165279429254E-2</v>
      </c>
      <c r="J465" s="10">
        <f>Table13478[[#This Row],[G Mass Ratio (kg)]]*1000</f>
        <v>7.449254381235435</v>
      </c>
      <c r="K465" s="10">
        <f>Table13478[[#This Row],[G Mass Ratio (kt)]]*1000</f>
        <v>16.721165279429254</v>
      </c>
    </row>
    <row r="466" spans="1:11" x14ac:dyDescent="0.25">
      <c r="A466" s="12">
        <v>465</v>
      </c>
      <c r="B466" s="10">
        <f>1</f>
        <v>1</v>
      </c>
      <c r="C466" s="2">
        <f>Table13478[[#This Row],[Number]]*1000000*Table13478[[#This Row],[Multiplier]]</f>
        <v>465000000</v>
      </c>
      <c r="D466" s="6">
        <f t="shared" si="30"/>
        <v>8.6123452258064406E-2</v>
      </c>
      <c r="E466" s="6">
        <f>Table13478[[#This Row],[Calibration Value]]/Constants!$B$1</f>
        <v>11.611239143126223</v>
      </c>
      <c r="F466" s="6">
        <f t="shared" si="31"/>
        <v>0.12903225806451613</v>
      </c>
      <c r="G466" s="6">
        <f>$C466/Constants!$B$2</f>
        <v>7.75</v>
      </c>
      <c r="H466" s="9">
        <f t="shared" si="32"/>
        <v>7.4172490288470991E-3</v>
      </c>
      <c r="I466" s="9">
        <f t="shared" si="33"/>
        <v>1.6649323621227886E-2</v>
      </c>
      <c r="J466" s="10">
        <f>Table13478[[#This Row],[G Mass Ratio (kg)]]*1000</f>
        <v>7.4172490288470989</v>
      </c>
      <c r="K466" s="10">
        <f>Table13478[[#This Row],[G Mass Ratio (kt)]]*1000</f>
        <v>16.649323621227886</v>
      </c>
    </row>
    <row r="467" spans="1:11" x14ac:dyDescent="0.25">
      <c r="A467" s="12">
        <v>466</v>
      </c>
      <c r="B467" s="10">
        <f>1</f>
        <v>1</v>
      </c>
      <c r="C467" s="2">
        <f>Table13478[[#This Row],[Number]]*1000000*Table13478[[#This Row],[Multiplier]]</f>
        <v>466000000</v>
      </c>
      <c r="D467" s="6">
        <f t="shared" si="30"/>
        <v>8.5938637982832508E-2</v>
      </c>
      <c r="E467" s="6">
        <f>Table13478[[#This Row],[Calibration Value]]/Constants!$B$1</f>
        <v>11.636209549885635</v>
      </c>
      <c r="F467" s="6">
        <f t="shared" si="31"/>
        <v>0.12875536480686695</v>
      </c>
      <c r="G467" s="6">
        <f>$C467/Constants!$B$2</f>
        <v>7.7666666666666666</v>
      </c>
      <c r="H467" s="9">
        <f t="shared" si="32"/>
        <v>7.385449498344342E-3</v>
      </c>
      <c r="I467" s="9">
        <f t="shared" si="33"/>
        <v>1.657794396654939E-2</v>
      </c>
      <c r="J467" s="10">
        <f>Table13478[[#This Row],[G Mass Ratio (kg)]]*1000</f>
        <v>7.3854494983443422</v>
      </c>
      <c r="K467" s="10">
        <f>Table13478[[#This Row],[G Mass Ratio (kt)]]*1000</f>
        <v>16.577943966549391</v>
      </c>
    </row>
    <row r="468" spans="1:11" x14ac:dyDescent="0.25">
      <c r="A468" s="12">
        <v>467</v>
      </c>
      <c r="B468" s="10">
        <f>1</f>
        <v>1</v>
      </c>
      <c r="C468" s="2">
        <f>Table13478[[#This Row],[Number]]*1000000*Table13478[[#This Row],[Multiplier]]</f>
        <v>467000000</v>
      </c>
      <c r="D468" s="6">
        <f t="shared" si="30"/>
        <v>8.5754615203426032E-2</v>
      </c>
      <c r="E468" s="6">
        <f>Table13478[[#This Row],[Calibration Value]]/Constants!$B$1</f>
        <v>11.661179956645045</v>
      </c>
      <c r="F468" s="6">
        <f t="shared" si="31"/>
        <v>0.1284796573875803</v>
      </c>
      <c r="G468" s="6">
        <f>$C468/Constants!$B$2</f>
        <v>7.7833333333333332</v>
      </c>
      <c r="H468" s="9">
        <f t="shared" si="32"/>
        <v>7.3538540286876668E-3</v>
      </c>
      <c r="I468" s="9">
        <f t="shared" si="33"/>
        <v>1.6507022362430016E-2</v>
      </c>
      <c r="J468" s="10">
        <f>Table13478[[#This Row],[G Mass Ratio (kg)]]*1000</f>
        <v>7.3538540286876666</v>
      </c>
      <c r="K468" s="10">
        <f>Table13478[[#This Row],[G Mass Ratio (kt)]]*1000</f>
        <v>16.507022362430018</v>
      </c>
    </row>
    <row r="469" spans="1:11" x14ac:dyDescent="0.25">
      <c r="A469" s="12">
        <v>468</v>
      </c>
      <c r="B469" s="10">
        <f>1</f>
        <v>1</v>
      </c>
      <c r="C469" s="2">
        <f>Table13478[[#This Row],[Number]]*1000000*Table13478[[#This Row],[Multiplier]]</f>
        <v>468000000</v>
      </c>
      <c r="D469" s="6">
        <f t="shared" si="30"/>
        <v>8.5571378846153748E-2</v>
      </c>
      <c r="E469" s="6">
        <f>Table13478[[#This Row],[Calibration Value]]/Constants!$B$1</f>
        <v>11.686150363404456</v>
      </c>
      <c r="F469" s="6">
        <f t="shared" si="31"/>
        <v>0.12820512820512822</v>
      </c>
      <c r="G469" s="6">
        <f>$C469/Constants!$B$2</f>
        <v>7.8</v>
      </c>
      <c r="H469" s="9">
        <f t="shared" si="32"/>
        <v>7.3224608776319691E-3</v>
      </c>
      <c r="I469" s="9">
        <f t="shared" si="33"/>
        <v>1.6436554898093363E-2</v>
      </c>
      <c r="J469" s="10">
        <f>Table13478[[#This Row],[G Mass Ratio (kg)]]*1000</f>
        <v>7.3224608776319693</v>
      </c>
      <c r="K469" s="10">
        <f>Table13478[[#This Row],[G Mass Ratio (kt)]]*1000</f>
        <v>16.436554898093362</v>
      </c>
    </row>
    <row r="470" spans="1:11" x14ac:dyDescent="0.25">
      <c r="A470" s="12">
        <v>469</v>
      </c>
      <c r="B470" s="10">
        <f>1</f>
        <v>1</v>
      </c>
      <c r="C470" s="2">
        <f>Table13478[[#This Row],[Number]]*1000000*Table13478[[#This Row],[Multiplier]]</f>
        <v>469000000</v>
      </c>
      <c r="D470" s="6">
        <f t="shared" si="30"/>
        <v>8.5388923880596906E-2</v>
      </c>
      <c r="E470" s="6">
        <f>Table13478[[#This Row],[Calibration Value]]/Constants!$B$1</f>
        <v>11.711120770163868</v>
      </c>
      <c r="F470" s="6">
        <f t="shared" si="31"/>
        <v>0.1279317697228145</v>
      </c>
      <c r="G470" s="6">
        <f>$C470/Constants!$B$2</f>
        <v>7.8166666666666664</v>
      </c>
      <c r="H470" s="9">
        <f t="shared" si="32"/>
        <v>7.2912683214863723E-3</v>
      </c>
      <c r="I470" s="9">
        <f t="shared" si="33"/>
        <v>1.6366537704411238E-2</v>
      </c>
      <c r="J470" s="10">
        <f>Table13478[[#This Row],[G Mass Ratio (kg)]]*1000</f>
        <v>7.2912683214863723</v>
      </c>
      <c r="K470" s="10">
        <f>Table13478[[#This Row],[G Mass Ratio (kt)]]*1000</f>
        <v>16.36653770441124</v>
      </c>
    </row>
    <row r="471" spans="1:11" x14ac:dyDescent="0.25">
      <c r="A471" s="12">
        <v>470</v>
      </c>
      <c r="B471" s="10">
        <f>1</f>
        <v>1</v>
      </c>
      <c r="C471" s="2">
        <f>Table13478[[#This Row],[Number]]*1000000*Table13478[[#This Row],[Multiplier]]</f>
        <v>470000000</v>
      </c>
      <c r="D471" s="6">
        <f t="shared" si="30"/>
        <v>8.5207245319148833E-2</v>
      </c>
      <c r="E471" s="6">
        <f>Table13478[[#This Row],[Calibration Value]]/Constants!$B$1</f>
        <v>11.73609117692328</v>
      </c>
      <c r="F471" s="6">
        <f t="shared" si="31"/>
        <v>0.12765957446808512</v>
      </c>
      <c r="G471" s="6">
        <f>$C471/Constants!$B$2</f>
        <v>7.833333333333333</v>
      </c>
      <c r="H471" s="9">
        <f t="shared" si="32"/>
        <v>7.2602746548776111E-3</v>
      </c>
      <c r="I471" s="9">
        <f t="shared" si="33"/>
        <v>1.6296966953372571E-2</v>
      </c>
      <c r="J471" s="10">
        <f>Table13478[[#This Row],[G Mass Ratio (kg)]]*1000</f>
        <v>7.2602746548776107</v>
      </c>
      <c r="K471" s="10">
        <f>Table13478[[#This Row],[G Mass Ratio (kt)]]*1000</f>
        <v>16.296966953372571</v>
      </c>
    </row>
    <row r="472" spans="1:11" x14ac:dyDescent="0.25">
      <c r="A472" s="12">
        <v>471</v>
      </c>
      <c r="B472" s="10">
        <f>1</f>
        <v>1</v>
      </c>
      <c r="C472" s="2">
        <f>Table13478[[#This Row],[Number]]*1000000*Table13478[[#This Row],[Multiplier]]</f>
        <v>471000000</v>
      </c>
      <c r="D472" s="6">
        <f t="shared" si="30"/>
        <v>8.5026338216560415E-2</v>
      </c>
      <c r="E472" s="6">
        <f>Table13478[[#This Row],[Calibration Value]]/Constants!$B$1</f>
        <v>11.76106158368269</v>
      </c>
      <c r="F472" s="6">
        <f t="shared" si="31"/>
        <v>0.12738853503184713</v>
      </c>
      <c r="G472" s="6">
        <f>$C472/Constants!$B$2</f>
        <v>7.85</v>
      </c>
      <c r="H472" s="9">
        <f t="shared" si="32"/>
        <v>7.2294781905169218E-3</v>
      </c>
      <c r="I472" s="9">
        <f t="shared" si="33"/>
        <v>1.6227838857560146E-2</v>
      </c>
      <c r="J472" s="10">
        <f>Table13478[[#This Row],[G Mass Ratio (kg)]]*1000</f>
        <v>7.2294781905169216</v>
      </c>
      <c r="K472" s="10">
        <f>Table13478[[#This Row],[G Mass Ratio (kt)]]*1000</f>
        <v>16.227838857560148</v>
      </c>
    </row>
    <row r="473" spans="1:11" x14ac:dyDescent="0.25">
      <c r="A473" s="12">
        <v>472</v>
      </c>
      <c r="B473" s="10">
        <f>1</f>
        <v>1</v>
      </c>
      <c r="C473" s="2">
        <f>Table13478[[#This Row],[Number]]*1000000*Table13478[[#This Row],[Multiplier]]</f>
        <v>472000000</v>
      </c>
      <c r="D473" s="6">
        <f t="shared" si="30"/>
        <v>8.4846197669491433E-2</v>
      </c>
      <c r="E473" s="6">
        <f>Table13478[[#This Row],[Calibration Value]]/Constants!$B$1</f>
        <v>11.786031990442101</v>
      </c>
      <c r="F473" s="6">
        <f t="shared" si="31"/>
        <v>0.1271186440677966</v>
      </c>
      <c r="G473" s="6">
        <f>$C473/Constants!$B$2</f>
        <v>7.8666666666666663</v>
      </c>
      <c r="H473" s="9">
        <f t="shared" si="32"/>
        <v>7.198877258970413E-3</v>
      </c>
      <c r="I473" s="9">
        <f t="shared" si="33"/>
        <v>1.6159149669635161E-2</v>
      </c>
      <c r="J473" s="10">
        <f>Table13478[[#This Row],[G Mass Ratio (kg)]]*1000</f>
        <v>7.1988772589704126</v>
      </c>
      <c r="K473" s="10">
        <f>Table13478[[#This Row],[G Mass Ratio (kt)]]*1000</f>
        <v>16.159149669635163</v>
      </c>
    </row>
    <row r="474" spans="1:11" x14ac:dyDescent="0.25">
      <c r="A474" s="12">
        <v>473</v>
      </c>
      <c r="B474" s="10">
        <f>1</f>
        <v>1</v>
      </c>
      <c r="C474" s="2">
        <f>Table13478[[#This Row],[Number]]*1000000*Table13478[[#This Row],[Multiplier]]</f>
        <v>473000000</v>
      </c>
      <c r="D474" s="6">
        <f t="shared" si="30"/>
        <v>8.4666818816067552E-2</v>
      </c>
      <c r="E474" s="6">
        <f>Table13478[[#This Row],[Calibration Value]]/Constants!$B$1</f>
        <v>11.811002397201513</v>
      </c>
      <c r="F474" s="6">
        <f t="shared" si="31"/>
        <v>0.12684989429175475</v>
      </c>
      <c r="G474" s="6">
        <f>$C474/Constants!$B$2</f>
        <v>7.8833333333333337</v>
      </c>
      <c r="H474" s="9">
        <f t="shared" si="32"/>
        <v>7.1684702084328106E-3</v>
      </c>
      <c r="I474" s="9">
        <f t="shared" si="33"/>
        <v>1.6090895681829354E-2</v>
      </c>
      <c r="J474" s="10">
        <f>Table13478[[#This Row],[G Mass Ratio (kg)]]*1000</f>
        <v>7.1684702084328107</v>
      </c>
      <c r="K474" s="10">
        <f>Table13478[[#This Row],[G Mass Ratio (kt)]]*1000</f>
        <v>16.090895681829355</v>
      </c>
    </row>
    <row r="475" spans="1:11" x14ac:dyDescent="0.25">
      <c r="A475" s="12">
        <v>474</v>
      </c>
      <c r="B475" s="10">
        <f>1</f>
        <v>1</v>
      </c>
      <c r="C475" s="2">
        <f>Table13478[[#This Row],[Number]]*1000000*Table13478[[#This Row],[Multiplier]]</f>
        <v>474000000</v>
      </c>
      <c r="D475" s="6">
        <f t="shared" si="30"/>
        <v>8.4488196835442939E-2</v>
      </c>
      <c r="E475" s="6">
        <f>Table13478[[#This Row],[Calibration Value]]/Constants!$B$1</f>
        <v>11.835972803960924</v>
      </c>
      <c r="F475" s="6">
        <f t="shared" si="31"/>
        <v>0.12658227848101264</v>
      </c>
      <c r="G475" s="6">
        <f>$C475/Constants!$B$2</f>
        <v>7.9</v>
      </c>
      <c r="H475" s="9">
        <f t="shared" si="32"/>
        <v>7.1382554045045501E-3</v>
      </c>
      <c r="I475" s="9">
        <f t="shared" si="33"/>
        <v>1.6023073225444634E-2</v>
      </c>
      <c r="J475" s="10">
        <f>Table13478[[#This Row],[G Mass Ratio (kg)]]*1000</f>
        <v>7.1382554045045499</v>
      </c>
      <c r="K475" s="10">
        <f>Table13478[[#This Row],[G Mass Ratio (kt)]]*1000</f>
        <v>16.023073225444634</v>
      </c>
    </row>
    <row r="476" spans="1:11" x14ac:dyDescent="0.25">
      <c r="A476" s="12">
        <v>475</v>
      </c>
      <c r="B476" s="10">
        <f>1</f>
        <v>1</v>
      </c>
      <c r="C476" s="2">
        <f>Table13478[[#This Row],[Number]]*1000000*Table13478[[#This Row],[Multiplier]]</f>
        <v>475000000</v>
      </c>
      <c r="D476" s="6">
        <f t="shared" si="30"/>
        <v>8.4310326947368328E-2</v>
      </c>
      <c r="E476" s="6">
        <f>Table13478[[#This Row],[Calibration Value]]/Constants!$B$1</f>
        <v>11.860943210720334</v>
      </c>
      <c r="F476" s="6">
        <f t="shared" si="31"/>
        <v>0.12631578947368421</v>
      </c>
      <c r="G476" s="6">
        <f>$C476/Constants!$B$2</f>
        <v>7.916666666666667</v>
      </c>
      <c r="H476" s="9">
        <f t="shared" si="32"/>
        <v>7.1082312299721416E-3</v>
      </c>
      <c r="I476" s="9">
        <f t="shared" si="33"/>
        <v>1.5955678670360112E-2</v>
      </c>
      <c r="J476" s="10">
        <f>Table13478[[#This Row],[G Mass Ratio (kg)]]*1000</f>
        <v>7.1082312299721417</v>
      </c>
      <c r="K476" s="10">
        <f>Table13478[[#This Row],[G Mass Ratio (kt)]]*1000</f>
        <v>15.955678670360111</v>
      </c>
    </row>
    <row r="477" spans="1:11" x14ac:dyDescent="0.25">
      <c r="A477" s="12">
        <v>476</v>
      </c>
      <c r="B477" s="10">
        <f>1</f>
        <v>1</v>
      </c>
      <c r="C477" s="2">
        <f>Table13478[[#This Row],[Number]]*1000000*Table13478[[#This Row],[Multiplier]]</f>
        <v>476000000</v>
      </c>
      <c r="D477" s="6">
        <f t="shared" si="30"/>
        <v>8.4133204411764612E-2</v>
      </c>
      <c r="E477" s="6">
        <f>Table13478[[#This Row],[Calibration Value]]/Constants!$B$1</f>
        <v>11.885913617479746</v>
      </c>
      <c r="F477" s="6">
        <f t="shared" si="31"/>
        <v>0.12605042016806722</v>
      </c>
      <c r="G477" s="6">
        <f>$C477/Constants!$B$2</f>
        <v>7.9333333333333336</v>
      </c>
      <c r="H477" s="9">
        <f t="shared" si="32"/>
        <v>7.0783960845917683E-3</v>
      </c>
      <c r="I477" s="9">
        <f t="shared" si="33"/>
        <v>1.5888708424546288E-2</v>
      </c>
      <c r="J477" s="10">
        <f>Table13478[[#This Row],[G Mass Ratio (kg)]]*1000</f>
        <v>7.0783960845917679</v>
      </c>
      <c r="K477" s="10">
        <f>Table13478[[#This Row],[G Mass Ratio (kt)]]*1000</f>
        <v>15.888708424546289</v>
      </c>
    </row>
    <row r="478" spans="1:11" x14ac:dyDescent="0.25">
      <c r="A478" s="12">
        <v>477</v>
      </c>
      <c r="B478" s="10">
        <f>1</f>
        <v>1</v>
      </c>
      <c r="C478" s="2">
        <f>Table13478[[#This Row],[Number]]*1000000*Table13478[[#This Row],[Multiplier]]</f>
        <v>477000000</v>
      </c>
      <c r="D478" s="6">
        <f t="shared" ref="D478:D541" si="34">1/E478</f>
        <v>8.3956824528301791E-2</v>
      </c>
      <c r="E478" s="6">
        <f>Table13478[[#This Row],[Calibration Value]]/Constants!$B$1</f>
        <v>11.910884024239158</v>
      </c>
      <c r="F478" s="6">
        <f t="shared" ref="F478:F541" si="35">1/G478</f>
        <v>0.12578616352201258</v>
      </c>
      <c r="G478" s="6">
        <f>$C478/Constants!$B$2</f>
        <v>7.95</v>
      </c>
      <c r="H478" s="9">
        <f t="shared" ref="H478:H541" si="36">POWER($D478,2)</f>
        <v>7.0487483848760569E-3</v>
      </c>
      <c r="I478" s="9">
        <f t="shared" ref="I478:I541" si="37">POWER($F478,2)</f>
        <v>1.5822158933586489E-2</v>
      </c>
      <c r="J478" s="10">
        <f>Table13478[[#This Row],[G Mass Ratio (kg)]]*1000</f>
        <v>7.048748384876057</v>
      </c>
      <c r="K478" s="10">
        <f>Table13478[[#This Row],[G Mass Ratio (kt)]]*1000</f>
        <v>15.822158933586488</v>
      </c>
    </row>
    <row r="479" spans="1:11" x14ac:dyDescent="0.25">
      <c r="A479" s="12">
        <v>478</v>
      </c>
      <c r="B479" s="10">
        <f>1</f>
        <v>1</v>
      </c>
      <c r="C479" s="2">
        <f>Table13478[[#This Row],[Number]]*1000000*Table13478[[#This Row],[Multiplier]]</f>
        <v>478000000</v>
      </c>
      <c r="D479" s="6">
        <f t="shared" si="34"/>
        <v>8.3781182635983165E-2</v>
      </c>
      <c r="E479" s="6">
        <f>Table13478[[#This Row],[Calibration Value]]/Constants!$B$1</f>
        <v>11.935854430998569</v>
      </c>
      <c r="F479" s="6">
        <f t="shared" si="35"/>
        <v>0.12552301255230125</v>
      </c>
      <c r="G479" s="6">
        <f>$C479/Constants!$B$2</f>
        <v>7.9666666666666668</v>
      </c>
      <c r="H479" s="9">
        <f t="shared" si="36"/>
        <v>7.0192865638839669E-3</v>
      </c>
      <c r="I479" s="9">
        <f t="shared" si="37"/>
        <v>1.5756026680205176E-2</v>
      </c>
      <c r="J479" s="10">
        <f>Table13478[[#This Row],[G Mass Ratio (kg)]]*1000</f>
        <v>7.0192865638839672</v>
      </c>
      <c r="K479" s="10">
        <f>Table13478[[#This Row],[G Mass Ratio (kt)]]*1000</f>
        <v>15.756026680205176</v>
      </c>
    </row>
    <row r="480" spans="1:11" x14ac:dyDescent="0.25">
      <c r="A480" s="12">
        <v>479</v>
      </c>
      <c r="B480" s="10">
        <f>1</f>
        <v>1</v>
      </c>
      <c r="C480" s="2">
        <f>Table13478[[#This Row],[Number]]*1000000*Table13478[[#This Row],[Multiplier]]</f>
        <v>479000000</v>
      </c>
      <c r="D480" s="6">
        <f t="shared" si="34"/>
        <v>8.360627411273476E-2</v>
      </c>
      <c r="E480" s="6">
        <f>Table13478[[#This Row],[Calibration Value]]/Constants!$B$1</f>
        <v>11.960824837757981</v>
      </c>
      <c r="F480" s="6">
        <f t="shared" si="35"/>
        <v>0.12526096033402923</v>
      </c>
      <c r="G480" s="6">
        <f>$C480/Constants!$B$2</f>
        <v>7.9833333333333334</v>
      </c>
      <c r="H480" s="9">
        <f t="shared" si="36"/>
        <v>6.9900090710137428E-3</v>
      </c>
      <c r="I480" s="9">
        <f t="shared" si="37"/>
        <v>1.5690308183803243E-2</v>
      </c>
      <c r="J480" s="10">
        <f>Table13478[[#This Row],[G Mass Ratio (kg)]]*1000</f>
        <v>6.990009071013743</v>
      </c>
      <c r="K480" s="10">
        <f>Table13478[[#This Row],[G Mass Ratio (kt)]]*1000</f>
        <v>15.690308183803243</v>
      </c>
    </row>
    <row r="481" spans="1:11" x14ac:dyDescent="0.25">
      <c r="A481" s="12">
        <v>480</v>
      </c>
      <c r="B481" s="10">
        <f>1</f>
        <v>1</v>
      </c>
      <c r="C481" s="2">
        <f>Table13478[[#This Row],[Number]]*1000000*Table13478[[#This Row],[Multiplier]]</f>
        <v>480000000</v>
      </c>
      <c r="D481" s="6">
        <f t="shared" si="34"/>
        <v>8.3432094374999904E-2</v>
      </c>
      <c r="E481" s="6">
        <f>Table13478[[#This Row],[Calibration Value]]/Constants!$B$1</f>
        <v>11.985795244517391</v>
      </c>
      <c r="F481" s="6">
        <f t="shared" si="35"/>
        <v>0.125</v>
      </c>
      <c r="G481" s="6">
        <f>$C481/Constants!$B$2</f>
        <v>8</v>
      </c>
      <c r="H481" s="9">
        <f t="shared" si="36"/>
        <v>6.9609143717988906E-3</v>
      </c>
      <c r="I481" s="9">
        <f t="shared" si="37"/>
        <v>1.5625E-2</v>
      </c>
      <c r="J481" s="10">
        <f>Table13478[[#This Row],[G Mass Ratio (kg)]]*1000</f>
        <v>6.9609143717988911</v>
      </c>
      <c r="K481" s="10">
        <f>Table13478[[#This Row],[G Mass Ratio (kt)]]*1000</f>
        <v>15.625</v>
      </c>
    </row>
    <row r="482" spans="1:11" x14ac:dyDescent="0.25">
      <c r="A482" s="12">
        <v>481</v>
      </c>
      <c r="B482" s="10">
        <f>1</f>
        <v>1</v>
      </c>
      <c r="C482" s="2">
        <f>Table13478[[#This Row],[Number]]*1000000*Table13478[[#This Row],[Multiplier]]</f>
        <v>481000000</v>
      </c>
      <c r="D482" s="6">
        <f t="shared" si="34"/>
        <v>8.3258638877338781E-2</v>
      </c>
      <c r="E482" s="6">
        <f>Table13478[[#This Row],[Calibration Value]]/Constants!$B$1</f>
        <v>12.010765651276802</v>
      </c>
      <c r="F482" s="6">
        <f t="shared" si="35"/>
        <v>0.12474012474012473</v>
      </c>
      <c r="G482" s="6">
        <f>$C482/Constants!$B$2</f>
        <v>8.0166666666666675</v>
      </c>
      <c r="H482" s="9">
        <f t="shared" si="36"/>
        <v>6.9320009477071088E-3</v>
      </c>
      <c r="I482" s="9">
        <f t="shared" si="37"/>
        <v>1.5560098720181879E-2</v>
      </c>
      <c r="J482" s="10">
        <f>Table13478[[#This Row],[G Mass Ratio (kg)]]*1000</f>
        <v>6.9320009477071087</v>
      </c>
      <c r="K482" s="10">
        <f>Table13478[[#This Row],[G Mass Ratio (kt)]]*1000</f>
        <v>15.560098720181879</v>
      </c>
    </row>
    <row r="483" spans="1:11" x14ac:dyDescent="0.25">
      <c r="A483" s="12">
        <v>482</v>
      </c>
      <c r="B483" s="10">
        <f>1</f>
        <v>1</v>
      </c>
      <c r="C483" s="2">
        <f>Table13478[[#This Row],[Number]]*1000000*Table13478[[#This Row],[Multiplier]]</f>
        <v>482000000</v>
      </c>
      <c r="D483" s="6">
        <f t="shared" si="34"/>
        <v>8.3085903112033094E-2</v>
      </c>
      <c r="E483" s="6">
        <f>Table13478[[#This Row],[Calibration Value]]/Constants!$B$1</f>
        <v>12.035736058036214</v>
      </c>
      <c r="F483" s="6">
        <f t="shared" si="35"/>
        <v>0.12448132780082988</v>
      </c>
      <c r="G483" s="6">
        <f>$C483/Constants!$B$2</f>
        <v>8.0333333333333332</v>
      </c>
      <c r="H483" s="9">
        <f t="shared" si="36"/>
        <v>6.9032672959421504E-3</v>
      </c>
      <c r="I483" s="9">
        <f t="shared" si="37"/>
        <v>1.5495600971057661E-2</v>
      </c>
      <c r="J483" s="10">
        <f>Table13478[[#This Row],[G Mass Ratio (kg)]]*1000</f>
        <v>6.9032672959421504</v>
      </c>
      <c r="K483" s="10">
        <f>Table13478[[#This Row],[G Mass Ratio (kt)]]*1000</f>
        <v>15.495600971057661</v>
      </c>
    </row>
    <row r="484" spans="1:11" x14ac:dyDescent="0.25">
      <c r="A484" s="12">
        <v>483</v>
      </c>
      <c r="B484" s="10">
        <f>1</f>
        <v>1</v>
      </c>
      <c r="C484" s="2">
        <f>Table13478[[#This Row],[Number]]*1000000*Table13478[[#This Row],[Multiplier]]</f>
        <v>483000000</v>
      </c>
      <c r="D484" s="6">
        <f t="shared" si="34"/>
        <v>8.2913882608695547E-2</v>
      </c>
      <c r="E484" s="6">
        <f>Table13478[[#This Row],[Calibration Value]]/Constants!$B$1</f>
        <v>12.060706464795626</v>
      </c>
      <c r="F484" s="6">
        <f t="shared" si="35"/>
        <v>0.12422360248447203</v>
      </c>
      <c r="G484" s="6">
        <f>$C484/Constants!$B$2</f>
        <v>8.0500000000000007</v>
      </c>
      <c r="H484" s="9">
        <f t="shared" si="36"/>
        <v>6.8747119292485457E-3</v>
      </c>
      <c r="I484" s="9">
        <f t="shared" si="37"/>
        <v>1.5431503414220126E-2</v>
      </c>
      <c r="J484" s="10">
        <f>Table13478[[#This Row],[G Mass Ratio (kg)]]*1000</f>
        <v>6.8747119292485452</v>
      </c>
      <c r="K484" s="10">
        <f>Table13478[[#This Row],[G Mass Ratio (kt)]]*1000</f>
        <v>15.431503414220126</v>
      </c>
    </row>
    <row r="485" spans="1:11" x14ac:dyDescent="0.25">
      <c r="A485" s="12">
        <v>484</v>
      </c>
      <c r="B485" s="10">
        <f>1</f>
        <v>1</v>
      </c>
      <c r="C485" s="2">
        <f>Table13478[[#This Row],[Number]]*1000000*Table13478[[#This Row],[Multiplier]]</f>
        <v>484000000</v>
      </c>
      <c r="D485" s="6">
        <f t="shared" si="34"/>
        <v>8.2742572933884206E-2</v>
      </c>
      <c r="E485" s="6">
        <f>Table13478[[#This Row],[Calibration Value]]/Constants!$B$1</f>
        <v>12.085676871555036</v>
      </c>
      <c r="F485" s="6">
        <f t="shared" si="35"/>
        <v>0.12396694214876033</v>
      </c>
      <c r="G485" s="6">
        <f>$C485/Constants!$B$2</f>
        <v>8.0666666666666664</v>
      </c>
      <c r="H485" s="9">
        <f t="shared" si="36"/>
        <v>6.8463333757191472E-3</v>
      </c>
      <c r="I485" s="9">
        <f t="shared" si="37"/>
        <v>1.5367802745714091E-2</v>
      </c>
      <c r="J485" s="10">
        <f>Table13478[[#This Row],[G Mass Ratio (kg)]]*1000</f>
        <v>6.8463333757191469</v>
      </c>
      <c r="K485" s="10">
        <f>Table13478[[#This Row],[G Mass Ratio (kt)]]*1000</f>
        <v>15.367802745714091</v>
      </c>
    </row>
    <row r="486" spans="1:11" x14ac:dyDescent="0.25">
      <c r="A486" s="12">
        <v>485</v>
      </c>
      <c r="B486" s="10">
        <f>1</f>
        <v>1</v>
      </c>
      <c r="C486" s="2">
        <f>Table13478[[#This Row],[Number]]*1000000*Table13478[[#This Row],[Multiplier]]</f>
        <v>485000000</v>
      </c>
      <c r="D486" s="6">
        <f t="shared" si="34"/>
        <v>8.2571969690721558E-2</v>
      </c>
      <c r="E486" s="6">
        <f>Table13478[[#This Row],[Calibration Value]]/Constants!$B$1</f>
        <v>12.110647278314447</v>
      </c>
      <c r="F486" s="6">
        <f t="shared" si="35"/>
        <v>0.12371134020618556</v>
      </c>
      <c r="G486" s="6">
        <f>$C486/Constants!$B$2</f>
        <v>8.0833333333333339</v>
      </c>
      <c r="H486" s="9">
        <f t="shared" si="36"/>
        <v>6.8181301786054398E-3</v>
      </c>
      <c r="I486" s="9">
        <f t="shared" si="37"/>
        <v>1.5304495695610583E-2</v>
      </c>
      <c r="J486" s="10">
        <f>Table13478[[#This Row],[G Mass Ratio (kg)]]*1000</f>
        <v>6.8181301786054398</v>
      </c>
      <c r="K486" s="10">
        <f>Table13478[[#This Row],[G Mass Ratio (kt)]]*1000</f>
        <v>15.304495695610582</v>
      </c>
    </row>
    <row r="487" spans="1:11" x14ac:dyDescent="0.25">
      <c r="A487" s="12">
        <v>486</v>
      </c>
      <c r="B487" s="10">
        <f>1</f>
        <v>1</v>
      </c>
      <c r="C487" s="2">
        <f>Table13478[[#This Row],[Number]]*1000000*Table13478[[#This Row],[Multiplier]]</f>
        <v>486000000</v>
      </c>
      <c r="D487" s="6">
        <f t="shared" si="34"/>
        <v>8.2402068518518418E-2</v>
      </c>
      <c r="E487" s="6">
        <f>Table13478[[#This Row],[Calibration Value]]/Constants!$B$1</f>
        <v>12.135617685073859</v>
      </c>
      <c r="F487" s="6">
        <f t="shared" si="35"/>
        <v>0.1234567901234568</v>
      </c>
      <c r="G487" s="6">
        <f>$C487/Constants!$B$2</f>
        <v>8.1</v>
      </c>
      <c r="H487" s="9">
        <f t="shared" si="36"/>
        <v>6.7901008961306041E-3</v>
      </c>
      <c r="I487" s="9">
        <f t="shared" si="37"/>
        <v>1.524157902758726E-2</v>
      </c>
      <c r="J487" s="10">
        <f>Table13478[[#This Row],[G Mass Ratio (kg)]]*1000</f>
        <v>6.7901008961306042</v>
      </c>
      <c r="K487" s="10">
        <f>Table13478[[#This Row],[G Mass Ratio (kt)]]*1000</f>
        <v>15.24157902758726</v>
      </c>
    </row>
    <row r="488" spans="1:11" x14ac:dyDescent="0.25">
      <c r="A488" s="12">
        <v>487</v>
      </c>
      <c r="B488" s="10">
        <f>1</f>
        <v>1</v>
      </c>
      <c r="C488" s="2">
        <f>Table13478[[#This Row],[Number]]*1000000*Table13478[[#This Row],[Multiplier]]</f>
        <v>487000000</v>
      </c>
      <c r="D488" s="6">
        <f t="shared" si="34"/>
        <v>8.2232865092402366E-2</v>
      </c>
      <c r="E488" s="6">
        <f>Table13478[[#This Row],[Calibration Value]]/Constants!$B$1</f>
        <v>12.16058809183327</v>
      </c>
      <c r="F488" s="6">
        <f t="shared" si="35"/>
        <v>0.12320328542094455</v>
      </c>
      <c r="G488" s="6">
        <f>$C488/Constants!$B$2</f>
        <v>8.1166666666666671</v>
      </c>
      <c r="H488" s="9">
        <f t="shared" si="36"/>
        <v>6.7622441013052478E-3</v>
      </c>
      <c r="I488" s="9">
        <f t="shared" si="37"/>
        <v>1.5179049538514729E-2</v>
      </c>
      <c r="J488" s="10">
        <f>Table13478[[#This Row],[G Mass Ratio (kg)]]*1000</f>
        <v>6.7622441013052477</v>
      </c>
      <c r="K488" s="10">
        <f>Table13478[[#This Row],[G Mass Ratio (kt)]]*1000</f>
        <v>15.179049538514729</v>
      </c>
    </row>
    <row r="489" spans="1:11" x14ac:dyDescent="0.25">
      <c r="A489" s="12">
        <v>488</v>
      </c>
      <c r="B489" s="10">
        <f>1</f>
        <v>1</v>
      </c>
      <c r="C489" s="2">
        <f>Table13478[[#This Row],[Number]]*1000000*Table13478[[#This Row],[Multiplier]]</f>
        <v>488000000</v>
      </c>
      <c r="D489" s="6">
        <f t="shared" si="34"/>
        <v>8.2064355122950725E-2</v>
      </c>
      <c r="E489" s="6">
        <f>Table13478[[#This Row],[Calibration Value]]/Constants!$B$1</f>
        <v>12.18555849859268</v>
      </c>
      <c r="F489" s="6">
        <f t="shared" si="35"/>
        <v>0.12295081967213116</v>
      </c>
      <c r="G489" s="6">
        <f>$C489/Constants!$B$2</f>
        <v>8.1333333333333329</v>
      </c>
      <c r="H489" s="9">
        <f t="shared" si="36"/>
        <v>6.7345583817457685E-3</v>
      </c>
      <c r="I489" s="9">
        <f t="shared" si="37"/>
        <v>1.5116904058048915E-2</v>
      </c>
      <c r="J489" s="10">
        <f>Table13478[[#This Row],[G Mass Ratio (kg)]]*1000</f>
        <v>6.7345583817457682</v>
      </c>
      <c r="K489" s="10">
        <f>Table13478[[#This Row],[G Mass Ratio (kt)]]*1000</f>
        <v>15.116904058048915</v>
      </c>
    </row>
    <row r="490" spans="1:11" x14ac:dyDescent="0.25">
      <c r="A490" s="12">
        <v>489</v>
      </c>
      <c r="B490" s="10">
        <f>1</f>
        <v>1</v>
      </c>
      <c r="C490" s="2">
        <f>Table13478[[#This Row],[Number]]*1000000*Table13478[[#This Row],[Multiplier]]</f>
        <v>489000000</v>
      </c>
      <c r="D490" s="6">
        <f t="shared" si="34"/>
        <v>8.1896534355828124E-2</v>
      </c>
      <c r="E490" s="6">
        <f>Table13478[[#This Row],[Calibration Value]]/Constants!$B$1</f>
        <v>12.210528905352092</v>
      </c>
      <c r="F490" s="6">
        <f t="shared" si="35"/>
        <v>0.12269938650306748</v>
      </c>
      <c r="G490" s="6">
        <f>$C490/Constants!$B$2</f>
        <v>8.15</v>
      </c>
      <c r="H490" s="9">
        <f t="shared" si="36"/>
        <v>6.7070423394953362E-3</v>
      </c>
      <c r="I490" s="9">
        <f t="shared" si="37"/>
        <v>1.505513944822914E-2</v>
      </c>
      <c r="J490" s="10">
        <f>Table13478[[#This Row],[G Mass Ratio (kg)]]*1000</f>
        <v>6.7070423394953362</v>
      </c>
      <c r="K490" s="10">
        <f>Table13478[[#This Row],[G Mass Ratio (kt)]]*1000</f>
        <v>15.05513944822914</v>
      </c>
    </row>
    <row r="491" spans="1:11" x14ac:dyDescent="0.25">
      <c r="A491" s="12">
        <v>490</v>
      </c>
      <c r="B491" s="10">
        <f>1</f>
        <v>1</v>
      </c>
      <c r="C491" s="2">
        <f>Table13478[[#This Row],[Number]]*1000000*Table13478[[#This Row],[Multiplier]]</f>
        <v>490000000</v>
      </c>
      <c r="D491" s="6">
        <f t="shared" si="34"/>
        <v>8.1729398571428469E-2</v>
      </c>
      <c r="E491" s="6">
        <f>Table13478[[#This Row],[Calibration Value]]/Constants!$B$1</f>
        <v>12.235499312111504</v>
      </c>
      <c r="F491" s="6">
        <f t="shared" si="35"/>
        <v>0.12244897959183675</v>
      </c>
      <c r="G491" s="6">
        <f>$C491/Constants!$B$2</f>
        <v>8.1666666666666661</v>
      </c>
      <c r="H491" s="9">
        <f t="shared" si="36"/>
        <v>6.6796945908474134E-3</v>
      </c>
      <c r="I491" s="9">
        <f t="shared" si="37"/>
        <v>1.4993752603082052E-2</v>
      </c>
      <c r="J491" s="10">
        <f>Table13478[[#This Row],[G Mass Ratio (kg)]]*1000</f>
        <v>6.6796945908474132</v>
      </c>
      <c r="K491" s="10">
        <f>Table13478[[#This Row],[G Mass Ratio (kt)]]*1000</f>
        <v>14.993752603082052</v>
      </c>
    </row>
    <row r="492" spans="1:11" x14ac:dyDescent="0.25">
      <c r="A492" s="12">
        <v>491</v>
      </c>
      <c r="B492" s="10">
        <f>1</f>
        <v>1</v>
      </c>
      <c r="C492" s="2">
        <f>Table13478[[#This Row],[Number]]*1000000*Table13478[[#This Row],[Multiplier]]</f>
        <v>491000000</v>
      </c>
      <c r="D492" s="6">
        <f t="shared" si="34"/>
        <v>8.1562943584521291E-2</v>
      </c>
      <c r="E492" s="6">
        <f>Table13478[[#This Row],[Calibration Value]]/Constants!$B$1</f>
        <v>12.260469718870915</v>
      </c>
      <c r="F492" s="6">
        <f t="shared" si="35"/>
        <v>0.12219959266802444</v>
      </c>
      <c r="G492" s="6">
        <f>$C492/Constants!$B$2</f>
        <v>8.1833333333333336</v>
      </c>
      <c r="H492" s="9">
        <f t="shared" si="36"/>
        <v>6.6525137661718027E-3</v>
      </c>
      <c r="I492" s="9">
        <f t="shared" si="37"/>
        <v>1.4932740448231091E-2</v>
      </c>
      <c r="J492" s="10">
        <f>Table13478[[#This Row],[G Mass Ratio (kg)]]*1000</f>
        <v>6.6525137661718023</v>
      </c>
      <c r="K492" s="10">
        <f>Table13478[[#This Row],[G Mass Ratio (kt)]]*1000</f>
        <v>14.93274044823109</v>
      </c>
    </row>
    <row r="493" spans="1:11" x14ac:dyDescent="0.25">
      <c r="A493" s="12">
        <v>492</v>
      </c>
      <c r="B493" s="10">
        <f>1</f>
        <v>1</v>
      </c>
      <c r="C493" s="2">
        <f>Table13478[[#This Row],[Number]]*1000000*Table13478[[#This Row],[Multiplier]]</f>
        <v>492000000</v>
      </c>
      <c r="D493" s="6">
        <f t="shared" si="34"/>
        <v>8.1397165243902336E-2</v>
      </c>
      <c r="E493" s="6">
        <f>Table13478[[#This Row],[Calibration Value]]/Constants!$B$1</f>
        <v>12.285440125630327</v>
      </c>
      <c r="F493" s="6">
        <f t="shared" si="35"/>
        <v>0.12195121951219513</v>
      </c>
      <c r="G493" s="6">
        <f>$C493/Constants!$B$2</f>
        <v>8.1999999999999993</v>
      </c>
      <c r="H493" s="9">
        <f t="shared" si="36"/>
        <v>6.6254985097431423E-3</v>
      </c>
      <c r="I493" s="9">
        <f t="shared" si="37"/>
        <v>1.4872099940511602E-2</v>
      </c>
      <c r="J493" s="10">
        <f>Table13478[[#This Row],[G Mass Ratio (kg)]]*1000</f>
        <v>6.6254985097431423</v>
      </c>
      <c r="K493" s="10">
        <f>Table13478[[#This Row],[G Mass Ratio (kt)]]*1000</f>
        <v>14.872099940511603</v>
      </c>
    </row>
    <row r="494" spans="1:11" x14ac:dyDescent="0.25">
      <c r="A494" s="12">
        <v>493</v>
      </c>
      <c r="B494" s="10">
        <f>1</f>
        <v>1</v>
      </c>
      <c r="C494" s="2">
        <f>Table13478[[#This Row],[Number]]*1000000*Table13478[[#This Row],[Multiplier]]</f>
        <v>493000000</v>
      </c>
      <c r="D494" s="6">
        <f t="shared" si="34"/>
        <v>8.1232059432048587E-2</v>
      </c>
      <c r="E494" s="6">
        <f>Table13478[[#This Row],[Calibration Value]]/Constants!$B$1</f>
        <v>12.310410532389737</v>
      </c>
      <c r="F494" s="6">
        <f t="shared" si="35"/>
        <v>0.12170385395537525</v>
      </c>
      <c r="G494" s="6">
        <f>$C494/Constants!$B$2</f>
        <v>8.2166666666666668</v>
      </c>
      <c r="H494" s="9">
        <f t="shared" si="36"/>
        <v>6.5986474795718736E-3</v>
      </c>
      <c r="I494" s="9">
        <f t="shared" si="37"/>
        <v>1.4811828067591308E-2</v>
      </c>
      <c r="J494" s="10">
        <f>Table13478[[#This Row],[G Mass Ratio (kg)]]*1000</f>
        <v>6.5986474795718735</v>
      </c>
      <c r="K494" s="10">
        <f>Table13478[[#This Row],[G Mass Ratio (kt)]]*1000</f>
        <v>14.811828067591309</v>
      </c>
    </row>
    <row r="495" spans="1:11" x14ac:dyDescent="0.25">
      <c r="A495" s="12">
        <v>494</v>
      </c>
      <c r="B495" s="10">
        <f>1</f>
        <v>1</v>
      </c>
      <c r="C495" s="2">
        <f>Table13478[[#This Row],[Number]]*1000000*Table13478[[#This Row],[Multiplier]]</f>
        <v>494000000</v>
      </c>
      <c r="D495" s="6">
        <f t="shared" si="34"/>
        <v>8.1067622064777231E-2</v>
      </c>
      <c r="E495" s="6">
        <f>Table13478[[#This Row],[Calibration Value]]/Constants!$B$1</f>
        <v>12.335380939149148</v>
      </c>
      <c r="F495" s="6">
        <f t="shared" si="35"/>
        <v>0.12145748987854252</v>
      </c>
      <c r="G495" s="6">
        <f>$C495/Constants!$B$2</f>
        <v>8.2333333333333325</v>
      </c>
      <c r="H495" s="9">
        <f t="shared" si="36"/>
        <v>6.571959347237556E-3</v>
      </c>
      <c r="I495" s="9">
        <f t="shared" si="37"/>
        <v>1.4751921847596258E-2</v>
      </c>
      <c r="J495" s="10">
        <f>Table13478[[#This Row],[G Mass Ratio (kg)]]*1000</f>
        <v>6.5719593472375557</v>
      </c>
      <c r="K495" s="10">
        <f>Table13478[[#This Row],[G Mass Ratio (kt)]]*1000</f>
        <v>14.751921847596257</v>
      </c>
    </row>
    <row r="496" spans="1:11" x14ac:dyDescent="0.25">
      <c r="A496" s="12">
        <v>495</v>
      </c>
      <c r="B496" s="10">
        <f>1</f>
        <v>1</v>
      </c>
      <c r="C496" s="2">
        <f>Table13478[[#This Row],[Number]]*1000000*Table13478[[#This Row],[Multiplier]]</f>
        <v>495000000</v>
      </c>
      <c r="D496" s="6">
        <f t="shared" si="34"/>
        <v>8.0903849090908989E-2</v>
      </c>
      <c r="E496" s="6">
        <f>Table13478[[#This Row],[Calibration Value]]/Constants!$B$1</f>
        <v>12.36035134590856</v>
      </c>
      <c r="F496" s="6">
        <f t="shared" si="35"/>
        <v>0.12121212121212122</v>
      </c>
      <c r="G496" s="6">
        <f>$C496/Constants!$B$2</f>
        <v>8.25</v>
      </c>
      <c r="H496" s="9">
        <f t="shared" si="36"/>
        <v>6.5454327977245751E-3</v>
      </c>
      <c r="I496" s="9">
        <f t="shared" si="37"/>
        <v>1.4692378328741967E-2</v>
      </c>
      <c r="J496" s="10">
        <f>Table13478[[#This Row],[G Mass Ratio (kg)]]*1000</f>
        <v>6.5454327977245752</v>
      </c>
      <c r="K496" s="10">
        <f>Table13478[[#This Row],[G Mass Ratio (kt)]]*1000</f>
        <v>14.692378328741967</v>
      </c>
    </row>
    <row r="497" spans="1:11" x14ac:dyDescent="0.25">
      <c r="A497" s="12">
        <v>496</v>
      </c>
      <c r="B497" s="10">
        <f>1</f>
        <v>1</v>
      </c>
      <c r="C497" s="2">
        <f>Table13478[[#This Row],[Number]]*1000000*Table13478[[#This Row],[Multiplier]]</f>
        <v>496000000</v>
      </c>
      <c r="D497" s="6">
        <f t="shared" si="34"/>
        <v>8.0740736491935389E-2</v>
      </c>
      <c r="E497" s="6">
        <f>Table13478[[#This Row],[Calibration Value]]/Constants!$B$1</f>
        <v>12.385321752667972</v>
      </c>
      <c r="F497" s="6">
        <f t="shared" si="35"/>
        <v>0.12096774193548386</v>
      </c>
      <c r="G497" s="6">
        <f>$C497/Constants!$B$2</f>
        <v>8.2666666666666675</v>
      </c>
      <c r="H497" s="9">
        <f t="shared" si="36"/>
        <v>6.5190665292601466E-3</v>
      </c>
      <c r="I497" s="9">
        <f t="shared" si="37"/>
        <v>1.4633194588969821E-2</v>
      </c>
      <c r="J497" s="10">
        <f>Table13478[[#This Row],[G Mass Ratio (kg)]]*1000</f>
        <v>6.5190665292601464</v>
      </c>
      <c r="K497" s="10">
        <f>Table13478[[#This Row],[G Mass Ratio (kt)]]*1000</f>
        <v>14.633194588969822</v>
      </c>
    </row>
    <row r="498" spans="1:11" x14ac:dyDescent="0.25">
      <c r="A498" s="12">
        <v>497</v>
      </c>
      <c r="B498" s="10">
        <f>1</f>
        <v>1</v>
      </c>
      <c r="C498" s="2">
        <f>Table13478[[#This Row],[Number]]*1000000*Table13478[[#This Row],[Multiplier]]</f>
        <v>497000000</v>
      </c>
      <c r="D498" s="6">
        <f t="shared" si="34"/>
        <v>8.0578280281690048E-2</v>
      </c>
      <c r="E498" s="6">
        <f>Table13478[[#This Row],[Calibration Value]]/Constants!$B$1</f>
        <v>12.410292159427382</v>
      </c>
      <c r="F498" s="6">
        <f t="shared" si="35"/>
        <v>0.12072434607645875</v>
      </c>
      <c r="G498" s="6">
        <f>$C498/Constants!$B$2</f>
        <v>8.2833333333333332</v>
      </c>
      <c r="H498" s="9">
        <f t="shared" si="36"/>
        <v>6.492859253154599E-3</v>
      </c>
      <c r="I498" s="9">
        <f t="shared" si="37"/>
        <v>1.4574367735588581E-2</v>
      </c>
      <c r="J498" s="10">
        <f>Table13478[[#This Row],[G Mass Ratio (kg)]]*1000</f>
        <v>6.4928592531545988</v>
      </c>
      <c r="K498" s="10">
        <f>Table13478[[#This Row],[G Mass Ratio (kt)]]*1000</f>
        <v>14.574367735588581</v>
      </c>
    </row>
    <row r="499" spans="1:11" x14ac:dyDescent="0.25">
      <c r="A499" s="12">
        <v>498</v>
      </c>
      <c r="B499" s="10">
        <f>1</f>
        <v>1</v>
      </c>
      <c r="C499" s="2">
        <f>Table13478[[#This Row],[Number]]*1000000*Table13478[[#This Row],[Multiplier]]</f>
        <v>498000000</v>
      </c>
      <c r="D499" s="6">
        <f t="shared" si="34"/>
        <v>8.0416476506024001E-2</v>
      </c>
      <c r="E499" s="6">
        <f>Table13478[[#This Row],[Calibration Value]]/Constants!$B$1</f>
        <v>12.435262566186793</v>
      </c>
      <c r="F499" s="6">
        <f t="shared" si="35"/>
        <v>0.12048192771084336</v>
      </c>
      <c r="G499" s="6">
        <f>$C499/Constants!$B$2</f>
        <v>8.3000000000000007</v>
      </c>
      <c r="H499" s="9">
        <f t="shared" si="36"/>
        <v>6.4668096936439101E-3</v>
      </c>
      <c r="I499" s="9">
        <f t="shared" si="37"/>
        <v>1.4515894904920884E-2</v>
      </c>
      <c r="J499" s="10">
        <f>Table13478[[#This Row],[G Mass Ratio (kg)]]*1000</f>
        <v>6.4668096936439099</v>
      </c>
      <c r="K499" s="10">
        <f>Table13478[[#This Row],[G Mass Ratio (kt)]]*1000</f>
        <v>14.515894904920884</v>
      </c>
    </row>
    <row r="500" spans="1:11" x14ac:dyDescent="0.25">
      <c r="A500" s="12">
        <v>499</v>
      </c>
      <c r="B500" s="10">
        <f>1</f>
        <v>1</v>
      </c>
      <c r="C500" s="2">
        <f>Table13478[[#This Row],[Number]]*1000000*Table13478[[#This Row],[Multiplier]]</f>
        <v>499000000</v>
      </c>
      <c r="D500" s="6">
        <f t="shared" si="34"/>
        <v>8.025532124248487E-2</v>
      </c>
      <c r="E500" s="6">
        <f>Table13478[[#This Row],[Calibration Value]]/Constants!$B$1</f>
        <v>12.460232972946205</v>
      </c>
      <c r="F500" s="6">
        <f t="shared" si="35"/>
        <v>0.12024048096192386</v>
      </c>
      <c r="G500" s="6">
        <f>$C500/Constants!$B$2</f>
        <v>8.3166666666666664</v>
      </c>
      <c r="H500" s="9">
        <f t="shared" si="36"/>
        <v>6.4409165877344432E-3</v>
      </c>
      <c r="I500" s="9">
        <f t="shared" si="37"/>
        <v>1.4457773261954774E-2</v>
      </c>
      <c r="J500" s="10">
        <f>Table13478[[#This Row],[G Mass Ratio (kg)]]*1000</f>
        <v>6.440916587734443</v>
      </c>
      <c r="K500" s="10">
        <f>Table13478[[#This Row],[G Mass Ratio (kt)]]*1000</f>
        <v>14.457773261954774</v>
      </c>
    </row>
    <row r="501" spans="1:11" x14ac:dyDescent="0.25">
      <c r="A501" s="12">
        <v>500</v>
      </c>
      <c r="B501" s="10">
        <f>1</f>
        <v>1</v>
      </c>
      <c r="C501" s="2">
        <f>Table13478[[#This Row],[Number]]*1000000*Table13478[[#This Row],[Multiplier]]</f>
        <v>500000000</v>
      </c>
      <c r="D501" s="6">
        <f t="shared" si="34"/>
        <v>8.0094810599999899E-2</v>
      </c>
      <c r="E501" s="6">
        <f>Table13478[[#This Row],[Calibration Value]]/Constants!$B$1</f>
        <v>12.485203379705617</v>
      </c>
      <c r="F501" s="6">
        <f t="shared" si="35"/>
        <v>0.12</v>
      </c>
      <c r="G501" s="6">
        <f>$C501/Constants!$B$2</f>
        <v>8.3333333333333339</v>
      </c>
      <c r="H501" s="9">
        <f t="shared" si="36"/>
        <v>6.4151786850498559E-3</v>
      </c>
      <c r="I501" s="9">
        <f t="shared" si="37"/>
        <v>1.44E-2</v>
      </c>
      <c r="J501" s="10">
        <f>Table13478[[#This Row],[G Mass Ratio (kg)]]*1000</f>
        <v>6.415178685049856</v>
      </c>
      <c r="K501" s="10">
        <f>Table13478[[#This Row],[G Mass Ratio (kt)]]*1000</f>
        <v>14.4</v>
      </c>
    </row>
    <row r="502" spans="1:11" x14ac:dyDescent="0.25">
      <c r="A502" s="12">
        <v>501</v>
      </c>
      <c r="B502" s="10">
        <f>1</f>
        <v>1</v>
      </c>
      <c r="C502" s="2">
        <f>Table13478[[#This Row],[Number]]*1000000*Table13478[[#This Row],[Multiplier]]</f>
        <v>501000000</v>
      </c>
      <c r="D502" s="6">
        <f t="shared" si="34"/>
        <v>7.9934940718562789E-2</v>
      </c>
      <c r="E502" s="6">
        <f>Table13478[[#This Row],[Calibration Value]]/Constants!$B$1</f>
        <v>12.510173786465026</v>
      </c>
      <c r="F502" s="6">
        <f t="shared" si="35"/>
        <v>0.11976047904191617</v>
      </c>
      <c r="G502" s="6">
        <f>$C502/Constants!$B$2</f>
        <v>8.35</v>
      </c>
      <c r="H502" s="9">
        <f t="shared" si="36"/>
        <v>6.3895947476801471E-3</v>
      </c>
      <c r="I502" s="9">
        <f t="shared" si="37"/>
        <v>1.4342572340349241E-2</v>
      </c>
      <c r="J502" s="10">
        <f>Table13478[[#This Row],[G Mass Ratio (kg)]]*1000</f>
        <v>6.3895947476801469</v>
      </c>
      <c r="K502" s="10">
        <f>Table13478[[#This Row],[G Mass Ratio (kt)]]*1000</f>
        <v>14.342572340349241</v>
      </c>
    </row>
    <row r="503" spans="1:11" x14ac:dyDescent="0.25">
      <c r="A503" s="12">
        <v>502</v>
      </c>
      <c r="B503" s="10">
        <f>1</f>
        <v>1</v>
      </c>
      <c r="C503" s="2">
        <f>Table13478[[#This Row],[Number]]*1000000*Table13478[[#This Row],[Multiplier]]</f>
        <v>502000000</v>
      </c>
      <c r="D503" s="6">
        <f t="shared" si="34"/>
        <v>7.9775707768924203E-2</v>
      </c>
      <c r="E503" s="6">
        <f>Table13478[[#This Row],[Calibration Value]]/Constants!$B$1</f>
        <v>12.535144193224438</v>
      </c>
      <c r="F503" s="6">
        <f t="shared" si="35"/>
        <v>0.1195219123505976</v>
      </c>
      <c r="G503" s="6">
        <f>$C503/Constants!$B$2</f>
        <v>8.3666666666666671</v>
      </c>
      <c r="H503" s="9">
        <f t="shared" si="36"/>
        <v>6.3641635500327936E-3</v>
      </c>
      <c r="I503" s="9">
        <f t="shared" si="37"/>
        <v>1.4285487531943935E-2</v>
      </c>
      <c r="J503" s="10">
        <f>Table13478[[#This Row],[G Mass Ratio (kg)]]*1000</f>
        <v>6.364163550032794</v>
      </c>
      <c r="K503" s="10">
        <f>Table13478[[#This Row],[G Mass Ratio (kt)]]*1000</f>
        <v>14.285487531943934</v>
      </c>
    </row>
    <row r="504" spans="1:11" x14ac:dyDescent="0.25">
      <c r="A504" s="12">
        <v>503</v>
      </c>
      <c r="B504" s="10">
        <f>1</f>
        <v>1</v>
      </c>
      <c r="C504" s="2">
        <f>Table13478[[#This Row],[Number]]*1000000*Table13478[[#This Row],[Multiplier]]</f>
        <v>503000000</v>
      </c>
      <c r="D504" s="6">
        <f t="shared" si="34"/>
        <v>7.9617107952286187E-2</v>
      </c>
      <c r="E504" s="6">
        <f>Table13478[[#This Row],[Calibration Value]]/Constants!$B$1</f>
        <v>12.56011459998385</v>
      </c>
      <c r="F504" s="6">
        <f t="shared" si="35"/>
        <v>0.11928429423459246</v>
      </c>
      <c r="G504" s="6">
        <f>$C504/Constants!$B$2</f>
        <v>8.3833333333333329</v>
      </c>
      <c r="H504" s="9">
        <f t="shared" si="36"/>
        <v>6.338883878685992E-3</v>
      </c>
      <c r="I504" s="9">
        <f t="shared" si="37"/>
        <v>1.4228742851044827E-2</v>
      </c>
      <c r="J504" s="10">
        <f>Table13478[[#This Row],[G Mass Ratio (kg)]]*1000</f>
        <v>6.3388838786859925</v>
      </c>
      <c r="K504" s="10">
        <f>Table13478[[#This Row],[G Mass Ratio (kt)]]*1000</f>
        <v>14.228742851044828</v>
      </c>
    </row>
    <row r="505" spans="1:11" x14ac:dyDescent="0.25">
      <c r="A505" s="12">
        <v>504</v>
      </c>
      <c r="B505" s="10">
        <f>1</f>
        <v>1</v>
      </c>
      <c r="C505" s="2">
        <f>Table13478[[#This Row],[Number]]*1000000*Table13478[[#This Row],[Multiplier]]</f>
        <v>504000000</v>
      </c>
      <c r="D505" s="6">
        <f t="shared" si="34"/>
        <v>7.9459137499999902E-2</v>
      </c>
      <c r="E505" s="6">
        <f>Table13478[[#This Row],[Calibration Value]]/Constants!$B$1</f>
        <v>12.585085006743261</v>
      </c>
      <c r="F505" s="6">
        <f t="shared" si="35"/>
        <v>0.11904761904761904</v>
      </c>
      <c r="G505" s="6">
        <f>$C505/Constants!$B$2</f>
        <v>8.4</v>
      </c>
      <c r="H505" s="9">
        <f t="shared" si="36"/>
        <v>6.3137545322438909E-3</v>
      </c>
      <c r="I505" s="9">
        <f t="shared" si="37"/>
        <v>1.4172335600907028E-2</v>
      </c>
      <c r="J505" s="10">
        <f>Table13478[[#This Row],[G Mass Ratio (kg)]]*1000</f>
        <v>6.313754532243891</v>
      </c>
      <c r="K505" s="10">
        <f>Table13478[[#This Row],[G Mass Ratio (kt)]]*1000</f>
        <v>14.172335600907028</v>
      </c>
    </row>
    <row r="506" spans="1:11" x14ac:dyDescent="0.25">
      <c r="A506" s="12">
        <v>505</v>
      </c>
      <c r="B506" s="10">
        <f>1</f>
        <v>1</v>
      </c>
      <c r="C506" s="2">
        <f>Table13478[[#This Row],[Number]]*1000000*Table13478[[#This Row],[Multiplier]]</f>
        <v>505000000</v>
      </c>
      <c r="D506" s="6">
        <f t="shared" si="34"/>
        <v>7.9301792673267243E-2</v>
      </c>
      <c r="E506" s="6">
        <f>Table13478[[#This Row],[Calibration Value]]/Constants!$B$1</f>
        <v>12.610055413502671</v>
      </c>
      <c r="F506" s="6">
        <f t="shared" si="35"/>
        <v>0.11881188118811882</v>
      </c>
      <c r="G506" s="6">
        <f>$C506/Constants!$B$2</f>
        <v>8.4166666666666661</v>
      </c>
      <c r="H506" s="9">
        <f t="shared" si="36"/>
        <v>6.2887743211938619E-3</v>
      </c>
      <c r="I506" s="9">
        <f t="shared" si="37"/>
        <v>1.4116263111459663E-2</v>
      </c>
      <c r="J506" s="10">
        <f>Table13478[[#This Row],[G Mass Ratio (kg)]]*1000</f>
        <v>6.2887743211938618</v>
      </c>
      <c r="K506" s="10">
        <f>Table13478[[#This Row],[G Mass Ratio (kt)]]*1000</f>
        <v>14.116263111459663</v>
      </c>
    </row>
    <row r="507" spans="1:11" x14ac:dyDescent="0.25">
      <c r="A507" s="12">
        <v>506</v>
      </c>
      <c r="B507" s="10">
        <f>1</f>
        <v>1</v>
      </c>
      <c r="C507" s="2">
        <f>Table13478[[#This Row],[Number]]*1000000*Table13478[[#This Row],[Multiplier]]</f>
        <v>506000000</v>
      </c>
      <c r="D507" s="6">
        <f t="shared" si="34"/>
        <v>7.9145069762845757E-2</v>
      </c>
      <c r="E507" s="6">
        <f>Table13478[[#This Row],[Calibration Value]]/Constants!$B$1</f>
        <v>12.635025820262083</v>
      </c>
      <c r="F507" s="6">
        <f t="shared" si="35"/>
        <v>0.11857707509881422</v>
      </c>
      <c r="G507" s="6">
        <f>$C507/Constants!$B$2</f>
        <v>8.4333333333333336</v>
      </c>
      <c r="H507" s="9">
        <f t="shared" si="36"/>
        <v>6.2639420677657216E-3</v>
      </c>
      <c r="I507" s="9">
        <f t="shared" si="37"/>
        <v>1.4060522738989828E-2</v>
      </c>
      <c r="J507" s="10">
        <f>Table13478[[#This Row],[G Mass Ratio (kg)]]*1000</f>
        <v>6.263942067765722</v>
      </c>
      <c r="K507" s="10">
        <f>Table13478[[#This Row],[G Mass Ratio (kt)]]*1000</f>
        <v>14.060522738989828</v>
      </c>
    </row>
    <row r="508" spans="1:11" x14ac:dyDescent="0.25">
      <c r="A508" s="12">
        <v>507</v>
      </c>
      <c r="B508" s="10">
        <f>1</f>
        <v>1</v>
      </c>
      <c r="C508" s="2">
        <f>Table13478[[#This Row],[Number]]*1000000*Table13478[[#This Row],[Multiplier]]</f>
        <v>507000000</v>
      </c>
      <c r="D508" s="6">
        <f t="shared" si="34"/>
        <v>7.8988965088757301E-2</v>
      </c>
      <c r="E508" s="6">
        <f>Table13478[[#This Row],[Calibration Value]]/Constants!$B$1</f>
        <v>12.659996227021495</v>
      </c>
      <c r="F508" s="6">
        <f t="shared" si="35"/>
        <v>0.1183431952662722</v>
      </c>
      <c r="G508" s="6">
        <f>$C508/Constants!$B$2</f>
        <v>8.4499999999999993</v>
      </c>
      <c r="H508" s="9">
        <f t="shared" si="36"/>
        <v>6.2392566057929196E-3</v>
      </c>
      <c r="I508" s="9">
        <f t="shared" si="37"/>
        <v>1.4005111865831031E-2</v>
      </c>
      <c r="J508" s="10">
        <f>Table13478[[#This Row],[G Mass Ratio (kg)]]*1000</f>
        <v>6.23925660579292</v>
      </c>
      <c r="K508" s="10">
        <f>Table13478[[#This Row],[G Mass Ratio (kt)]]*1000</f>
        <v>14.005111865831031</v>
      </c>
    </row>
    <row r="509" spans="1:11" x14ac:dyDescent="0.25">
      <c r="A509" s="12">
        <v>508</v>
      </c>
      <c r="B509" s="10">
        <f>1</f>
        <v>1</v>
      </c>
      <c r="C509" s="2">
        <f>Table13478[[#This Row],[Number]]*1000000*Table13478[[#This Row],[Multiplier]]</f>
        <v>508000000</v>
      </c>
      <c r="D509" s="6">
        <f t="shared" si="34"/>
        <v>7.8833474999999903E-2</v>
      </c>
      <c r="E509" s="6">
        <f>Table13478[[#This Row],[Calibration Value]]/Constants!$B$1</f>
        <v>12.684966633780906</v>
      </c>
      <c r="F509" s="6">
        <f t="shared" si="35"/>
        <v>0.11811023622047244</v>
      </c>
      <c r="G509" s="6">
        <f>$C509/Constants!$B$2</f>
        <v>8.4666666666666668</v>
      </c>
      <c r="H509" s="9">
        <f t="shared" si="36"/>
        <v>6.2147167805756097E-3</v>
      </c>
      <c r="I509" s="9">
        <f t="shared" si="37"/>
        <v>1.3950027900055799E-2</v>
      </c>
      <c r="J509" s="10">
        <f>Table13478[[#This Row],[G Mass Ratio (kg)]]*1000</f>
        <v>6.2147167805756096</v>
      </c>
      <c r="K509" s="10">
        <f>Table13478[[#This Row],[G Mass Ratio (kt)]]*1000</f>
        <v>13.950027900055799</v>
      </c>
    </row>
    <row r="510" spans="1:11" x14ac:dyDescent="0.25">
      <c r="A510" s="12">
        <v>509</v>
      </c>
      <c r="B510" s="10">
        <f>1</f>
        <v>1</v>
      </c>
      <c r="C510" s="2">
        <f>Table13478[[#This Row],[Number]]*1000000*Table13478[[#This Row],[Multiplier]]</f>
        <v>509000000</v>
      </c>
      <c r="D510" s="6">
        <f t="shared" si="34"/>
        <v>7.8678595874263166E-2</v>
      </c>
      <c r="E510" s="6">
        <f>Table13478[[#This Row],[Calibration Value]]/Constants!$B$1</f>
        <v>12.709937040540318</v>
      </c>
      <c r="F510" s="6">
        <f t="shared" si="35"/>
        <v>0.11787819253438116</v>
      </c>
      <c r="G510" s="6">
        <f>$C510/Constants!$B$2</f>
        <v>8.4833333333333325</v>
      </c>
      <c r="H510" s="9">
        <f t="shared" si="36"/>
        <v>6.1903214487456209E-3</v>
      </c>
      <c r="I510" s="9">
        <f t="shared" si="37"/>
        <v>1.3895268275172633E-2</v>
      </c>
      <c r="J510" s="10">
        <f>Table13478[[#This Row],[G Mass Ratio (kg)]]*1000</f>
        <v>6.1903214487456211</v>
      </c>
      <c r="K510" s="10">
        <f>Table13478[[#This Row],[G Mass Ratio (kt)]]*1000</f>
        <v>13.895268275172633</v>
      </c>
    </row>
    <row r="511" spans="1:11" x14ac:dyDescent="0.25">
      <c r="A511" s="12">
        <v>510</v>
      </c>
      <c r="B511" s="10">
        <f>1</f>
        <v>1</v>
      </c>
      <c r="C511" s="2">
        <f>Table13478[[#This Row],[Number]]*1000000*Table13478[[#This Row],[Multiplier]]</f>
        <v>510000000</v>
      </c>
      <c r="D511" s="6">
        <f t="shared" si="34"/>
        <v>7.8524324117646968E-2</v>
      </c>
      <c r="E511" s="6">
        <f>Table13478[[#This Row],[Calibration Value]]/Constants!$B$1</f>
        <v>12.734907447299728</v>
      </c>
      <c r="F511" s="6">
        <f t="shared" si="35"/>
        <v>0.11764705882352941</v>
      </c>
      <c r="G511" s="6">
        <f>$C511/Constants!$B$2</f>
        <v>8.5</v>
      </c>
      <c r="H511" s="9">
        <f t="shared" si="36"/>
        <v>6.1660694781332731E-3</v>
      </c>
      <c r="I511" s="9">
        <f t="shared" si="37"/>
        <v>1.384083044982699E-2</v>
      </c>
      <c r="J511" s="10">
        <f>Table13478[[#This Row],[G Mass Ratio (kg)]]*1000</f>
        <v>6.1660694781332728</v>
      </c>
      <c r="K511" s="10">
        <f>Table13478[[#This Row],[G Mass Ratio (kt)]]*1000</f>
        <v>13.84083044982699</v>
      </c>
    </row>
    <row r="512" spans="1:11" x14ac:dyDescent="0.25">
      <c r="A512" s="12">
        <v>511</v>
      </c>
      <c r="B512" s="10">
        <f>1</f>
        <v>1</v>
      </c>
      <c r="C512" s="2">
        <f>Table13478[[#This Row],[Number]]*1000000*Table13478[[#This Row],[Multiplier]]</f>
        <v>511000000</v>
      </c>
      <c r="D512" s="6">
        <f t="shared" si="34"/>
        <v>7.8370656164383476E-2</v>
      </c>
      <c r="E512" s="6">
        <f>Table13478[[#This Row],[Calibration Value]]/Constants!$B$1</f>
        <v>12.759877854059139</v>
      </c>
      <c r="F512" s="6">
        <f t="shared" si="35"/>
        <v>0.11741682974559686</v>
      </c>
      <c r="G512" s="6">
        <f>$C512/Constants!$B$2</f>
        <v>8.5166666666666675</v>
      </c>
      <c r="H512" s="9">
        <f t="shared" si="36"/>
        <v>6.141959747636018E-3</v>
      </c>
      <c r="I512" s="9">
        <f t="shared" si="37"/>
        <v>1.378671190750648E-2</v>
      </c>
      <c r="J512" s="10">
        <f>Table13478[[#This Row],[G Mass Ratio (kg)]]*1000</f>
        <v>6.1419597476360179</v>
      </c>
      <c r="K512" s="10">
        <f>Table13478[[#This Row],[G Mass Ratio (kt)]]*1000</f>
        <v>13.786711907506479</v>
      </c>
    </row>
    <row r="513" spans="1:11" x14ac:dyDescent="0.25">
      <c r="A513" s="12">
        <v>512</v>
      </c>
      <c r="B513" s="10">
        <f>1</f>
        <v>1</v>
      </c>
      <c r="C513" s="2">
        <f>Table13478[[#This Row],[Number]]*1000000*Table13478[[#This Row],[Multiplier]]</f>
        <v>512000000</v>
      </c>
      <c r="D513" s="6">
        <f t="shared" si="34"/>
        <v>7.8217588476562405E-2</v>
      </c>
      <c r="E513" s="6">
        <f>Table13478[[#This Row],[Calibration Value]]/Constants!$B$1</f>
        <v>12.784848260818551</v>
      </c>
      <c r="F513" s="6">
        <f t="shared" si="35"/>
        <v>0.1171875</v>
      </c>
      <c r="G513" s="6">
        <f>$C513/Constants!$B$2</f>
        <v>8.5333333333333332</v>
      </c>
      <c r="H513" s="9">
        <f t="shared" si="36"/>
        <v>6.1179911470888677E-3</v>
      </c>
      <c r="I513" s="9">
        <f t="shared" si="37"/>
        <v>1.373291015625E-2</v>
      </c>
      <c r="J513" s="10">
        <f>Table13478[[#This Row],[G Mass Ratio (kg)]]*1000</f>
        <v>6.1179911470888673</v>
      </c>
      <c r="K513" s="10">
        <f>Table13478[[#This Row],[G Mass Ratio (kt)]]*1000</f>
        <v>13.73291015625</v>
      </c>
    </row>
    <row r="514" spans="1:11" x14ac:dyDescent="0.25">
      <c r="A514" s="12">
        <v>513</v>
      </c>
      <c r="B514" s="10">
        <f>1</f>
        <v>1</v>
      </c>
      <c r="C514" s="2">
        <f>Table13478[[#This Row],[Number]]*1000000*Table13478[[#This Row],[Multiplier]]</f>
        <v>513000000</v>
      </c>
      <c r="D514" s="6">
        <f t="shared" si="34"/>
        <v>7.8065117543859558E-2</v>
      </c>
      <c r="E514" s="6">
        <f>Table13478[[#This Row],[Calibration Value]]/Constants!$B$1</f>
        <v>12.809818667577963</v>
      </c>
      <c r="F514" s="6">
        <f t="shared" si="35"/>
        <v>0.11695906432748537</v>
      </c>
      <c r="G514" s="6">
        <f>$C514/Constants!$B$2</f>
        <v>8.5500000000000007</v>
      </c>
      <c r="H514" s="9">
        <f t="shared" si="36"/>
        <v>6.0941625771366095E-3</v>
      </c>
      <c r="I514" s="9">
        <f t="shared" si="37"/>
        <v>1.3679422728360861E-2</v>
      </c>
      <c r="J514" s="10">
        <f>Table13478[[#This Row],[G Mass Ratio (kg)]]*1000</f>
        <v>6.0941625771366095</v>
      </c>
      <c r="K514" s="10">
        <f>Table13478[[#This Row],[G Mass Ratio (kt)]]*1000</f>
        <v>13.679422728360862</v>
      </c>
    </row>
    <row r="515" spans="1:11" x14ac:dyDescent="0.25">
      <c r="A515" s="12">
        <v>514</v>
      </c>
      <c r="B515" s="10">
        <f>1</f>
        <v>1</v>
      </c>
      <c r="C515" s="2">
        <f>Table13478[[#This Row],[Number]]*1000000*Table13478[[#This Row],[Multiplier]]</f>
        <v>514000000</v>
      </c>
      <c r="D515" s="6">
        <f t="shared" si="34"/>
        <v>7.7913239883268398E-2</v>
      </c>
      <c r="E515" s="6">
        <f>Table13478[[#This Row],[Calibration Value]]/Constants!$B$1</f>
        <v>12.834789074337372</v>
      </c>
      <c r="F515" s="6">
        <f t="shared" si="35"/>
        <v>0.11673151750972763</v>
      </c>
      <c r="G515" s="6">
        <f>$C515/Constants!$B$2</f>
        <v>8.5666666666666664</v>
      </c>
      <c r="H515" s="9">
        <f t="shared" si="36"/>
        <v>6.0704729491077251E-3</v>
      </c>
      <c r="I515" s="9">
        <f t="shared" si="37"/>
        <v>1.3626247180123847E-2</v>
      </c>
      <c r="J515" s="10">
        <f>Table13478[[#This Row],[G Mass Ratio (kg)]]*1000</f>
        <v>6.0704729491077254</v>
      </c>
      <c r="K515" s="10">
        <f>Table13478[[#This Row],[G Mass Ratio (kt)]]*1000</f>
        <v>13.626247180123848</v>
      </c>
    </row>
    <row r="516" spans="1:11" x14ac:dyDescent="0.25">
      <c r="A516" s="12">
        <v>515</v>
      </c>
      <c r="B516" s="10">
        <f>1</f>
        <v>1</v>
      </c>
      <c r="C516" s="2">
        <f>Table13478[[#This Row],[Number]]*1000000*Table13478[[#This Row],[Multiplier]]</f>
        <v>515000000</v>
      </c>
      <c r="D516" s="6">
        <f t="shared" si="34"/>
        <v>7.7761952038834861E-2</v>
      </c>
      <c r="E516" s="6">
        <f>Table13478[[#This Row],[Calibration Value]]/Constants!$B$1</f>
        <v>12.859759481096784</v>
      </c>
      <c r="F516" s="6">
        <f t="shared" si="35"/>
        <v>0.11650485436893203</v>
      </c>
      <c r="G516" s="6">
        <f>$C516/Constants!$B$2</f>
        <v>8.5833333333333339</v>
      </c>
      <c r="H516" s="9">
        <f t="shared" si="36"/>
        <v>6.0469211848900532E-3</v>
      </c>
      <c r="I516" s="9">
        <f t="shared" si="37"/>
        <v>1.357338109152606E-2</v>
      </c>
      <c r="J516" s="10">
        <f>Table13478[[#This Row],[G Mass Ratio (kg)]]*1000</f>
        <v>6.0469211848900528</v>
      </c>
      <c r="K516" s="10">
        <f>Table13478[[#This Row],[G Mass Ratio (kt)]]*1000</f>
        <v>13.573381091526059</v>
      </c>
    </row>
    <row r="517" spans="1:11" x14ac:dyDescent="0.25">
      <c r="A517" s="12">
        <v>516</v>
      </c>
      <c r="B517" s="10">
        <f>1</f>
        <v>1</v>
      </c>
      <c r="C517" s="2">
        <f>Table13478[[#This Row],[Number]]*1000000*Table13478[[#This Row],[Multiplier]]</f>
        <v>516000000</v>
      </c>
      <c r="D517" s="6">
        <f t="shared" si="34"/>
        <v>7.7611250581395258E-2</v>
      </c>
      <c r="E517" s="6">
        <f>Table13478[[#This Row],[Calibration Value]]/Constants!$B$1</f>
        <v>12.884729887856196</v>
      </c>
      <c r="F517" s="6">
        <f t="shared" si="35"/>
        <v>0.11627906976744186</v>
      </c>
      <c r="G517" s="6">
        <f>$C517/Constants!$B$2</f>
        <v>8.6</v>
      </c>
      <c r="H517" s="9">
        <f t="shared" si="36"/>
        <v>6.0235062168081258E-3</v>
      </c>
      <c r="I517" s="9">
        <f t="shared" si="37"/>
        <v>1.3520822065981611E-2</v>
      </c>
      <c r="J517" s="10">
        <f>Table13478[[#This Row],[G Mass Ratio (kg)]]*1000</f>
        <v>6.0235062168081255</v>
      </c>
      <c r="K517" s="10">
        <f>Table13478[[#This Row],[G Mass Ratio (kt)]]*1000</f>
        <v>13.52082206598161</v>
      </c>
    </row>
    <row r="518" spans="1:11" x14ac:dyDescent="0.25">
      <c r="A518" s="12">
        <v>517</v>
      </c>
      <c r="B518" s="10">
        <f>1</f>
        <v>1</v>
      </c>
      <c r="C518" s="2">
        <f>Table13478[[#This Row],[Number]]*1000000*Table13478[[#This Row],[Multiplier]]</f>
        <v>517000000</v>
      </c>
      <c r="D518" s="6">
        <f t="shared" si="34"/>
        <v>7.7461132108317121E-2</v>
      </c>
      <c r="E518" s="6">
        <f>Table13478[[#This Row],[Calibration Value]]/Constants!$B$1</f>
        <v>12.909700294615607</v>
      </c>
      <c r="F518" s="6">
        <f t="shared" si="35"/>
        <v>0.11605415860735009</v>
      </c>
      <c r="G518" s="6">
        <f>$C518/Constants!$B$2</f>
        <v>8.6166666666666671</v>
      </c>
      <c r="H518" s="9">
        <f t="shared" si="36"/>
        <v>6.0002269875021573E-3</v>
      </c>
      <c r="I518" s="9">
        <f t="shared" si="37"/>
        <v>1.3468567730059972E-2</v>
      </c>
      <c r="J518" s="10">
        <f>Table13478[[#This Row],[G Mass Ratio (kg)]]*1000</f>
        <v>6.000226987502157</v>
      </c>
      <c r="K518" s="10">
        <f>Table13478[[#This Row],[G Mass Ratio (kt)]]*1000</f>
        <v>13.468567730059972</v>
      </c>
    </row>
    <row r="519" spans="1:11" x14ac:dyDescent="0.25">
      <c r="A519" s="12">
        <v>518</v>
      </c>
      <c r="B519" s="10">
        <f>1</f>
        <v>1</v>
      </c>
      <c r="C519" s="2">
        <f>Table13478[[#This Row],[Number]]*1000000*Table13478[[#This Row],[Multiplier]]</f>
        <v>518000000</v>
      </c>
      <c r="D519" s="6">
        <f t="shared" si="34"/>
        <v>7.731159324324316E-2</v>
      </c>
      <c r="E519" s="6">
        <f>Table13478[[#This Row],[Calibration Value]]/Constants!$B$1</f>
        <v>12.934670701375017</v>
      </c>
      <c r="F519" s="6">
        <f t="shared" si="35"/>
        <v>0.11583011583011583</v>
      </c>
      <c r="G519" s="6">
        <f>$C519/Constants!$B$2</f>
        <v>8.6333333333333329</v>
      </c>
      <c r="H519" s="9">
        <f t="shared" si="36"/>
        <v>5.9770824498086815E-3</v>
      </c>
      <c r="I519" s="9">
        <f t="shared" si="37"/>
        <v>1.341661573321805E-2</v>
      </c>
      <c r="J519" s="10">
        <f>Table13478[[#This Row],[G Mass Ratio (kg)]]*1000</f>
        <v>5.9770824498086812</v>
      </c>
      <c r="K519" s="10">
        <f>Table13478[[#This Row],[G Mass Ratio (kt)]]*1000</f>
        <v>13.41661573321805</v>
      </c>
    </row>
    <row r="520" spans="1:11" x14ac:dyDescent="0.25">
      <c r="A520" s="12">
        <v>519</v>
      </c>
      <c r="B520" s="10">
        <f>1</f>
        <v>1</v>
      </c>
      <c r="C520" s="2">
        <f>Table13478[[#This Row],[Number]]*1000000*Table13478[[#This Row],[Multiplier]]</f>
        <v>519000000</v>
      </c>
      <c r="D520" s="6">
        <f t="shared" si="34"/>
        <v>7.7162630635838059E-2</v>
      </c>
      <c r="E520" s="6">
        <f>Table13478[[#This Row],[Calibration Value]]/Constants!$B$1</f>
        <v>12.959641108134429</v>
      </c>
      <c r="F520" s="6">
        <f t="shared" si="35"/>
        <v>0.11560693641618497</v>
      </c>
      <c r="G520" s="6">
        <f>$C520/Constants!$B$2</f>
        <v>8.65</v>
      </c>
      <c r="H520" s="9">
        <f t="shared" si="36"/>
        <v>5.9540715666427744E-3</v>
      </c>
      <c r="I520" s="9">
        <f t="shared" si="37"/>
        <v>1.3364963747535834E-2</v>
      </c>
      <c r="J520" s="10">
        <f>Table13478[[#This Row],[G Mass Ratio (kg)]]*1000</f>
        <v>5.9540715666427744</v>
      </c>
      <c r="K520" s="10">
        <f>Table13478[[#This Row],[G Mass Ratio (kt)]]*1000</f>
        <v>13.364963747535834</v>
      </c>
    </row>
    <row r="521" spans="1:11" x14ac:dyDescent="0.25">
      <c r="A521" s="12">
        <v>520</v>
      </c>
      <c r="B521" s="10">
        <f>1</f>
        <v>1</v>
      </c>
      <c r="C521" s="2">
        <f>Table13478[[#This Row],[Number]]*1000000*Table13478[[#This Row],[Multiplier]]</f>
        <v>520000000</v>
      </c>
      <c r="D521" s="6">
        <f t="shared" si="34"/>
        <v>7.7014240961538374E-2</v>
      </c>
      <c r="E521" s="6">
        <f>Table13478[[#This Row],[Calibration Value]]/Constants!$B$1</f>
        <v>12.984611514893841</v>
      </c>
      <c r="F521" s="6">
        <f t="shared" si="35"/>
        <v>0.11538461538461539</v>
      </c>
      <c r="G521" s="6">
        <f>$C521/Constants!$B$2</f>
        <v>8.6666666666666661</v>
      </c>
      <c r="H521" s="9">
        <f t="shared" si="36"/>
        <v>5.9311933108818953E-3</v>
      </c>
      <c r="I521" s="9">
        <f t="shared" si="37"/>
        <v>1.3313609467455623E-2</v>
      </c>
      <c r="J521" s="10">
        <f>Table13478[[#This Row],[G Mass Ratio (kg)]]*1000</f>
        <v>5.9311933108818957</v>
      </c>
      <c r="K521" s="10">
        <f>Table13478[[#This Row],[G Mass Ratio (kt)]]*1000</f>
        <v>13.313609467455624</v>
      </c>
    </row>
    <row r="522" spans="1:11" x14ac:dyDescent="0.25">
      <c r="A522" s="12">
        <v>521</v>
      </c>
      <c r="B522" s="10">
        <f>1</f>
        <v>1</v>
      </c>
      <c r="C522" s="2">
        <f>Table13478[[#This Row],[Number]]*1000000*Table13478[[#This Row],[Multiplier]]</f>
        <v>521000000</v>
      </c>
      <c r="D522" s="6">
        <f t="shared" si="34"/>
        <v>7.6866420921305093E-2</v>
      </c>
      <c r="E522" s="6">
        <f>Table13478[[#This Row],[Calibration Value]]/Constants!$B$1</f>
        <v>13.009581921653252</v>
      </c>
      <c r="F522" s="6">
        <f t="shared" si="35"/>
        <v>0.11516314779270632</v>
      </c>
      <c r="G522" s="6">
        <f>$C522/Constants!$B$2</f>
        <v>8.6833333333333336</v>
      </c>
      <c r="H522" s="9">
        <f t="shared" si="36"/>
        <v>5.9084466652512494E-3</v>
      </c>
      <c r="I522" s="9">
        <f t="shared" si="37"/>
        <v>1.326255060952472E-2</v>
      </c>
      <c r="J522" s="10">
        <f>Table13478[[#This Row],[G Mass Ratio (kg)]]*1000</f>
        <v>5.9084466652512493</v>
      </c>
      <c r="K522" s="10">
        <f>Table13478[[#This Row],[G Mass Ratio (kt)]]*1000</f>
        <v>13.26255060952472</v>
      </c>
    </row>
    <row r="523" spans="1:11" x14ac:dyDescent="0.25">
      <c r="A523" s="12">
        <v>522</v>
      </c>
      <c r="B523" s="10">
        <f>1</f>
        <v>1</v>
      </c>
      <c r="C523" s="2">
        <f>Table13478[[#This Row],[Number]]*1000000*Table13478[[#This Row],[Multiplier]]</f>
        <v>522000000</v>
      </c>
      <c r="D523" s="6">
        <f t="shared" si="34"/>
        <v>7.6719167241379213E-2</v>
      </c>
      <c r="E523" s="6">
        <f>Table13478[[#This Row],[Calibration Value]]/Constants!$B$1</f>
        <v>13.034552328412664</v>
      </c>
      <c r="F523" s="6">
        <f t="shared" si="35"/>
        <v>0.1149425287356322</v>
      </c>
      <c r="G523" s="6">
        <f>$C523/Constants!$B$2</f>
        <v>8.6999999999999993</v>
      </c>
      <c r="H523" s="9">
        <f t="shared" si="36"/>
        <v>5.8858306222107134E-3</v>
      </c>
      <c r="I523" s="9">
        <f t="shared" si="37"/>
        <v>1.3211784912141634E-2</v>
      </c>
      <c r="J523" s="10">
        <f>Table13478[[#This Row],[G Mass Ratio (kg)]]*1000</f>
        <v>5.8858306222107135</v>
      </c>
      <c r="K523" s="10">
        <f>Table13478[[#This Row],[G Mass Ratio (kt)]]*1000</f>
        <v>13.211784912141633</v>
      </c>
    </row>
    <row r="524" spans="1:11" x14ac:dyDescent="0.25">
      <c r="A524" s="12">
        <v>523</v>
      </c>
      <c r="B524" s="10">
        <f>1</f>
        <v>1</v>
      </c>
      <c r="C524" s="2">
        <f>Table13478[[#This Row],[Number]]*1000000*Table13478[[#This Row],[Multiplier]]</f>
        <v>523000000</v>
      </c>
      <c r="D524" s="6">
        <f t="shared" si="34"/>
        <v>7.6572476673040069E-2</v>
      </c>
      <c r="E524" s="6">
        <f>Table13478[[#This Row],[Calibration Value]]/Constants!$B$1</f>
        <v>13.059522735172074</v>
      </c>
      <c r="F524" s="6">
        <f t="shared" si="35"/>
        <v>0.1147227533460803</v>
      </c>
      <c r="G524" s="6">
        <f>$C524/Constants!$B$2</f>
        <v>8.7166666666666668</v>
      </c>
      <c r="H524" s="9">
        <f t="shared" si="36"/>
        <v>5.8633441838432656E-3</v>
      </c>
      <c r="I524" s="9">
        <f t="shared" si="37"/>
        <v>1.3161310135305578E-2</v>
      </c>
      <c r="J524" s="10">
        <f>Table13478[[#This Row],[G Mass Ratio (kg)]]*1000</f>
        <v>5.8633441838432656</v>
      </c>
      <c r="K524" s="10">
        <f>Table13478[[#This Row],[G Mass Ratio (kt)]]*1000</f>
        <v>13.161310135305579</v>
      </c>
    </row>
    <row r="525" spans="1:11" x14ac:dyDescent="0.25">
      <c r="A525" s="12">
        <v>524</v>
      </c>
      <c r="B525" s="10">
        <f>1</f>
        <v>1</v>
      </c>
      <c r="C525" s="2">
        <f>Table13478[[#This Row],[Number]]*1000000*Table13478[[#This Row],[Multiplier]]</f>
        <v>524000000</v>
      </c>
      <c r="D525" s="6">
        <f t="shared" si="34"/>
        <v>7.6426345992366321E-2</v>
      </c>
      <c r="E525" s="6">
        <f>Table13478[[#This Row],[Calibration Value]]/Constants!$B$1</f>
        <v>13.084493141931485</v>
      </c>
      <c r="F525" s="6">
        <f t="shared" si="35"/>
        <v>0.11450381679389314</v>
      </c>
      <c r="G525" s="6">
        <f>$C525/Constants!$B$2</f>
        <v>8.7333333333333325</v>
      </c>
      <c r="H525" s="9">
        <f t="shared" si="36"/>
        <v>5.8409863617448878E-3</v>
      </c>
      <c r="I525" s="9">
        <f t="shared" si="37"/>
        <v>1.3111124060369444E-2</v>
      </c>
      <c r="J525" s="10">
        <f>Table13478[[#This Row],[G Mass Ratio (kg)]]*1000</f>
        <v>5.8409863617448874</v>
      </c>
      <c r="K525" s="10">
        <f>Table13478[[#This Row],[G Mass Ratio (kt)]]*1000</f>
        <v>13.111124060369443</v>
      </c>
    </row>
    <row r="526" spans="1:11" x14ac:dyDescent="0.25">
      <c r="A526" s="12">
        <v>525</v>
      </c>
      <c r="B526" s="10">
        <f>1</f>
        <v>1</v>
      </c>
      <c r="C526" s="2">
        <f>Table13478[[#This Row],[Number]]*1000000*Table13478[[#This Row],[Multiplier]]</f>
        <v>525000000</v>
      </c>
      <c r="D526" s="6">
        <f t="shared" si="34"/>
        <v>7.6280771999999913E-2</v>
      </c>
      <c r="E526" s="6">
        <f>Table13478[[#This Row],[Calibration Value]]/Constants!$B$1</f>
        <v>13.109463548690897</v>
      </c>
      <c r="F526" s="6">
        <f t="shared" si="35"/>
        <v>0.11428571428571428</v>
      </c>
      <c r="G526" s="6">
        <f>$C526/Constants!$B$2</f>
        <v>8.75</v>
      </c>
      <c r="H526" s="9">
        <f t="shared" si="36"/>
        <v>5.818756176915971E-3</v>
      </c>
      <c r="I526" s="9">
        <f t="shared" si="37"/>
        <v>1.3061224489795917E-2</v>
      </c>
      <c r="J526" s="10">
        <f>Table13478[[#This Row],[G Mass Ratio (kg)]]*1000</f>
        <v>5.8187561769159712</v>
      </c>
      <c r="K526" s="10">
        <f>Table13478[[#This Row],[G Mass Ratio (kt)]]*1000</f>
        <v>13.061224489795917</v>
      </c>
    </row>
    <row r="527" spans="1:11" x14ac:dyDescent="0.25">
      <c r="A527" s="12">
        <v>526</v>
      </c>
      <c r="B527" s="10">
        <f>1</f>
        <v>1</v>
      </c>
      <c r="C527" s="2">
        <f>Table13478[[#This Row],[Number]]*1000000*Table13478[[#This Row],[Multiplier]]</f>
        <v>526000000</v>
      </c>
      <c r="D527" s="6">
        <f t="shared" si="34"/>
        <v>7.6135751520912454E-2</v>
      </c>
      <c r="E527" s="6">
        <f>Table13478[[#This Row],[Calibration Value]]/Constants!$B$1</f>
        <v>13.134433955450309</v>
      </c>
      <c r="F527" s="6">
        <f t="shared" si="35"/>
        <v>0.11406844106463877</v>
      </c>
      <c r="G527" s="6">
        <f>$C527/Constants!$B$2</f>
        <v>8.7666666666666675</v>
      </c>
      <c r="H527" s="9">
        <f t="shared" si="36"/>
        <v>5.7966526596541232E-3</v>
      </c>
      <c r="I527" s="9">
        <f t="shared" si="37"/>
        <v>1.301160924691697E-2</v>
      </c>
      <c r="J527" s="10">
        <f>Table13478[[#This Row],[G Mass Ratio (kg)]]*1000</f>
        <v>5.7966526596541232</v>
      </c>
      <c r="K527" s="10">
        <f>Table13478[[#This Row],[G Mass Ratio (kt)]]*1000</f>
        <v>13.01160924691697</v>
      </c>
    </row>
    <row r="528" spans="1:11" x14ac:dyDescent="0.25">
      <c r="A528" s="12">
        <v>527</v>
      </c>
      <c r="B528" s="10">
        <f>1</f>
        <v>1</v>
      </c>
      <c r="C528" s="2">
        <f>Table13478[[#This Row],[Number]]*1000000*Table13478[[#This Row],[Multiplier]]</f>
        <v>527000000</v>
      </c>
      <c r="D528" s="6">
        <f t="shared" si="34"/>
        <v>7.5991281404174479E-2</v>
      </c>
      <c r="E528" s="6">
        <f>Table13478[[#This Row],[Calibration Value]]/Constants!$B$1</f>
        <v>13.159404362209719</v>
      </c>
      <c r="F528" s="6">
        <f t="shared" si="35"/>
        <v>0.11385199240986718</v>
      </c>
      <c r="G528" s="6">
        <f>$C528/Constants!$B$2</f>
        <v>8.7833333333333332</v>
      </c>
      <c r="H528" s="9">
        <f t="shared" si="36"/>
        <v>5.7746748494484339E-3</v>
      </c>
      <c r="I528" s="9">
        <f t="shared" si="37"/>
        <v>1.2962276175696454E-2</v>
      </c>
      <c r="J528" s="10">
        <f>Table13478[[#This Row],[G Mass Ratio (kg)]]*1000</f>
        <v>5.7746748494484343</v>
      </c>
      <c r="K528" s="10">
        <f>Table13478[[#This Row],[G Mass Ratio (kt)]]*1000</f>
        <v>12.962276175696454</v>
      </c>
    </row>
    <row r="529" spans="1:11" x14ac:dyDescent="0.25">
      <c r="A529" s="12">
        <v>528</v>
      </c>
      <c r="B529" s="10">
        <f>1</f>
        <v>1</v>
      </c>
      <c r="C529" s="2">
        <f>Table13478[[#This Row],[Number]]*1000000*Table13478[[#This Row],[Multiplier]]</f>
        <v>528000000</v>
      </c>
      <c r="D529" s="6">
        <f t="shared" si="34"/>
        <v>7.5847358522727185E-2</v>
      </c>
      <c r="E529" s="6">
        <f>Table13478[[#This Row],[Calibration Value]]/Constants!$B$1</f>
        <v>13.18437476896913</v>
      </c>
      <c r="F529" s="6">
        <f t="shared" si="35"/>
        <v>0.11363636363636363</v>
      </c>
      <c r="G529" s="6">
        <f>$C529/Constants!$B$2</f>
        <v>8.8000000000000007</v>
      </c>
      <c r="H529" s="9">
        <f t="shared" si="36"/>
        <v>5.7528217948751162E-3</v>
      </c>
      <c r="I529" s="9">
        <f t="shared" si="37"/>
        <v>1.2913223140495866E-2</v>
      </c>
      <c r="J529" s="10">
        <f>Table13478[[#This Row],[G Mass Ratio (kg)]]*1000</f>
        <v>5.7528217948751159</v>
      </c>
      <c r="K529" s="10">
        <f>Table13478[[#This Row],[G Mass Ratio (kt)]]*1000</f>
        <v>12.913223140495866</v>
      </c>
    </row>
    <row r="530" spans="1:11" x14ac:dyDescent="0.25">
      <c r="A530" s="12">
        <v>529</v>
      </c>
      <c r="B530" s="10">
        <f>1</f>
        <v>1</v>
      </c>
      <c r="C530" s="2">
        <f>Table13478[[#This Row],[Number]]*1000000*Table13478[[#This Row],[Multiplier]]</f>
        <v>529000000</v>
      </c>
      <c r="D530" s="6">
        <f t="shared" si="34"/>
        <v>7.5703979773156807E-2</v>
      </c>
      <c r="E530" s="6">
        <f>Table13478[[#This Row],[Calibration Value]]/Constants!$B$1</f>
        <v>13.209345175728542</v>
      </c>
      <c r="F530" s="6">
        <f t="shared" si="35"/>
        <v>0.11342155009451796</v>
      </c>
      <c r="G530" s="6">
        <f>$C530/Constants!$B$2</f>
        <v>8.8166666666666664</v>
      </c>
      <c r="H530" s="9">
        <f t="shared" si="36"/>
        <v>5.7310925534945351E-3</v>
      </c>
      <c r="I530" s="9">
        <f t="shared" si="37"/>
        <v>1.2864448025843246E-2</v>
      </c>
      <c r="J530" s="10">
        <f>Table13478[[#This Row],[G Mass Ratio (kg)]]*1000</f>
        <v>5.7310925534945349</v>
      </c>
      <c r="K530" s="10">
        <f>Table13478[[#This Row],[G Mass Ratio (kt)]]*1000</f>
        <v>12.864448025843247</v>
      </c>
    </row>
    <row r="531" spans="1:11" x14ac:dyDescent="0.25">
      <c r="A531" s="12">
        <v>530</v>
      </c>
      <c r="B531" s="10">
        <f>1</f>
        <v>1</v>
      </c>
      <c r="C531" s="2">
        <f>Table13478[[#This Row],[Number]]*1000000*Table13478[[#This Row],[Multiplier]]</f>
        <v>530000000</v>
      </c>
      <c r="D531" s="6">
        <f t="shared" si="34"/>
        <v>7.5561142075471599E-2</v>
      </c>
      <c r="E531" s="6">
        <f>Table13478[[#This Row],[Calibration Value]]/Constants!$B$1</f>
        <v>13.234315582487953</v>
      </c>
      <c r="F531" s="6">
        <f t="shared" si="35"/>
        <v>0.11320754716981131</v>
      </c>
      <c r="G531" s="6">
        <f>$C531/Constants!$B$2</f>
        <v>8.8333333333333339</v>
      </c>
      <c r="H531" s="9">
        <f t="shared" si="36"/>
        <v>5.7094861917496046E-3</v>
      </c>
      <c r="I531" s="9">
        <f t="shared" si="37"/>
        <v>1.2815948736205052E-2</v>
      </c>
      <c r="J531" s="10">
        <f>Table13478[[#This Row],[G Mass Ratio (kg)]]*1000</f>
        <v>5.7094861917496047</v>
      </c>
      <c r="K531" s="10">
        <f>Table13478[[#This Row],[G Mass Ratio (kt)]]*1000</f>
        <v>12.815948736205053</v>
      </c>
    </row>
    <row r="532" spans="1:11" x14ac:dyDescent="0.25">
      <c r="A532" s="12">
        <v>531</v>
      </c>
      <c r="B532" s="10">
        <f>1</f>
        <v>1</v>
      </c>
      <c r="C532" s="2">
        <f>Table13478[[#This Row],[Number]]*1000000*Table13478[[#This Row],[Multiplier]]</f>
        <v>531000000</v>
      </c>
      <c r="D532" s="6">
        <f t="shared" si="34"/>
        <v>7.5418842372881267E-2</v>
      </c>
      <c r="E532" s="6">
        <f>Table13478[[#This Row],[Calibration Value]]/Constants!$B$1</f>
        <v>13.259285989247363</v>
      </c>
      <c r="F532" s="6">
        <f t="shared" si="35"/>
        <v>0.11299435028248588</v>
      </c>
      <c r="G532" s="6">
        <f>$C532/Constants!$B$2</f>
        <v>8.85</v>
      </c>
      <c r="H532" s="9">
        <f t="shared" si="36"/>
        <v>5.6880017848655109E-3</v>
      </c>
      <c r="I532" s="9">
        <f t="shared" si="37"/>
        <v>1.2767723195761116E-2</v>
      </c>
      <c r="J532" s="10">
        <f>Table13478[[#This Row],[G Mass Ratio (kg)]]*1000</f>
        <v>5.6880017848655111</v>
      </c>
      <c r="K532" s="10">
        <f>Table13478[[#This Row],[G Mass Ratio (kt)]]*1000</f>
        <v>12.767723195761116</v>
      </c>
    </row>
    <row r="533" spans="1:11" x14ac:dyDescent="0.25">
      <c r="A533" s="12">
        <v>532</v>
      </c>
      <c r="B533" s="10">
        <f>1</f>
        <v>1</v>
      </c>
      <c r="C533" s="2">
        <f>Table13478[[#This Row],[Number]]*1000000*Table13478[[#This Row],[Multiplier]]</f>
        <v>532000000</v>
      </c>
      <c r="D533" s="6">
        <f t="shared" si="34"/>
        <v>7.5277077631578856E-2</v>
      </c>
      <c r="E533" s="6">
        <f>Table13478[[#This Row],[Calibration Value]]/Constants!$B$1</f>
        <v>13.284256396006775</v>
      </c>
      <c r="F533" s="6">
        <f t="shared" si="35"/>
        <v>0.11278195488721804</v>
      </c>
      <c r="G533" s="6">
        <f>$C533/Constants!$B$2</f>
        <v>8.8666666666666671</v>
      </c>
      <c r="H533" s="9">
        <f t="shared" si="36"/>
        <v>5.6666384167507501E-3</v>
      </c>
      <c r="I533" s="9">
        <f t="shared" si="37"/>
        <v>1.2719769348182485E-2</v>
      </c>
      <c r="J533" s="10">
        <f>Table13478[[#This Row],[G Mass Ratio (kg)]]*1000</f>
        <v>5.6666384167507502</v>
      </c>
      <c r="K533" s="10">
        <f>Table13478[[#This Row],[G Mass Ratio (kt)]]*1000</f>
        <v>12.719769348182485</v>
      </c>
    </row>
    <row r="534" spans="1:11" x14ac:dyDescent="0.25">
      <c r="A534" s="12">
        <v>533</v>
      </c>
      <c r="B534" s="10">
        <f>1</f>
        <v>1</v>
      </c>
      <c r="C534" s="2">
        <f>Table13478[[#This Row],[Number]]*1000000*Table13478[[#This Row],[Multiplier]]</f>
        <v>533000000</v>
      </c>
      <c r="D534" s="6">
        <f t="shared" si="34"/>
        <v>7.513584484052524E-2</v>
      </c>
      <c r="E534" s="6">
        <f>Table13478[[#This Row],[Calibration Value]]/Constants!$B$1</f>
        <v>13.309226802766187</v>
      </c>
      <c r="F534" s="6">
        <f t="shared" si="35"/>
        <v>0.11257035647279551</v>
      </c>
      <c r="G534" s="6">
        <f>$C534/Constants!$B$2</f>
        <v>8.8833333333333329</v>
      </c>
      <c r="H534" s="9">
        <f t="shared" si="36"/>
        <v>5.6453951798994834E-3</v>
      </c>
      <c r="I534" s="9">
        <f t="shared" si="37"/>
        <v>1.2672085156412254E-2</v>
      </c>
      <c r="J534" s="10">
        <f>Table13478[[#This Row],[G Mass Ratio (kg)]]*1000</f>
        <v>5.6453951798994835</v>
      </c>
      <c r="K534" s="10">
        <f>Table13478[[#This Row],[G Mass Ratio (kt)]]*1000</f>
        <v>12.672085156412255</v>
      </c>
    </row>
    <row r="535" spans="1:11" x14ac:dyDescent="0.25">
      <c r="A535" s="12">
        <v>534</v>
      </c>
      <c r="B535" s="10">
        <f>1</f>
        <v>1</v>
      </c>
      <c r="C535" s="2">
        <f>Table13478[[#This Row],[Number]]*1000000*Table13478[[#This Row],[Multiplier]]</f>
        <v>534000000</v>
      </c>
      <c r="D535" s="6">
        <f t="shared" si="34"/>
        <v>7.4995141011235861E-2</v>
      </c>
      <c r="E535" s="6">
        <f>Table13478[[#This Row],[Calibration Value]]/Constants!$B$1</f>
        <v>13.334197209525598</v>
      </c>
      <c r="F535" s="6">
        <f t="shared" si="35"/>
        <v>0.11235955056179775</v>
      </c>
      <c r="G535" s="6">
        <f>$C535/Constants!$B$2</f>
        <v>8.9</v>
      </c>
      <c r="H535" s="9">
        <f t="shared" si="36"/>
        <v>5.6242711752951509E-3</v>
      </c>
      <c r="I535" s="9">
        <f t="shared" si="37"/>
        <v>1.2624668602449185E-2</v>
      </c>
      <c r="J535" s="10">
        <f>Table13478[[#This Row],[G Mass Ratio (kg)]]*1000</f>
        <v>5.6242711752951511</v>
      </c>
      <c r="K535" s="10">
        <f>Table13478[[#This Row],[G Mass Ratio (kt)]]*1000</f>
        <v>12.624668602449185</v>
      </c>
    </row>
    <row r="536" spans="1:11" x14ac:dyDescent="0.25">
      <c r="A536" s="12">
        <v>535</v>
      </c>
      <c r="B536" s="10">
        <f>1</f>
        <v>1</v>
      </c>
      <c r="C536" s="2">
        <f>Table13478[[#This Row],[Number]]*1000000*Table13478[[#This Row],[Multiplier]]</f>
        <v>535000000</v>
      </c>
      <c r="D536" s="6">
        <f t="shared" si="34"/>
        <v>7.4854963177570011E-2</v>
      </c>
      <c r="E536" s="6">
        <f>Table13478[[#This Row],[Calibration Value]]/Constants!$B$1</f>
        <v>13.359167616285008</v>
      </c>
      <c r="F536" s="6">
        <f t="shared" si="35"/>
        <v>0.11214953271028039</v>
      </c>
      <c r="G536" s="6">
        <f>$C536/Constants!$B$2</f>
        <v>8.9166666666666661</v>
      </c>
      <c r="H536" s="9">
        <f t="shared" si="36"/>
        <v>5.6032655123153625E-3</v>
      </c>
      <c r="I536" s="9">
        <f t="shared" si="37"/>
        <v>1.257751768713425E-2</v>
      </c>
      <c r="J536" s="10">
        <f>Table13478[[#This Row],[G Mass Ratio (kg)]]*1000</f>
        <v>5.6032655123153621</v>
      </c>
      <c r="K536" s="10">
        <f>Table13478[[#This Row],[G Mass Ratio (kt)]]*1000</f>
        <v>12.57751768713425</v>
      </c>
    </row>
    <row r="537" spans="1:11" x14ac:dyDescent="0.25">
      <c r="A537" s="12">
        <v>536</v>
      </c>
      <c r="B537" s="10">
        <f>1</f>
        <v>1</v>
      </c>
      <c r="C537" s="2">
        <f>Table13478[[#This Row],[Number]]*1000000*Table13478[[#This Row],[Multiplier]]</f>
        <v>536000000</v>
      </c>
      <c r="D537" s="6">
        <f t="shared" si="34"/>
        <v>7.4715308395522304E-2</v>
      </c>
      <c r="E537" s="6">
        <f>Table13478[[#This Row],[Calibration Value]]/Constants!$B$1</f>
        <v>13.38413802304442</v>
      </c>
      <c r="F537" s="6">
        <f t="shared" si="35"/>
        <v>0.11194029850746269</v>
      </c>
      <c r="G537" s="6">
        <f>$C537/Constants!$B$2</f>
        <v>8.9333333333333336</v>
      </c>
      <c r="H537" s="9">
        <f t="shared" si="36"/>
        <v>5.5823773086380053E-3</v>
      </c>
      <c r="I537" s="9">
        <f t="shared" si="37"/>
        <v>1.2530630429939854E-2</v>
      </c>
      <c r="J537" s="10">
        <f>Table13478[[#This Row],[G Mass Ratio (kg)]]*1000</f>
        <v>5.5823773086380051</v>
      </c>
      <c r="K537" s="10">
        <f>Table13478[[#This Row],[G Mass Ratio (kt)]]*1000</f>
        <v>12.530630429939853</v>
      </c>
    </row>
    <row r="538" spans="1:11" x14ac:dyDescent="0.25">
      <c r="A538" s="12">
        <v>537</v>
      </c>
      <c r="B538" s="10">
        <f>1</f>
        <v>1</v>
      </c>
      <c r="C538" s="2">
        <f>Table13478[[#This Row],[Number]]*1000000*Table13478[[#This Row],[Multiplier]]</f>
        <v>537000000</v>
      </c>
      <c r="D538" s="6">
        <f t="shared" si="34"/>
        <v>7.4576173743016672E-2</v>
      </c>
      <c r="E538" s="6">
        <f>Table13478[[#This Row],[Calibration Value]]/Constants!$B$1</f>
        <v>13.409108429803831</v>
      </c>
      <c r="F538" s="6">
        <f t="shared" si="35"/>
        <v>0.111731843575419</v>
      </c>
      <c r="G538" s="6">
        <f>$C538/Constants!$B$2</f>
        <v>8.9499999999999993</v>
      </c>
      <c r="H538" s="9">
        <f t="shared" si="36"/>
        <v>5.5616056901486091E-3</v>
      </c>
      <c r="I538" s="9">
        <f t="shared" si="37"/>
        <v>1.2484004868761901E-2</v>
      </c>
      <c r="J538" s="10">
        <f>Table13478[[#This Row],[G Mass Ratio (kg)]]*1000</f>
        <v>5.5616056901486095</v>
      </c>
      <c r="K538" s="10">
        <f>Table13478[[#This Row],[G Mass Ratio (kt)]]*1000</f>
        <v>12.4840048687619</v>
      </c>
    </row>
    <row r="539" spans="1:11" x14ac:dyDescent="0.25">
      <c r="A539" s="12">
        <v>538</v>
      </c>
      <c r="B539" s="10">
        <f>1</f>
        <v>1</v>
      </c>
      <c r="C539" s="2">
        <f>Table13478[[#This Row],[Number]]*1000000*Table13478[[#This Row],[Multiplier]]</f>
        <v>538000000</v>
      </c>
      <c r="D539" s="6">
        <f t="shared" si="34"/>
        <v>7.4437556319702516E-2</v>
      </c>
      <c r="E539" s="6">
        <f>Table13478[[#This Row],[Calibration Value]]/Constants!$B$1</f>
        <v>13.434078836563243</v>
      </c>
      <c r="F539" s="6">
        <f t="shared" si="35"/>
        <v>0.11152416356877323</v>
      </c>
      <c r="G539" s="6">
        <f>$C539/Constants!$B$2</f>
        <v>8.9666666666666668</v>
      </c>
      <c r="H539" s="9">
        <f t="shared" si="36"/>
        <v>5.5409497908488837E-3</v>
      </c>
      <c r="I539" s="9">
        <f t="shared" si="37"/>
        <v>1.2437639059714487E-2</v>
      </c>
      <c r="J539" s="10">
        <f>Table13478[[#This Row],[G Mass Ratio (kg)]]*1000</f>
        <v>5.5409497908488836</v>
      </c>
      <c r="K539" s="10">
        <f>Table13478[[#This Row],[G Mass Ratio (kt)]]*1000</f>
        <v>12.437639059714487</v>
      </c>
    </row>
    <row r="540" spans="1:11" x14ac:dyDescent="0.25">
      <c r="A540" s="12">
        <v>539</v>
      </c>
      <c r="B540" s="10">
        <f>1</f>
        <v>1</v>
      </c>
      <c r="C540" s="2">
        <f>Table13478[[#This Row],[Number]]*1000000*Table13478[[#This Row],[Multiplier]]</f>
        <v>539000000</v>
      </c>
      <c r="D540" s="6">
        <f t="shared" si="34"/>
        <v>7.4299453246753147E-2</v>
      </c>
      <c r="E540" s="6">
        <f>Table13478[[#This Row],[Calibration Value]]/Constants!$B$1</f>
        <v>13.459049243322655</v>
      </c>
      <c r="F540" s="6">
        <f t="shared" si="35"/>
        <v>0.11131725417439704</v>
      </c>
      <c r="G540" s="6">
        <f>$C540/Constants!$B$2</f>
        <v>8.9833333333333325</v>
      </c>
      <c r="H540" s="9">
        <f t="shared" si="36"/>
        <v>5.5204087527664569E-3</v>
      </c>
      <c r="I540" s="9">
        <f t="shared" si="37"/>
        <v>1.2391531076927316E-2</v>
      </c>
      <c r="J540" s="10">
        <f>Table13478[[#This Row],[G Mass Ratio (kg)]]*1000</f>
        <v>5.5204087527664569</v>
      </c>
      <c r="K540" s="10">
        <f>Table13478[[#This Row],[G Mass Ratio (kt)]]*1000</f>
        <v>12.391531076927317</v>
      </c>
    </row>
    <row r="541" spans="1:11" x14ac:dyDescent="0.25">
      <c r="A541" s="12">
        <v>540</v>
      </c>
      <c r="B541" s="10">
        <f>1</f>
        <v>1</v>
      </c>
      <c r="C541" s="2">
        <f>Table13478[[#This Row],[Number]]*1000000*Table13478[[#This Row],[Multiplier]]</f>
        <v>540000000</v>
      </c>
      <c r="D541" s="6">
        <f t="shared" si="34"/>
        <v>7.4161861666666579E-2</v>
      </c>
      <c r="E541" s="6">
        <f>Table13478[[#This Row],[Calibration Value]]/Constants!$B$1</f>
        <v>13.484019650082065</v>
      </c>
      <c r="F541" s="6">
        <f t="shared" si="35"/>
        <v>0.1111111111111111</v>
      </c>
      <c r="G541" s="6">
        <f>$C541/Constants!$B$2</f>
        <v>9</v>
      </c>
      <c r="H541" s="9">
        <f t="shared" si="36"/>
        <v>5.4999817258657895E-3</v>
      </c>
      <c r="I541" s="9">
        <f t="shared" si="37"/>
        <v>1.2345679012345678E-2</v>
      </c>
      <c r="J541" s="10">
        <f>Table13478[[#This Row],[G Mass Ratio (kg)]]*1000</f>
        <v>5.4999817258657897</v>
      </c>
      <c r="K541" s="10">
        <f>Table13478[[#This Row],[G Mass Ratio (kt)]]*1000</f>
        <v>12.345679012345679</v>
      </c>
    </row>
    <row r="542" spans="1:11" x14ac:dyDescent="0.25">
      <c r="A542" s="12">
        <v>541</v>
      </c>
      <c r="B542" s="10">
        <f>1</f>
        <v>1</v>
      </c>
      <c r="C542" s="2">
        <f>Table13478[[#This Row],[Number]]*1000000*Table13478[[#This Row],[Multiplier]]</f>
        <v>541000000</v>
      </c>
      <c r="D542" s="6">
        <f t="shared" ref="D542:D605" si="38">1/E542</f>
        <v>7.4024778743068301E-2</v>
      </c>
      <c r="E542" s="6">
        <f>Table13478[[#This Row],[Calibration Value]]/Constants!$B$1</f>
        <v>13.508990056841476</v>
      </c>
      <c r="F542" s="6">
        <f t="shared" ref="F542:F605" si="39">1/G542</f>
        <v>0.11090573012939001</v>
      </c>
      <c r="G542" s="6">
        <f>$C542/Constants!$B$2</f>
        <v>9.0166666666666675</v>
      </c>
      <c r="H542" s="9">
        <f t="shared" ref="H542:H605" si="40">POWER($D542,2)</f>
        <v>5.4796678679602164E-3</v>
      </c>
      <c r="I542" s="9">
        <f t="shared" ref="I542:I605" si="41">POWER($F542,2)</f>
        <v>1.2300080975533086E-2</v>
      </c>
      <c r="J542" s="10">
        <f>Table13478[[#This Row],[G Mass Ratio (kg)]]*1000</f>
        <v>5.4796678679602167</v>
      </c>
      <c r="K542" s="10">
        <f>Table13478[[#This Row],[G Mass Ratio (kt)]]*1000</f>
        <v>12.300080975533087</v>
      </c>
    </row>
    <row r="543" spans="1:11" x14ac:dyDescent="0.25">
      <c r="A543" s="12">
        <v>542</v>
      </c>
      <c r="B543" s="10">
        <f>1</f>
        <v>1</v>
      </c>
      <c r="C543" s="2">
        <f>Table13478[[#This Row],[Number]]*1000000*Table13478[[#This Row],[Multiplier]]</f>
        <v>542000000</v>
      </c>
      <c r="D543" s="6">
        <f t="shared" si="38"/>
        <v>7.3888201660516517E-2</v>
      </c>
      <c r="E543" s="6">
        <f>Table13478[[#This Row],[Calibration Value]]/Constants!$B$1</f>
        <v>13.533960463600888</v>
      </c>
      <c r="F543" s="6">
        <f t="shared" si="39"/>
        <v>0.11070110701107011</v>
      </c>
      <c r="G543" s="6">
        <f>$C543/Constants!$B$2</f>
        <v>9.0333333333333332</v>
      </c>
      <c r="H543" s="9">
        <f t="shared" si="40"/>
        <v>5.4594663446251562E-3</v>
      </c>
      <c r="I543" s="9">
        <f t="shared" si="41"/>
        <v>1.2254735093476396E-2</v>
      </c>
      <c r="J543" s="10">
        <f>Table13478[[#This Row],[G Mass Ratio (kg)]]*1000</f>
        <v>5.4594663446251559</v>
      </c>
      <c r="K543" s="10">
        <f>Table13478[[#This Row],[G Mass Ratio (kt)]]*1000</f>
        <v>12.254735093476397</v>
      </c>
    </row>
    <row r="544" spans="1:11" x14ac:dyDescent="0.25">
      <c r="A544" s="12">
        <v>543</v>
      </c>
      <c r="B544" s="10">
        <f>1</f>
        <v>1</v>
      </c>
      <c r="C544" s="2">
        <f>Table13478[[#This Row],[Number]]*1000000*Table13478[[#This Row],[Multiplier]]</f>
        <v>543000000</v>
      </c>
      <c r="D544" s="6">
        <f t="shared" si="38"/>
        <v>7.3752127624309299E-2</v>
      </c>
      <c r="E544" s="6">
        <f>Table13478[[#This Row],[Calibration Value]]/Constants!$B$1</f>
        <v>13.5589308703603</v>
      </c>
      <c r="F544" s="6">
        <f t="shared" si="39"/>
        <v>0.11049723756906077</v>
      </c>
      <c r="G544" s="6">
        <f>$C544/Constants!$B$2</f>
        <v>9.0500000000000007</v>
      </c>
      <c r="H544" s="9">
        <f t="shared" si="40"/>
        <v>5.4393763291124067E-3</v>
      </c>
      <c r="I544" s="9">
        <f t="shared" si="41"/>
        <v>1.2209639510393454E-2</v>
      </c>
      <c r="J544" s="10">
        <f>Table13478[[#This Row],[G Mass Ratio (kg)]]*1000</f>
        <v>5.4393763291124069</v>
      </c>
      <c r="K544" s="10">
        <f>Table13478[[#This Row],[G Mass Ratio (kt)]]*1000</f>
        <v>12.209639510393455</v>
      </c>
    </row>
    <row r="545" spans="1:11" x14ac:dyDescent="0.25">
      <c r="A545" s="12">
        <v>544</v>
      </c>
      <c r="B545" s="10">
        <f>1</f>
        <v>1</v>
      </c>
      <c r="C545" s="2">
        <f>Table13478[[#This Row],[Number]]*1000000*Table13478[[#This Row],[Multiplier]]</f>
        <v>544000000</v>
      </c>
      <c r="D545" s="6">
        <f t="shared" si="38"/>
        <v>7.3616553860294032E-2</v>
      </c>
      <c r="E545" s="6">
        <f>Table13478[[#This Row],[Calibration Value]]/Constants!$B$1</f>
        <v>13.583901277119709</v>
      </c>
      <c r="F545" s="6">
        <f t="shared" si="39"/>
        <v>0.11029411764705882</v>
      </c>
      <c r="G545" s="6">
        <f>$C545/Constants!$B$2</f>
        <v>9.0666666666666664</v>
      </c>
      <c r="H545" s="9">
        <f t="shared" si="40"/>
        <v>5.4193970022655717E-3</v>
      </c>
      <c r="I545" s="9">
        <f t="shared" si="41"/>
        <v>1.2164792387543252E-2</v>
      </c>
      <c r="J545" s="10">
        <f>Table13478[[#This Row],[G Mass Ratio (kg)]]*1000</f>
        <v>5.4193970022655718</v>
      </c>
      <c r="K545" s="10">
        <f>Table13478[[#This Row],[G Mass Ratio (kt)]]*1000</f>
        <v>12.164792387543251</v>
      </c>
    </row>
    <row r="546" spans="1:11" x14ac:dyDescent="0.25">
      <c r="A546" s="12">
        <v>545</v>
      </c>
      <c r="B546" s="10">
        <f>1</f>
        <v>1</v>
      </c>
      <c r="C546" s="2">
        <f>Table13478[[#This Row],[Number]]*1000000*Table13478[[#This Row],[Multiplier]]</f>
        <v>545000000</v>
      </c>
      <c r="D546" s="6">
        <f t="shared" si="38"/>
        <v>7.3481477614678811E-2</v>
      </c>
      <c r="E546" s="6">
        <f>Table13478[[#This Row],[Calibration Value]]/Constants!$B$1</f>
        <v>13.608871683879121</v>
      </c>
      <c r="F546" s="6">
        <f t="shared" si="39"/>
        <v>0.11009174311926605</v>
      </c>
      <c r="G546" s="6">
        <f>$C546/Constants!$B$2</f>
        <v>9.0833333333333339</v>
      </c>
      <c r="H546" s="9">
        <f t="shared" si="40"/>
        <v>5.399527552436543E-3</v>
      </c>
      <c r="I546" s="9">
        <f t="shared" si="41"/>
        <v>1.2120191903038462E-2</v>
      </c>
      <c r="J546" s="10">
        <f>Table13478[[#This Row],[G Mass Ratio (kg)]]*1000</f>
        <v>5.3995275524365427</v>
      </c>
      <c r="K546" s="10">
        <f>Table13478[[#This Row],[G Mass Ratio (kt)]]*1000</f>
        <v>12.120191903038462</v>
      </c>
    </row>
    <row r="547" spans="1:11" x14ac:dyDescent="0.25">
      <c r="A547" s="12">
        <v>546</v>
      </c>
      <c r="B547" s="10">
        <f>1</f>
        <v>1</v>
      </c>
      <c r="C547" s="2">
        <f>Table13478[[#This Row],[Number]]*1000000*Table13478[[#This Row],[Multiplier]]</f>
        <v>546000000</v>
      </c>
      <c r="D547" s="6">
        <f t="shared" si="38"/>
        <v>7.334689615384607E-2</v>
      </c>
      <c r="E547" s="6">
        <f>Table13478[[#This Row],[Calibration Value]]/Constants!$B$1</f>
        <v>13.633842090638533</v>
      </c>
      <c r="F547" s="6">
        <f t="shared" si="39"/>
        <v>0.10989010989010989</v>
      </c>
      <c r="G547" s="6">
        <f>$C547/Constants!$B$2</f>
        <v>9.1</v>
      </c>
      <c r="H547" s="9">
        <f t="shared" si="40"/>
        <v>5.3797671754030789E-3</v>
      </c>
      <c r="I547" s="9">
        <f t="shared" si="41"/>
        <v>1.2075836251660426E-2</v>
      </c>
      <c r="J547" s="10">
        <f>Table13478[[#This Row],[G Mass Ratio (kg)]]*1000</f>
        <v>5.3797671754030789</v>
      </c>
      <c r="K547" s="10">
        <f>Table13478[[#This Row],[G Mass Ratio (kt)]]*1000</f>
        <v>12.075836251660427</v>
      </c>
    </row>
    <row r="548" spans="1:11" x14ac:dyDescent="0.25">
      <c r="A548" s="12">
        <v>547</v>
      </c>
      <c r="B548" s="10">
        <f>1</f>
        <v>1</v>
      </c>
      <c r="C548" s="2">
        <f>Table13478[[#This Row],[Number]]*1000000*Table13478[[#This Row],[Multiplier]]</f>
        <v>547000000</v>
      </c>
      <c r="D548" s="6">
        <f t="shared" si="38"/>
        <v>7.3212806764168095E-2</v>
      </c>
      <c r="E548" s="6">
        <f>Table13478[[#This Row],[Calibration Value]]/Constants!$B$1</f>
        <v>13.658812497397944</v>
      </c>
      <c r="F548" s="6">
        <f t="shared" si="39"/>
        <v>0.10968921389396709</v>
      </c>
      <c r="G548" s="6">
        <f>$C548/Constants!$B$2</f>
        <v>9.1166666666666671</v>
      </c>
      <c r="H548" s="9">
        <f t="shared" si="40"/>
        <v>5.3601150742874177E-3</v>
      </c>
      <c r="I548" s="9">
        <f t="shared" si="41"/>
        <v>1.2031723644676463E-2</v>
      </c>
      <c r="J548" s="10">
        <f>Table13478[[#This Row],[G Mass Ratio (kg)]]*1000</f>
        <v>5.3601150742874175</v>
      </c>
      <c r="K548" s="10">
        <f>Table13478[[#This Row],[G Mass Ratio (kt)]]*1000</f>
        <v>12.031723644676463</v>
      </c>
    </row>
    <row r="549" spans="1:11" x14ac:dyDescent="0.25">
      <c r="A549" s="12">
        <v>548</v>
      </c>
      <c r="B549" s="10">
        <f>1</f>
        <v>1</v>
      </c>
      <c r="C549" s="2">
        <f>Table13478[[#This Row],[Number]]*1000000*Table13478[[#This Row],[Multiplier]]</f>
        <v>548000000</v>
      </c>
      <c r="D549" s="6">
        <f t="shared" si="38"/>
        <v>7.3079206751824735E-2</v>
      </c>
      <c r="E549" s="6">
        <f>Table13478[[#This Row],[Calibration Value]]/Constants!$B$1</f>
        <v>13.683782904157354</v>
      </c>
      <c r="F549" s="6">
        <f t="shared" si="39"/>
        <v>0.10948905109489052</v>
      </c>
      <c r="G549" s="6">
        <f>$C549/Constants!$B$2</f>
        <v>9.1333333333333329</v>
      </c>
      <c r="H549" s="9">
        <f t="shared" si="40"/>
        <v>5.3405704594759462E-3</v>
      </c>
      <c r="I549" s="9">
        <f t="shared" si="41"/>
        <v>1.1987852309659546E-2</v>
      </c>
      <c r="J549" s="10">
        <f>Table13478[[#This Row],[G Mass Ratio (kg)]]*1000</f>
        <v>5.3405704594759467</v>
      </c>
      <c r="K549" s="10">
        <f>Table13478[[#This Row],[G Mass Ratio (kt)]]*1000</f>
        <v>11.987852309659546</v>
      </c>
    </row>
    <row r="550" spans="1:11" x14ac:dyDescent="0.25">
      <c r="A550" s="12">
        <v>549</v>
      </c>
      <c r="B550" s="10">
        <f>1</f>
        <v>1</v>
      </c>
      <c r="C550" s="2">
        <f>Table13478[[#This Row],[Number]]*1000000*Table13478[[#This Row],[Multiplier]]</f>
        <v>549000000</v>
      </c>
      <c r="D550" s="6">
        <f t="shared" si="38"/>
        <v>7.2946093442622872E-2</v>
      </c>
      <c r="E550" s="6">
        <f>Table13478[[#This Row],[Calibration Value]]/Constants!$B$1</f>
        <v>13.708753310916766</v>
      </c>
      <c r="F550" s="6">
        <f t="shared" si="39"/>
        <v>0.10928961748633879</v>
      </c>
      <c r="G550" s="6">
        <f>$C550/Constants!$B$2</f>
        <v>9.15</v>
      </c>
      <c r="H550" s="9">
        <f t="shared" si="40"/>
        <v>5.3211325485398673E-3</v>
      </c>
      <c r="I550" s="9">
        <f t="shared" si="41"/>
        <v>1.1944220490310251E-2</v>
      </c>
      <c r="J550" s="10">
        <f>Table13478[[#This Row],[G Mass Ratio (kg)]]*1000</f>
        <v>5.3211325485398673</v>
      </c>
      <c r="K550" s="10">
        <f>Table13478[[#This Row],[G Mass Ratio (kt)]]*1000</f>
        <v>11.944220490310251</v>
      </c>
    </row>
    <row r="551" spans="1:11" x14ac:dyDescent="0.25">
      <c r="A551" s="12">
        <v>550</v>
      </c>
      <c r="B551" s="10">
        <f>1</f>
        <v>1</v>
      </c>
      <c r="C551" s="2">
        <f>Table13478[[#This Row],[Number]]*1000000*Table13478[[#This Row],[Multiplier]]</f>
        <v>550000000</v>
      </c>
      <c r="D551" s="6">
        <f t="shared" si="38"/>
        <v>7.2813464181818097E-2</v>
      </c>
      <c r="E551" s="6">
        <f>Table13478[[#This Row],[Calibration Value]]/Constants!$B$1</f>
        <v>13.733723717676178</v>
      </c>
      <c r="F551" s="6">
        <f t="shared" si="39"/>
        <v>0.1090909090909091</v>
      </c>
      <c r="G551" s="6">
        <f>$C551/Constants!$B$2</f>
        <v>9.1666666666666661</v>
      </c>
      <c r="H551" s="9">
        <f t="shared" si="40"/>
        <v>5.3018005661569067E-3</v>
      </c>
      <c r="I551" s="9">
        <f t="shared" si="41"/>
        <v>1.1900826446280993E-2</v>
      </c>
      <c r="J551" s="10">
        <f>Table13478[[#This Row],[G Mass Ratio (kg)]]*1000</f>
        <v>5.3018005661569063</v>
      </c>
      <c r="K551" s="10">
        <f>Table13478[[#This Row],[G Mass Ratio (kt)]]*1000</f>
        <v>11.900826446280993</v>
      </c>
    </row>
    <row r="552" spans="1:11" x14ac:dyDescent="0.25">
      <c r="A552" s="12">
        <v>551</v>
      </c>
      <c r="B552" s="10">
        <f>1</f>
        <v>1</v>
      </c>
      <c r="C552" s="2">
        <f>Table13478[[#This Row],[Number]]*1000000*Table13478[[#This Row],[Multiplier]]</f>
        <v>551000000</v>
      </c>
      <c r="D552" s="6">
        <f t="shared" si="38"/>
        <v>7.2681316333938206E-2</v>
      </c>
      <c r="E552" s="6">
        <f>Table13478[[#This Row],[Calibration Value]]/Constants!$B$1</f>
        <v>13.758694124435589</v>
      </c>
      <c r="F552" s="6">
        <f t="shared" si="39"/>
        <v>0.10889292196007259</v>
      </c>
      <c r="G552" s="6">
        <f>$C552/Constants!$B$2</f>
        <v>9.1833333333333336</v>
      </c>
      <c r="H552" s="9">
        <f t="shared" si="40"/>
        <v>5.2825737440339929E-3</v>
      </c>
      <c r="I552" s="9">
        <f t="shared" si="41"/>
        <v>1.185766845300246E-2</v>
      </c>
      <c r="J552" s="10">
        <f>Table13478[[#This Row],[G Mass Ratio (kg)]]*1000</f>
        <v>5.2825737440339928</v>
      </c>
      <c r="K552" s="10">
        <f>Table13478[[#This Row],[G Mass Ratio (kt)]]*1000</f>
        <v>11.857668453002461</v>
      </c>
    </row>
    <row r="553" spans="1:11" x14ac:dyDescent="0.25">
      <c r="A553" s="12">
        <v>552</v>
      </c>
      <c r="B553" s="10">
        <f>1</f>
        <v>1</v>
      </c>
      <c r="C553" s="2">
        <f>Table13478[[#This Row],[Number]]*1000000*Table13478[[#This Row],[Multiplier]]</f>
        <v>552000000</v>
      </c>
      <c r="D553" s="6">
        <f t="shared" si="38"/>
        <v>7.2549647282608598E-2</v>
      </c>
      <c r="E553" s="6">
        <f>Table13478[[#This Row],[Calibration Value]]/Constants!$B$1</f>
        <v>13.783664531195001</v>
      </c>
      <c r="F553" s="6">
        <f t="shared" si="39"/>
        <v>0.10869565217391305</v>
      </c>
      <c r="G553" s="6">
        <f>$C553/Constants!$B$2</f>
        <v>9.1999999999999993</v>
      </c>
      <c r="H553" s="9">
        <f t="shared" si="40"/>
        <v>5.2634513208309171E-3</v>
      </c>
      <c r="I553" s="9">
        <f t="shared" si="41"/>
        <v>1.1814744801512289E-2</v>
      </c>
      <c r="J553" s="10">
        <f>Table13478[[#This Row],[G Mass Ratio (kg)]]*1000</f>
        <v>5.2634513208309173</v>
      </c>
      <c r="K553" s="10">
        <f>Table13478[[#This Row],[G Mass Ratio (kt)]]*1000</f>
        <v>11.814744801512289</v>
      </c>
    </row>
    <row r="554" spans="1:11" x14ac:dyDescent="0.25">
      <c r="A554" s="12">
        <v>553</v>
      </c>
      <c r="B554" s="10">
        <f>1</f>
        <v>1</v>
      </c>
      <c r="C554" s="2">
        <f>Table13478[[#This Row],[Number]]*1000000*Table13478[[#This Row],[Multiplier]]</f>
        <v>553000000</v>
      </c>
      <c r="D554" s="6">
        <f t="shared" si="38"/>
        <v>7.241845443037967E-2</v>
      </c>
      <c r="E554" s="6">
        <f>Table13478[[#This Row],[Calibration Value]]/Constants!$B$1</f>
        <v>13.808634937954411</v>
      </c>
      <c r="F554" s="6">
        <f t="shared" si="39"/>
        <v>0.10849909584086799</v>
      </c>
      <c r="G554" s="6">
        <f>$C554/Constants!$B$2</f>
        <v>9.2166666666666668</v>
      </c>
      <c r="H554" s="9">
        <f t="shared" si="40"/>
        <v>5.244432542084977E-3</v>
      </c>
      <c r="I554" s="9">
        <f t="shared" si="41"/>
        <v>1.1772053798285857E-2</v>
      </c>
      <c r="J554" s="10">
        <f>Table13478[[#This Row],[G Mass Ratio (kg)]]*1000</f>
        <v>5.2444325420849767</v>
      </c>
      <c r="K554" s="10">
        <f>Table13478[[#This Row],[G Mass Ratio (kt)]]*1000</f>
        <v>11.772053798285857</v>
      </c>
    </row>
    <row r="555" spans="1:11" x14ac:dyDescent="0.25">
      <c r="A555" s="12">
        <v>554</v>
      </c>
      <c r="B555" s="10">
        <f>1</f>
        <v>1</v>
      </c>
      <c r="C555" s="2">
        <f>Table13478[[#This Row],[Number]]*1000000*Table13478[[#This Row],[Multiplier]]</f>
        <v>554000000</v>
      </c>
      <c r="D555" s="6">
        <f t="shared" si="38"/>
        <v>7.2287735198555872E-2</v>
      </c>
      <c r="E555" s="6">
        <f>Table13478[[#This Row],[Calibration Value]]/Constants!$B$1</f>
        <v>13.833605344713822</v>
      </c>
      <c r="F555" s="6">
        <f t="shared" si="39"/>
        <v>0.10830324909747294</v>
      </c>
      <c r="G555" s="6">
        <f>$C555/Constants!$B$2</f>
        <v>9.2333333333333325</v>
      </c>
      <c r="H555" s="9">
        <f t="shared" si="40"/>
        <v>5.2255166601365335E-3</v>
      </c>
      <c r="I555" s="9">
        <f t="shared" si="41"/>
        <v>1.1729593765069272E-2</v>
      </c>
      <c r="J555" s="10">
        <f>Table13478[[#This Row],[G Mass Ratio (kg)]]*1000</f>
        <v>5.2255166601365337</v>
      </c>
      <c r="K555" s="10">
        <f>Table13478[[#This Row],[G Mass Ratio (kt)]]*1000</f>
        <v>11.729593765069271</v>
      </c>
    </row>
    <row r="556" spans="1:11" x14ac:dyDescent="0.25">
      <c r="A556" s="12">
        <v>555</v>
      </c>
      <c r="B556" s="10">
        <f>1</f>
        <v>1</v>
      </c>
      <c r="C556" s="2">
        <f>Table13478[[#This Row],[Number]]*1000000*Table13478[[#This Row],[Multiplier]]</f>
        <v>555000000</v>
      </c>
      <c r="D556" s="6">
        <f t="shared" si="38"/>
        <v>7.2157487027026943E-2</v>
      </c>
      <c r="E556" s="6">
        <f>Table13478[[#This Row],[Calibration Value]]/Constants!$B$1</f>
        <v>13.858575751473234</v>
      </c>
      <c r="F556" s="6">
        <f t="shared" si="39"/>
        <v>0.10810810810810811</v>
      </c>
      <c r="G556" s="6">
        <f>$C556/Constants!$B$2</f>
        <v>9.25</v>
      </c>
      <c r="H556" s="9">
        <f t="shared" si="40"/>
        <v>5.2067029340555617E-3</v>
      </c>
      <c r="I556" s="9">
        <f t="shared" si="41"/>
        <v>1.1687363038714392E-2</v>
      </c>
      <c r="J556" s="10">
        <f>Table13478[[#This Row],[G Mass Ratio (kg)]]*1000</f>
        <v>5.2067029340555617</v>
      </c>
      <c r="K556" s="10">
        <f>Table13478[[#This Row],[G Mass Ratio (kt)]]*1000</f>
        <v>11.687363038714391</v>
      </c>
    </row>
    <row r="557" spans="1:11" x14ac:dyDescent="0.25">
      <c r="A557" s="12">
        <v>556</v>
      </c>
      <c r="B557" s="10">
        <f>1</f>
        <v>1</v>
      </c>
      <c r="C557" s="2">
        <f>Table13478[[#This Row],[Number]]*1000000*Table13478[[#This Row],[Multiplier]]</f>
        <v>556000000</v>
      </c>
      <c r="D557" s="6">
        <f t="shared" si="38"/>
        <v>7.2027707374100636E-2</v>
      </c>
      <c r="E557" s="6">
        <f>Table13478[[#This Row],[Calibration Value]]/Constants!$B$1</f>
        <v>13.883546158232646</v>
      </c>
      <c r="F557" s="6">
        <f t="shared" si="39"/>
        <v>0.1079136690647482</v>
      </c>
      <c r="G557" s="6">
        <f>$C557/Constants!$B$2</f>
        <v>9.2666666666666675</v>
      </c>
      <c r="H557" s="9">
        <f t="shared" si="40"/>
        <v>5.1879906295690713E-3</v>
      </c>
      <c r="I557" s="9">
        <f t="shared" si="41"/>
        <v>1.1645359971015993E-2</v>
      </c>
      <c r="J557" s="10">
        <f>Table13478[[#This Row],[G Mass Ratio (kg)]]*1000</f>
        <v>5.1879906295690716</v>
      </c>
      <c r="K557" s="10">
        <f>Table13478[[#This Row],[G Mass Ratio (kt)]]*1000</f>
        <v>11.645359971015992</v>
      </c>
    </row>
    <row r="558" spans="1:11" x14ac:dyDescent="0.25">
      <c r="A558" s="12">
        <v>557</v>
      </c>
      <c r="B558" s="10">
        <f>1</f>
        <v>1</v>
      </c>
      <c r="C558" s="2">
        <f>Table13478[[#This Row],[Number]]*1000000*Table13478[[#This Row],[Multiplier]]</f>
        <v>557000000</v>
      </c>
      <c r="D558" s="6">
        <f t="shared" si="38"/>
        <v>7.1898393716337439E-2</v>
      </c>
      <c r="E558" s="6">
        <f>Table13478[[#This Row],[Calibration Value]]/Constants!$B$1</f>
        <v>13.908516564992055</v>
      </c>
      <c r="F558" s="6">
        <f t="shared" si="39"/>
        <v>0.10771992818671454</v>
      </c>
      <c r="G558" s="6">
        <f>$C558/Constants!$B$2</f>
        <v>9.2833333333333332</v>
      </c>
      <c r="H558" s="9">
        <f t="shared" si="40"/>
        <v>5.1693790189894706E-3</v>
      </c>
      <c r="I558" s="9">
        <f t="shared" si="41"/>
        <v>1.1603582928550937E-2</v>
      </c>
      <c r="J558" s="10">
        <f>Table13478[[#This Row],[G Mass Ratio (kg)]]*1000</f>
        <v>5.1693790189894706</v>
      </c>
      <c r="K558" s="10">
        <f>Table13478[[#This Row],[G Mass Ratio (kt)]]*1000</f>
        <v>11.603582928550937</v>
      </c>
    </row>
    <row r="559" spans="1:11" x14ac:dyDescent="0.25">
      <c r="A559" s="12">
        <v>558</v>
      </c>
      <c r="B559" s="10">
        <f>1</f>
        <v>1</v>
      </c>
      <c r="C559" s="2">
        <f>Table13478[[#This Row],[Number]]*1000000*Table13478[[#This Row],[Multiplier]]</f>
        <v>558000000</v>
      </c>
      <c r="D559" s="6">
        <f t="shared" si="38"/>
        <v>7.1769543548387008E-2</v>
      </c>
      <c r="E559" s="6">
        <f>Table13478[[#This Row],[Calibration Value]]/Constants!$B$1</f>
        <v>13.933486971751467</v>
      </c>
      <c r="F559" s="6">
        <f t="shared" si="39"/>
        <v>0.1075268817204301</v>
      </c>
      <c r="G559" s="6">
        <f>$C559/Constants!$B$2</f>
        <v>9.3000000000000007</v>
      </c>
      <c r="H559" s="9">
        <f t="shared" si="40"/>
        <v>5.1508673811438187E-3</v>
      </c>
      <c r="I559" s="9">
        <f t="shared" si="41"/>
        <v>1.1562030292519364E-2</v>
      </c>
      <c r="J559" s="10">
        <f>Table13478[[#This Row],[G Mass Ratio (kg)]]*1000</f>
        <v>5.1508673811438186</v>
      </c>
      <c r="K559" s="10">
        <f>Table13478[[#This Row],[G Mass Ratio (kt)]]*1000</f>
        <v>11.562030292519363</v>
      </c>
    </row>
    <row r="560" spans="1:11" x14ac:dyDescent="0.25">
      <c r="A560" s="12">
        <v>559</v>
      </c>
      <c r="B560" s="10">
        <f>1</f>
        <v>1</v>
      </c>
      <c r="C560" s="2">
        <f>Table13478[[#This Row],[Number]]*1000000*Table13478[[#This Row],[Multiplier]]</f>
        <v>559000000</v>
      </c>
      <c r="D560" s="6">
        <f t="shared" si="38"/>
        <v>7.1641154382826394E-2</v>
      </c>
      <c r="E560" s="6">
        <f>Table13478[[#This Row],[Calibration Value]]/Constants!$B$1</f>
        <v>13.958457378510879</v>
      </c>
      <c r="F560" s="6">
        <f t="shared" si="39"/>
        <v>0.10733452593917711</v>
      </c>
      <c r="G560" s="6">
        <f>$C560/Constants!$B$2</f>
        <v>9.3166666666666664</v>
      </c>
      <c r="H560" s="9">
        <f t="shared" si="40"/>
        <v>5.1324550013039658E-3</v>
      </c>
      <c r="I560" s="9">
        <f t="shared" si="41"/>
        <v>1.1520700458587885E-2</v>
      </c>
      <c r="J560" s="10">
        <f>Table13478[[#This Row],[G Mass Ratio (kg)]]*1000</f>
        <v>5.132455001303966</v>
      </c>
      <c r="K560" s="10">
        <f>Table13478[[#This Row],[G Mass Ratio (kt)]]*1000</f>
        <v>11.520700458587886</v>
      </c>
    </row>
    <row r="561" spans="1:11" x14ac:dyDescent="0.25">
      <c r="A561" s="12">
        <v>560</v>
      </c>
      <c r="B561" s="10">
        <f>1</f>
        <v>1</v>
      </c>
      <c r="C561" s="2">
        <f>Table13478[[#This Row],[Number]]*1000000*Table13478[[#This Row],[Multiplier]]</f>
        <v>560000000</v>
      </c>
      <c r="D561" s="6">
        <f t="shared" si="38"/>
        <v>7.151322374999991E-2</v>
      </c>
      <c r="E561" s="6">
        <f>Table13478[[#This Row],[Calibration Value]]/Constants!$B$1</f>
        <v>13.98342778527029</v>
      </c>
      <c r="F561" s="6">
        <f t="shared" si="39"/>
        <v>0.10714285714285714</v>
      </c>
      <c r="G561" s="6">
        <f>$C561/Constants!$B$2</f>
        <v>9.3333333333333339</v>
      </c>
      <c r="H561" s="9">
        <f t="shared" si="40"/>
        <v>5.1141411711175516E-3</v>
      </c>
      <c r="I561" s="9">
        <f t="shared" si="41"/>
        <v>1.1479591836734693E-2</v>
      </c>
      <c r="J561" s="10">
        <f>Table13478[[#This Row],[G Mass Ratio (kg)]]*1000</f>
        <v>5.1141411711175513</v>
      </c>
      <c r="K561" s="10">
        <f>Table13478[[#This Row],[G Mass Ratio (kt)]]*1000</f>
        <v>11.479591836734693</v>
      </c>
    </row>
    <row r="562" spans="1:11" x14ac:dyDescent="0.25">
      <c r="A562" s="12">
        <v>561</v>
      </c>
      <c r="B562" s="10">
        <f>1</f>
        <v>1</v>
      </c>
      <c r="C562" s="2">
        <f>Table13478[[#This Row],[Number]]*1000000*Table13478[[#This Row],[Multiplier]]</f>
        <v>561000000</v>
      </c>
      <c r="D562" s="6">
        <f t="shared" si="38"/>
        <v>7.1385749197860879E-2</v>
      </c>
      <c r="E562" s="6">
        <f>Table13478[[#This Row],[Calibration Value]]/Constants!$B$1</f>
        <v>14.0083981920297</v>
      </c>
      <c r="F562" s="6">
        <f t="shared" si="39"/>
        <v>0.10695187165775401</v>
      </c>
      <c r="G562" s="6">
        <f>$C562/Constants!$B$2</f>
        <v>9.35</v>
      </c>
      <c r="H562" s="9">
        <f t="shared" si="40"/>
        <v>5.0959251885398949E-3</v>
      </c>
      <c r="I562" s="9">
        <f t="shared" si="41"/>
        <v>1.1438702851096685E-2</v>
      </c>
      <c r="J562" s="10">
        <f>Table13478[[#This Row],[G Mass Ratio (kg)]]*1000</f>
        <v>5.0959251885398951</v>
      </c>
      <c r="K562" s="10">
        <f>Table13478[[#This Row],[G Mass Ratio (kt)]]*1000</f>
        <v>11.438702851096684</v>
      </c>
    </row>
    <row r="563" spans="1:11" x14ac:dyDescent="0.25">
      <c r="A563" s="12">
        <v>562</v>
      </c>
      <c r="B563" s="10">
        <f>1</f>
        <v>1</v>
      </c>
      <c r="C563" s="2">
        <f>Table13478[[#This Row],[Number]]*1000000*Table13478[[#This Row],[Multiplier]]</f>
        <v>562000000</v>
      </c>
      <c r="D563" s="6">
        <f t="shared" si="38"/>
        <v>7.1258728291814857E-2</v>
      </c>
      <c r="E563" s="6">
        <f>Table13478[[#This Row],[Calibration Value]]/Constants!$B$1</f>
        <v>14.033368598789112</v>
      </c>
      <c r="F563" s="6">
        <f t="shared" si="39"/>
        <v>0.10676156583629892</v>
      </c>
      <c r="G563" s="6">
        <f>$C563/Constants!$B$2</f>
        <v>9.3666666666666671</v>
      </c>
      <c r="H563" s="9">
        <f t="shared" si="40"/>
        <v>5.0778063577666954E-3</v>
      </c>
      <c r="I563" s="9">
        <f t="shared" si="41"/>
        <v>1.1398031939818389E-2</v>
      </c>
      <c r="J563" s="10">
        <f>Table13478[[#This Row],[G Mass Ratio (kg)]]*1000</f>
        <v>5.0778063577666952</v>
      </c>
      <c r="K563" s="10">
        <f>Table13478[[#This Row],[G Mass Ratio (kt)]]*1000</f>
        <v>11.39803193981839</v>
      </c>
    </row>
    <row r="564" spans="1:11" x14ac:dyDescent="0.25">
      <c r="A564" s="12">
        <v>563</v>
      </c>
      <c r="B564" s="10">
        <f>1</f>
        <v>1</v>
      </c>
      <c r="C564" s="2">
        <f>Table13478[[#This Row],[Number]]*1000000*Table13478[[#This Row],[Multiplier]]</f>
        <v>563000000</v>
      </c>
      <c r="D564" s="6">
        <f t="shared" si="38"/>
        <v>7.1132158614564747E-2</v>
      </c>
      <c r="E564" s="6">
        <f>Table13478[[#This Row],[Calibration Value]]/Constants!$B$1</f>
        <v>14.058339005548524</v>
      </c>
      <c r="F564" s="6">
        <f t="shared" si="39"/>
        <v>0.10657193605683837</v>
      </c>
      <c r="G564" s="6">
        <f>$C564/Constants!$B$2</f>
        <v>9.3833333333333329</v>
      </c>
      <c r="H564" s="9">
        <f t="shared" si="40"/>
        <v>5.0597839891675976E-3</v>
      </c>
      <c r="I564" s="9">
        <f t="shared" si="41"/>
        <v>1.1357577554902847E-2</v>
      </c>
      <c r="J564" s="10">
        <f>Table13478[[#This Row],[G Mass Ratio (kg)]]*1000</f>
        <v>5.059783989167598</v>
      </c>
      <c r="K564" s="10">
        <f>Table13478[[#This Row],[G Mass Ratio (kt)]]*1000</f>
        <v>11.357577554902846</v>
      </c>
    </row>
    <row r="565" spans="1:11" x14ac:dyDescent="0.25">
      <c r="A565" s="12">
        <v>564</v>
      </c>
      <c r="B565" s="10">
        <f>1</f>
        <v>1</v>
      </c>
      <c r="C565" s="2">
        <f>Table13478[[#This Row],[Number]]*1000000*Table13478[[#This Row],[Multiplier]]</f>
        <v>564000000</v>
      </c>
      <c r="D565" s="6">
        <f t="shared" si="38"/>
        <v>7.1006037765957361E-2</v>
      </c>
      <c r="E565" s="6">
        <f>Table13478[[#This Row],[Calibration Value]]/Constants!$B$1</f>
        <v>14.083309412307935</v>
      </c>
      <c r="F565" s="6">
        <f t="shared" si="39"/>
        <v>0.10638297872340426</v>
      </c>
      <c r="G565" s="6">
        <f>$C565/Constants!$B$2</f>
        <v>9.4</v>
      </c>
      <c r="H565" s="9">
        <f t="shared" si="40"/>
        <v>5.0418573992205631E-3</v>
      </c>
      <c r="I565" s="9">
        <f t="shared" si="41"/>
        <v>1.1317338162064282E-2</v>
      </c>
      <c r="J565" s="10">
        <f>Table13478[[#This Row],[G Mass Ratio (kg)]]*1000</f>
        <v>5.0418573992205635</v>
      </c>
      <c r="K565" s="10">
        <f>Table13478[[#This Row],[G Mass Ratio (kt)]]*1000</f>
        <v>11.317338162064281</v>
      </c>
    </row>
    <row r="566" spans="1:11" x14ac:dyDescent="0.25">
      <c r="A566" s="12">
        <v>565</v>
      </c>
      <c r="B566" s="10">
        <f>1</f>
        <v>1</v>
      </c>
      <c r="C566" s="2">
        <f>Table13478[[#This Row],[Number]]*1000000*Table13478[[#This Row],[Multiplier]]</f>
        <v>565000000</v>
      </c>
      <c r="D566" s="6">
        <f t="shared" si="38"/>
        <v>7.0880363362831766E-2</v>
      </c>
      <c r="E566" s="6">
        <f>Table13478[[#This Row],[Calibration Value]]/Constants!$B$1</f>
        <v>14.108279819067347</v>
      </c>
      <c r="F566" s="6">
        <f t="shared" si="39"/>
        <v>0.10619469026548674</v>
      </c>
      <c r="G566" s="6">
        <f>$C566/Constants!$B$2</f>
        <v>9.4166666666666661</v>
      </c>
      <c r="H566" s="9">
        <f t="shared" si="40"/>
        <v>5.0240259104470638E-3</v>
      </c>
      <c r="I566" s="9">
        <f t="shared" si="41"/>
        <v>1.1277312240582664E-2</v>
      </c>
      <c r="J566" s="10">
        <f>Table13478[[#This Row],[G Mass Ratio (kg)]]*1000</f>
        <v>5.0240259104470635</v>
      </c>
      <c r="K566" s="10">
        <f>Table13478[[#This Row],[G Mass Ratio (kt)]]*1000</f>
        <v>11.277312240582665</v>
      </c>
    </row>
    <row r="567" spans="1:11" x14ac:dyDescent="0.25">
      <c r="A567" s="12">
        <v>566</v>
      </c>
      <c r="B567" s="10">
        <f>1</f>
        <v>1</v>
      </c>
      <c r="C567" s="2">
        <f>Table13478[[#This Row],[Number]]*1000000*Table13478[[#This Row],[Multiplier]]</f>
        <v>566000000</v>
      </c>
      <c r="D567" s="6">
        <f t="shared" si="38"/>
        <v>7.075513303886917E-2</v>
      </c>
      <c r="E567" s="6">
        <f>Table13478[[#This Row],[Calibration Value]]/Constants!$B$1</f>
        <v>14.133250225826757</v>
      </c>
      <c r="F567" s="6">
        <f t="shared" si="39"/>
        <v>0.10600706713780919</v>
      </c>
      <c r="G567" s="6">
        <f>$C567/Constants!$B$2</f>
        <v>9.4333333333333336</v>
      </c>
      <c r="H567" s="9">
        <f t="shared" si="40"/>
        <v>5.0062888513480756E-3</v>
      </c>
      <c r="I567" s="9">
        <f t="shared" si="41"/>
        <v>1.1237498283159985E-2</v>
      </c>
      <c r="J567" s="10">
        <f>Table13478[[#This Row],[G Mass Ratio (kg)]]*1000</f>
        <v>5.0062888513480752</v>
      </c>
      <c r="K567" s="10">
        <f>Table13478[[#This Row],[G Mass Ratio (kt)]]*1000</f>
        <v>11.237498283159985</v>
      </c>
    </row>
    <row r="568" spans="1:11" x14ac:dyDescent="0.25">
      <c r="A568" s="12">
        <v>567</v>
      </c>
      <c r="B568" s="10">
        <f>1</f>
        <v>1</v>
      </c>
      <c r="C568" s="2">
        <f>Table13478[[#This Row],[Number]]*1000000*Table13478[[#This Row],[Multiplier]]</f>
        <v>567000000</v>
      </c>
      <c r="D568" s="6">
        <f t="shared" si="38"/>
        <v>7.0630344444444354E-2</v>
      </c>
      <c r="E568" s="6">
        <f>Table13478[[#This Row],[Calibration Value]]/Constants!$B$1</f>
        <v>14.158220632586168</v>
      </c>
      <c r="F568" s="6">
        <f t="shared" si="39"/>
        <v>0.10582010582010583</v>
      </c>
      <c r="G568" s="6">
        <f>$C568/Constants!$B$2</f>
        <v>9.4499999999999993</v>
      </c>
      <c r="H568" s="9">
        <f t="shared" si="40"/>
        <v>4.9886455563408517E-3</v>
      </c>
      <c r="I568" s="9">
        <f t="shared" si="41"/>
        <v>1.1197894795778396E-2</v>
      </c>
      <c r="J568" s="10">
        <f>Table13478[[#This Row],[G Mass Ratio (kg)]]*1000</f>
        <v>4.9886455563408516</v>
      </c>
      <c r="K568" s="10">
        <f>Table13478[[#This Row],[G Mass Ratio (kt)]]*1000</f>
        <v>11.197894795778396</v>
      </c>
    </row>
    <row r="569" spans="1:11" x14ac:dyDescent="0.25">
      <c r="A569" s="12">
        <v>568</v>
      </c>
      <c r="B569" s="10">
        <f>1</f>
        <v>1</v>
      </c>
      <c r="C569" s="2">
        <f>Table13478[[#This Row],[Number]]*1000000*Table13478[[#This Row],[Multiplier]]</f>
        <v>568000000</v>
      </c>
      <c r="D569" s="6">
        <f t="shared" si="38"/>
        <v>7.0505995246478784E-2</v>
      </c>
      <c r="E569" s="6">
        <f>Table13478[[#This Row],[Calibration Value]]/Constants!$B$1</f>
        <v>14.18319103934558</v>
      </c>
      <c r="F569" s="6">
        <f t="shared" si="39"/>
        <v>0.10563380281690141</v>
      </c>
      <c r="G569" s="6">
        <f>$C569/Constants!$B$2</f>
        <v>9.4666666666666668</v>
      </c>
      <c r="H569" s="9">
        <f t="shared" si="40"/>
        <v>4.9710953656964887E-3</v>
      </c>
      <c r="I569" s="9">
        <f t="shared" si="41"/>
        <v>1.1158500297560008E-2</v>
      </c>
      <c r="J569" s="10">
        <f>Table13478[[#This Row],[G Mass Ratio (kg)]]*1000</f>
        <v>4.9710953656964891</v>
      </c>
      <c r="K569" s="10">
        <f>Table13478[[#This Row],[G Mass Ratio (kt)]]*1000</f>
        <v>11.158500297560009</v>
      </c>
    </row>
    <row r="570" spans="1:11" x14ac:dyDescent="0.25">
      <c r="A570" s="12">
        <v>569</v>
      </c>
      <c r="B570" s="10">
        <f>1</f>
        <v>1</v>
      </c>
      <c r="C570" s="2">
        <f>Table13478[[#This Row],[Number]]*1000000*Table13478[[#This Row],[Multiplier]]</f>
        <v>569000000</v>
      </c>
      <c r="D570" s="6">
        <f t="shared" si="38"/>
        <v>7.0382083128295164E-2</v>
      </c>
      <c r="E570" s="6">
        <f>Table13478[[#This Row],[Calibration Value]]/Constants!$B$1</f>
        <v>14.208161446104992</v>
      </c>
      <c r="F570" s="6">
        <f t="shared" si="39"/>
        <v>0.1054481546572935</v>
      </c>
      <c r="G570" s="6">
        <f>$C570/Constants!$B$2</f>
        <v>9.4833333333333325</v>
      </c>
      <c r="H570" s="9">
        <f t="shared" si="40"/>
        <v>4.9536376254782511E-3</v>
      </c>
      <c r="I570" s="9">
        <f t="shared" si="41"/>
        <v>1.1119313320628489E-2</v>
      </c>
      <c r="J570" s="10">
        <f>Table13478[[#This Row],[G Mass Ratio (kg)]]*1000</f>
        <v>4.953637625478251</v>
      </c>
      <c r="K570" s="10">
        <f>Table13478[[#This Row],[G Mass Ratio (kt)]]*1000</f>
        <v>11.119313320628489</v>
      </c>
    </row>
    <row r="571" spans="1:11" x14ac:dyDescent="0.25">
      <c r="A571" s="12">
        <v>570</v>
      </c>
      <c r="B571" s="10">
        <f>1</f>
        <v>1</v>
      </c>
      <c r="C571" s="2">
        <f>Table13478[[#This Row],[Number]]*1000000*Table13478[[#This Row],[Multiplier]]</f>
        <v>570000000</v>
      </c>
      <c r="D571" s="6">
        <f t="shared" si="38"/>
        <v>7.0258605789473599E-2</v>
      </c>
      <c r="E571" s="6">
        <f>Table13478[[#This Row],[Calibration Value]]/Constants!$B$1</f>
        <v>14.233131852864402</v>
      </c>
      <c r="F571" s="6">
        <f t="shared" si="39"/>
        <v>0.10526315789473684</v>
      </c>
      <c r="G571" s="6">
        <f>$C571/Constants!$B$2</f>
        <v>9.5</v>
      </c>
      <c r="H571" s="9">
        <f t="shared" si="40"/>
        <v>4.936271687480653E-3</v>
      </c>
      <c r="I571" s="9">
        <f t="shared" si="41"/>
        <v>1.1080332409972297E-2</v>
      </c>
      <c r="J571" s="10">
        <f>Table13478[[#This Row],[G Mass Ratio (kg)]]*1000</f>
        <v>4.9362716874806534</v>
      </c>
      <c r="K571" s="10">
        <f>Table13478[[#This Row],[G Mass Ratio (kt)]]*1000</f>
        <v>11.080332409972298</v>
      </c>
    </row>
    <row r="572" spans="1:11" x14ac:dyDescent="0.25">
      <c r="A572" s="12">
        <v>571</v>
      </c>
      <c r="B572" s="10">
        <f>1</f>
        <v>1</v>
      </c>
      <c r="C572" s="2">
        <f>Table13478[[#This Row],[Number]]*1000000*Table13478[[#This Row],[Multiplier]]</f>
        <v>571000000</v>
      </c>
      <c r="D572" s="6">
        <f t="shared" si="38"/>
        <v>7.0135560945709205E-2</v>
      </c>
      <c r="E572" s="6">
        <f>Table13478[[#This Row],[Calibration Value]]/Constants!$B$1</f>
        <v>14.258102259623813</v>
      </c>
      <c r="F572" s="6">
        <f t="shared" si="39"/>
        <v>0.10507880910683011</v>
      </c>
      <c r="G572" s="6">
        <f>$C572/Constants!$B$2</f>
        <v>9.5166666666666675</v>
      </c>
      <c r="H572" s="9">
        <f t="shared" si="40"/>
        <v>4.9189969091692903E-3</v>
      </c>
      <c r="I572" s="9">
        <f t="shared" si="41"/>
        <v>1.1041556123309643E-2</v>
      </c>
      <c r="J572" s="10">
        <f>Table13478[[#This Row],[G Mass Ratio (kg)]]*1000</f>
        <v>4.91899690916929</v>
      </c>
      <c r="K572" s="10">
        <f>Table13478[[#This Row],[G Mass Ratio (kt)]]*1000</f>
        <v>11.041556123309643</v>
      </c>
    </row>
    <row r="573" spans="1:11" x14ac:dyDescent="0.25">
      <c r="A573" s="12">
        <v>572</v>
      </c>
      <c r="B573" s="10">
        <f>1</f>
        <v>1</v>
      </c>
      <c r="C573" s="2">
        <f>Table13478[[#This Row],[Number]]*1000000*Table13478[[#This Row],[Multiplier]]</f>
        <v>572000000</v>
      </c>
      <c r="D573" s="6">
        <f t="shared" si="38"/>
        <v>7.0012946328671249E-2</v>
      </c>
      <c r="E573" s="6">
        <f>Table13478[[#This Row],[Calibration Value]]/Constants!$B$1</f>
        <v>14.283072666383225</v>
      </c>
      <c r="F573" s="6">
        <f t="shared" si="39"/>
        <v>0.1048951048951049</v>
      </c>
      <c r="G573" s="6">
        <f>$C573/Constants!$B$2</f>
        <v>9.5333333333333332</v>
      </c>
      <c r="H573" s="9">
        <f t="shared" si="40"/>
        <v>4.9018126536214011E-3</v>
      </c>
      <c r="I573" s="9">
        <f t="shared" si="41"/>
        <v>1.1002983030955059E-2</v>
      </c>
      <c r="J573" s="10">
        <f>Table13478[[#This Row],[G Mass Ratio (kg)]]*1000</f>
        <v>4.9018126536214011</v>
      </c>
      <c r="K573" s="10">
        <f>Table13478[[#This Row],[G Mass Ratio (kt)]]*1000</f>
        <v>11.002983030955059</v>
      </c>
    </row>
    <row r="574" spans="1:11" x14ac:dyDescent="0.25">
      <c r="A574" s="12">
        <v>573</v>
      </c>
      <c r="B574" s="10">
        <f>1</f>
        <v>1</v>
      </c>
      <c r="C574" s="2">
        <f>Table13478[[#This Row],[Number]]*1000000*Table13478[[#This Row],[Multiplier]]</f>
        <v>573000000</v>
      </c>
      <c r="D574" s="6">
        <f t="shared" si="38"/>
        <v>6.9890759685863793E-2</v>
      </c>
      <c r="E574" s="6">
        <f>Table13478[[#This Row],[Calibration Value]]/Constants!$B$1</f>
        <v>14.308043073142636</v>
      </c>
      <c r="F574" s="6">
        <f t="shared" si="39"/>
        <v>0.10471204188481674</v>
      </c>
      <c r="G574" s="6">
        <f>$C574/Constants!$B$2</f>
        <v>9.5500000000000007</v>
      </c>
      <c r="H574" s="9">
        <f t="shared" si="40"/>
        <v>4.8847182894671635E-3</v>
      </c>
      <c r="I574" s="9">
        <f t="shared" si="41"/>
        <v>1.0964611715687616E-2</v>
      </c>
      <c r="J574" s="10">
        <f>Table13478[[#This Row],[G Mass Ratio (kg)]]*1000</f>
        <v>4.8847182894671635</v>
      </c>
      <c r="K574" s="10">
        <f>Table13478[[#This Row],[G Mass Ratio (kt)]]*1000</f>
        <v>10.964611715687616</v>
      </c>
    </row>
    <row r="575" spans="1:11" x14ac:dyDescent="0.25">
      <c r="A575" s="12">
        <v>574</v>
      </c>
      <c r="B575" s="10">
        <f>1</f>
        <v>1</v>
      </c>
      <c r="C575" s="2">
        <f>Table13478[[#This Row],[Number]]*1000000*Table13478[[#This Row],[Multiplier]]</f>
        <v>574000000</v>
      </c>
      <c r="D575" s="6">
        <f t="shared" si="38"/>
        <v>6.9768998780487729E-2</v>
      </c>
      <c r="E575" s="6">
        <f>Table13478[[#This Row],[Calibration Value]]/Constants!$B$1</f>
        <v>14.333013479902046</v>
      </c>
      <c r="F575" s="6">
        <f t="shared" si="39"/>
        <v>0.10452961672473868</v>
      </c>
      <c r="G575" s="6">
        <f>$C575/Constants!$B$2</f>
        <v>9.5666666666666664</v>
      </c>
      <c r="H575" s="9">
        <f t="shared" si="40"/>
        <v>4.8677131908316986E-3</v>
      </c>
      <c r="I575" s="9">
        <f t="shared" si="41"/>
        <v>1.0926440772620769E-2</v>
      </c>
      <c r="J575" s="10">
        <f>Table13478[[#This Row],[G Mass Ratio (kg)]]*1000</f>
        <v>4.8677131908316982</v>
      </c>
      <c r="K575" s="10">
        <f>Table13478[[#This Row],[G Mass Ratio (kt)]]*1000</f>
        <v>10.926440772620769</v>
      </c>
    </row>
    <row r="576" spans="1:11" x14ac:dyDescent="0.25">
      <c r="A576" s="12">
        <v>575</v>
      </c>
      <c r="B576" s="10">
        <f>1</f>
        <v>1</v>
      </c>
      <c r="C576" s="2">
        <f>Table13478[[#This Row],[Number]]*1000000*Table13478[[#This Row],[Multiplier]]</f>
        <v>575000000</v>
      </c>
      <c r="D576" s="6">
        <f t="shared" si="38"/>
        <v>6.9647661391304266E-2</v>
      </c>
      <c r="E576" s="6">
        <f>Table13478[[#This Row],[Calibration Value]]/Constants!$B$1</f>
        <v>14.357983886661458</v>
      </c>
      <c r="F576" s="6">
        <f t="shared" si="39"/>
        <v>0.10434782608695652</v>
      </c>
      <c r="G576" s="6">
        <f>$C576/Constants!$B$2</f>
        <v>9.5833333333333339</v>
      </c>
      <c r="H576" s="9">
        <f t="shared" si="40"/>
        <v>4.8507967372777745E-3</v>
      </c>
      <c r="I576" s="9">
        <f t="shared" si="41"/>
        <v>1.0888468809073723E-2</v>
      </c>
      <c r="J576" s="10">
        <f>Table13478[[#This Row],[G Mass Ratio (kg)]]*1000</f>
        <v>4.8507967372777747</v>
      </c>
      <c r="K576" s="10">
        <f>Table13478[[#This Row],[G Mass Ratio (kt)]]*1000</f>
        <v>10.888468809073723</v>
      </c>
    </row>
    <row r="577" spans="1:11" x14ac:dyDescent="0.25">
      <c r="A577" s="12">
        <v>576</v>
      </c>
      <c r="B577" s="10">
        <f>1</f>
        <v>1</v>
      </c>
      <c r="C577" s="2">
        <f>Table13478[[#This Row],[Number]]*1000000*Table13478[[#This Row],[Multiplier]]</f>
        <v>576000000</v>
      </c>
      <c r="D577" s="6">
        <f t="shared" si="38"/>
        <v>6.9526745312499916E-2</v>
      </c>
      <c r="E577" s="6">
        <f>Table13478[[#This Row],[Calibration Value]]/Constants!$B$1</f>
        <v>14.38295429342087</v>
      </c>
      <c r="F577" s="6">
        <f t="shared" si="39"/>
        <v>0.10416666666666667</v>
      </c>
      <c r="G577" s="6">
        <f>$C577/Constants!$B$2</f>
        <v>9.6</v>
      </c>
      <c r="H577" s="9">
        <f t="shared" si="40"/>
        <v>4.833968313749229E-3</v>
      </c>
      <c r="I577" s="9">
        <f t="shared" si="41"/>
        <v>1.0850694444444446E-2</v>
      </c>
      <c r="J577" s="10">
        <f>Table13478[[#This Row],[G Mass Ratio (kg)]]*1000</f>
        <v>4.8339683137492289</v>
      </c>
      <c r="K577" s="10">
        <f>Table13478[[#This Row],[G Mass Ratio (kt)]]*1000</f>
        <v>10.850694444444446</v>
      </c>
    </row>
    <row r="578" spans="1:11" x14ac:dyDescent="0.25">
      <c r="A578" s="12">
        <v>577</v>
      </c>
      <c r="B578" s="10">
        <f>1</f>
        <v>1</v>
      </c>
      <c r="C578" s="2">
        <f>Table13478[[#This Row],[Number]]*1000000*Table13478[[#This Row],[Multiplier]]</f>
        <v>577000000</v>
      </c>
      <c r="D578" s="6">
        <f t="shared" si="38"/>
        <v>6.9406248353552774E-2</v>
      </c>
      <c r="E578" s="6">
        <f>Table13478[[#This Row],[Calibration Value]]/Constants!$B$1</f>
        <v>14.407924700180281</v>
      </c>
      <c r="F578" s="6">
        <f t="shared" si="39"/>
        <v>0.10398613518197573</v>
      </c>
      <c r="G578" s="6">
        <f>$C578/Constants!$B$2</f>
        <v>9.6166666666666671</v>
      </c>
      <c r="H578" s="9">
        <f t="shared" si="40"/>
        <v>4.8172273105150471E-3</v>
      </c>
      <c r="I578" s="9">
        <f t="shared" si="41"/>
        <v>1.0813116310084131E-2</v>
      </c>
      <c r="J578" s="10">
        <f>Table13478[[#This Row],[G Mass Ratio (kg)]]*1000</f>
        <v>4.8172273105150474</v>
      </c>
      <c r="K578" s="10">
        <f>Table13478[[#This Row],[G Mass Ratio (kt)]]*1000</f>
        <v>10.813116310084132</v>
      </c>
    </row>
    <row r="579" spans="1:11" x14ac:dyDescent="0.25">
      <c r="A579" s="12">
        <v>578</v>
      </c>
      <c r="B579" s="10">
        <f>1</f>
        <v>1</v>
      </c>
      <c r="C579" s="2">
        <f>Table13478[[#This Row],[Number]]*1000000*Table13478[[#This Row],[Multiplier]]</f>
        <v>578000000</v>
      </c>
      <c r="D579" s="6">
        <f t="shared" si="38"/>
        <v>6.9286168339100271E-2</v>
      </c>
      <c r="E579" s="6">
        <f>Table13478[[#This Row],[Calibration Value]]/Constants!$B$1</f>
        <v>14.432895106939691</v>
      </c>
      <c r="F579" s="6">
        <f t="shared" si="39"/>
        <v>0.10380622837370243</v>
      </c>
      <c r="G579" s="6">
        <f>$C579/Constants!$B$2</f>
        <v>9.6333333333333329</v>
      </c>
      <c r="H579" s="9">
        <f t="shared" si="40"/>
        <v>4.8005731231141411E-3</v>
      </c>
      <c r="I579" s="9">
        <f t="shared" si="41"/>
        <v>1.0775733049173264E-2</v>
      </c>
      <c r="J579" s="10">
        <f>Table13478[[#This Row],[G Mass Ratio (kg)]]*1000</f>
        <v>4.8005731231141411</v>
      </c>
      <c r="K579" s="10">
        <f>Table13478[[#This Row],[G Mass Ratio (kt)]]*1000</f>
        <v>10.775733049173263</v>
      </c>
    </row>
    <row r="580" spans="1:11" x14ac:dyDescent="0.25">
      <c r="A580" s="12">
        <v>579</v>
      </c>
      <c r="B580" s="10">
        <f>1</f>
        <v>1</v>
      </c>
      <c r="C580" s="2">
        <f>Table13478[[#This Row],[Number]]*1000000*Table13478[[#This Row],[Multiplier]]</f>
        <v>579000000</v>
      </c>
      <c r="D580" s="6">
        <f t="shared" si="38"/>
        <v>6.9166503108808217E-2</v>
      </c>
      <c r="E580" s="6">
        <f>Table13478[[#This Row],[Calibration Value]]/Constants!$B$1</f>
        <v>14.457865513699103</v>
      </c>
      <c r="F580" s="6">
        <f t="shared" si="39"/>
        <v>0.10362694300518134</v>
      </c>
      <c r="G580" s="6">
        <f>$C580/Constants!$B$2</f>
        <v>9.65</v>
      </c>
      <c r="H580" s="9">
        <f t="shared" si="40"/>
        <v>4.7840051523007771E-3</v>
      </c>
      <c r="I580" s="9">
        <f t="shared" si="41"/>
        <v>1.0738543316599103E-2</v>
      </c>
      <c r="J580" s="10">
        <f>Table13478[[#This Row],[G Mass Ratio (kg)]]*1000</f>
        <v>4.7840051523007769</v>
      </c>
      <c r="K580" s="10">
        <f>Table13478[[#This Row],[G Mass Ratio (kt)]]*1000</f>
        <v>10.738543316599102</v>
      </c>
    </row>
    <row r="581" spans="1:11" x14ac:dyDescent="0.25">
      <c r="A581" s="12">
        <v>580</v>
      </c>
      <c r="B581" s="10">
        <f>1</f>
        <v>1</v>
      </c>
      <c r="C581" s="2">
        <f>Table13478[[#This Row],[Number]]*1000000*Table13478[[#This Row],[Multiplier]]</f>
        <v>580000000</v>
      </c>
      <c r="D581" s="6">
        <f t="shared" si="38"/>
        <v>6.9047250517241296E-2</v>
      </c>
      <c r="E581" s="6">
        <f>Table13478[[#This Row],[Calibration Value]]/Constants!$B$1</f>
        <v>14.482835920458514</v>
      </c>
      <c r="F581" s="6">
        <f t="shared" si="39"/>
        <v>0.10344827586206898</v>
      </c>
      <c r="G581" s="6">
        <f>$C581/Constants!$B$2</f>
        <v>9.6666666666666661</v>
      </c>
      <c r="H581" s="9">
        <f t="shared" si="40"/>
        <v>4.7675228039906785E-3</v>
      </c>
      <c r="I581" s="9">
        <f t="shared" si="41"/>
        <v>1.0701545778834724E-2</v>
      </c>
      <c r="J581" s="10">
        <f>Table13478[[#This Row],[G Mass Ratio (kg)]]*1000</f>
        <v>4.7675228039906781</v>
      </c>
      <c r="K581" s="10">
        <f>Table13478[[#This Row],[G Mass Ratio (kt)]]*1000</f>
        <v>10.701545778834724</v>
      </c>
    </row>
    <row r="582" spans="1:11" x14ac:dyDescent="0.25">
      <c r="A582" s="12">
        <v>581</v>
      </c>
      <c r="B582" s="10">
        <f>1</f>
        <v>1</v>
      </c>
      <c r="C582" s="2">
        <f>Table13478[[#This Row],[Number]]*1000000*Table13478[[#This Row],[Multiplier]]</f>
        <v>581000000</v>
      </c>
      <c r="D582" s="6">
        <f t="shared" si="38"/>
        <v>6.892840843373485E-2</v>
      </c>
      <c r="E582" s="6">
        <f>Table13478[[#This Row],[Calibration Value]]/Constants!$B$1</f>
        <v>14.507806327217926</v>
      </c>
      <c r="F582" s="6">
        <f t="shared" si="39"/>
        <v>0.10327022375215146</v>
      </c>
      <c r="G582" s="6">
        <f>$C582/Constants!$B$2</f>
        <v>9.6833333333333336</v>
      </c>
      <c r="H582" s="9">
        <f t="shared" si="40"/>
        <v>4.7511254892077699E-3</v>
      </c>
      <c r="I582" s="9">
        <f t="shared" si="41"/>
        <v>1.0664739113819427E-2</v>
      </c>
      <c r="J582" s="10">
        <f>Table13478[[#This Row],[G Mass Ratio (kg)]]*1000</f>
        <v>4.7511254892077703</v>
      </c>
      <c r="K582" s="10">
        <f>Table13478[[#This Row],[G Mass Ratio (kt)]]*1000</f>
        <v>10.664739113819428</v>
      </c>
    </row>
    <row r="583" spans="1:11" x14ac:dyDescent="0.25">
      <c r="A583" s="12">
        <v>582</v>
      </c>
      <c r="B583" s="10">
        <f>1</f>
        <v>1</v>
      </c>
      <c r="C583" s="2">
        <f>Table13478[[#This Row],[Number]]*1000000*Table13478[[#This Row],[Multiplier]]</f>
        <v>582000000</v>
      </c>
      <c r="D583" s="6">
        <f t="shared" si="38"/>
        <v>6.8809974742267951E-2</v>
      </c>
      <c r="E583" s="6">
        <f>Table13478[[#This Row],[Calibration Value]]/Constants!$B$1</f>
        <v>14.532776733977338</v>
      </c>
      <c r="F583" s="6">
        <f t="shared" si="39"/>
        <v>0.10309278350515465</v>
      </c>
      <c r="G583" s="6">
        <f>$C583/Constants!$B$2</f>
        <v>9.6999999999999993</v>
      </c>
      <c r="H583" s="9">
        <f t="shared" si="40"/>
        <v>4.7348126240315536E-3</v>
      </c>
      <c r="I583" s="9">
        <f t="shared" si="41"/>
        <v>1.0628122010840686E-2</v>
      </c>
      <c r="J583" s="10">
        <f>Table13478[[#This Row],[G Mass Ratio (kg)]]*1000</f>
        <v>4.7348126240315533</v>
      </c>
      <c r="K583" s="10">
        <f>Table13478[[#This Row],[G Mass Ratio (kt)]]*1000</f>
        <v>10.628122010840686</v>
      </c>
    </row>
    <row r="584" spans="1:11" x14ac:dyDescent="0.25">
      <c r="A584" s="12">
        <v>583</v>
      </c>
      <c r="B584" s="10">
        <f>1</f>
        <v>1</v>
      </c>
      <c r="C584" s="2">
        <f>Table13478[[#This Row],[Number]]*1000000*Table13478[[#This Row],[Multiplier]]</f>
        <v>583000000</v>
      </c>
      <c r="D584" s="6">
        <f t="shared" si="38"/>
        <v>6.8691947341337822E-2</v>
      </c>
      <c r="E584" s="6">
        <f>Table13478[[#This Row],[Calibration Value]]/Constants!$B$1</f>
        <v>14.557747140736748</v>
      </c>
      <c r="F584" s="6">
        <f t="shared" si="39"/>
        <v>0.10291595197255575</v>
      </c>
      <c r="G584" s="6">
        <f>$C584/Constants!$B$2</f>
        <v>9.7166666666666668</v>
      </c>
      <c r="H584" s="9">
        <f t="shared" si="40"/>
        <v>4.718583629545128E-3</v>
      </c>
      <c r="I584" s="9">
        <f t="shared" si="41"/>
        <v>1.0591693170417402E-2</v>
      </c>
      <c r="J584" s="10">
        <f>Table13478[[#This Row],[G Mass Ratio (kg)]]*1000</f>
        <v>4.7185836295451278</v>
      </c>
      <c r="K584" s="10">
        <f>Table13478[[#This Row],[G Mass Ratio (kt)]]*1000</f>
        <v>10.591693170417402</v>
      </c>
    </row>
    <row r="585" spans="1:11" x14ac:dyDescent="0.25">
      <c r="A585" s="12">
        <v>584</v>
      </c>
      <c r="B585" s="10">
        <f>1</f>
        <v>1</v>
      </c>
      <c r="C585" s="2">
        <f>Table13478[[#This Row],[Number]]*1000000*Table13478[[#This Row],[Multiplier]]</f>
        <v>584000000</v>
      </c>
      <c r="D585" s="6">
        <f t="shared" si="38"/>
        <v>6.8574324143835533E-2</v>
      </c>
      <c r="E585" s="6">
        <f>Table13478[[#This Row],[Calibration Value]]/Constants!$B$1</f>
        <v>14.582717547496159</v>
      </c>
      <c r="F585" s="6">
        <f t="shared" si="39"/>
        <v>0.10273972602739727</v>
      </c>
      <c r="G585" s="6">
        <f>$C585/Constants!$B$2</f>
        <v>9.7333333333333325</v>
      </c>
      <c r="H585" s="9">
        <f t="shared" si="40"/>
        <v>4.7024379317838249E-3</v>
      </c>
      <c r="I585" s="9">
        <f t="shared" si="41"/>
        <v>1.0555451304184652E-2</v>
      </c>
      <c r="J585" s="10">
        <f>Table13478[[#This Row],[G Mass Ratio (kg)]]*1000</f>
        <v>4.702437931783825</v>
      </c>
      <c r="K585" s="10">
        <f>Table13478[[#This Row],[G Mass Ratio (kt)]]*1000</f>
        <v>10.555451304184652</v>
      </c>
    </row>
    <row r="586" spans="1:11" x14ac:dyDescent="0.25">
      <c r="A586" s="12">
        <v>585</v>
      </c>
      <c r="B586" s="10">
        <f>1</f>
        <v>1</v>
      </c>
      <c r="C586" s="2">
        <f>Table13478[[#This Row],[Number]]*1000000*Table13478[[#This Row],[Multiplier]]</f>
        <v>585000000</v>
      </c>
      <c r="D586" s="6">
        <f t="shared" si="38"/>
        <v>6.8457103076923001E-2</v>
      </c>
      <c r="E586" s="6">
        <f>Table13478[[#This Row],[Calibration Value]]/Constants!$B$1</f>
        <v>14.607687954255571</v>
      </c>
      <c r="F586" s="6">
        <f t="shared" si="39"/>
        <v>0.10256410256410256</v>
      </c>
      <c r="G586" s="6">
        <f>$C586/Constants!$B$2</f>
        <v>9.75</v>
      </c>
      <c r="H586" s="9">
        <f t="shared" si="40"/>
        <v>4.6863749616844605E-3</v>
      </c>
      <c r="I586" s="9">
        <f t="shared" si="41"/>
        <v>1.0519395134779749E-2</v>
      </c>
      <c r="J586" s="10">
        <f>Table13478[[#This Row],[G Mass Ratio (kg)]]*1000</f>
        <v>4.6863749616844608</v>
      </c>
      <c r="K586" s="10">
        <f>Table13478[[#This Row],[G Mass Ratio (kt)]]*1000</f>
        <v>10.519395134779749</v>
      </c>
    </row>
    <row r="587" spans="1:11" x14ac:dyDescent="0.25">
      <c r="A587" s="12">
        <v>586</v>
      </c>
      <c r="B587" s="10">
        <f>1</f>
        <v>1</v>
      </c>
      <c r="C587" s="2">
        <f>Table13478[[#This Row],[Number]]*1000000*Table13478[[#This Row],[Multiplier]]</f>
        <v>586000000</v>
      </c>
      <c r="D587" s="6">
        <f t="shared" si="38"/>
        <v>6.8340282081911174E-2</v>
      </c>
      <c r="E587" s="6">
        <f>Table13478[[#This Row],[Calibration Value]]/Constants!$B$1</f>
        <v>14.632658361014983</v>
      </c>
      <c r="F587" s="6">
        <f t="shared" si="39"/>
        <v>0.10238907849829351</v>
      </c>
      <c r="G587" s="6">
        <f>$C587/Constants!$B$2</f>
        <v>9.7666666666666675</v>
      </c>
      <c r="H587" s="9">
        <f t="shared" si="40"/>
        <v>4.6703941550351891E-3</v>
      </c>
      <c r="I587" s="9">
        <f t="shared" si="41"/>
        <v>1.0483523395729711E-2</v>
      </c>
      <c r="J587" s="10">
        <f>Table13478[[#This Row],[G Mass Ratio (kg)]]*1000</f>
        <v>4.6703941550351891</v>
      </c>
      <c r="K587" s="10">
        <f>Table13478[[#This Row],[G Mass Ratio (kt)]]*1000</f>
        <v>10.48352339572971</v>
      </c>
    </row>
    <row r="588" spans="1:11" x14ac:dyDescent="0.25">
      <c r="A588" s="12">
        <v>587</v>
      </c>
      <c r="B588" s="10">
        <f>1</f>
        <v>1</v>
      </c>
      <c r="C588" s="2">
        <f>Table13478[[#This Row],[Number]]*1000000*Table13478[[#This Row],[Multiplier]]</f>
        <v>587000000</v>
      </c>
      <c r="D588" s="6">
        <f t="shared" si="38"/>
        <v>6.8223859114139612E-2</v>
      </c>
      <c r="E588" s="6">
        <f>Table13478[[#This Row],[Calibration Value]]/Constants!$B$1</f>
        <v>14.657628767774392</v>
      </c>
      <c r="F588" s="6">
        <f t="shared" si="39"/>
        <v>0.10221465076660988</v>
      </c>
      <c r="G588" s="6">
        <f>$C588/Constants!$B$2</f>
        <v>9.7833333333333332</v>
      </c>
      <c r="H588" s="9">
        <f t="shared" si="40"/>
        <v>4.6544949524259709E-3</v>
      </c>
      <c r="I588" s="9">
        <f t="shared" si="41"/>
        <v>1.0447834831340021E-2</v>
      </c>
      <c r="J588" s="10">
        <f>Table13478[[#This Row],[G Mass Ratio (kg)]]*1000</f>
        <v>4.6544949524259707</v>
      </c>
      <c r="K588" s="10">
        <f>Table13478[[#This Row],[G Mass Ratio (kt)]]*1000</f>
        <v>10.447834831340021</v>
      </c>
    </row>
    <row r="589" spans="1:11" x14ac:dyDescent="0.25">
      <c r="A589" s="12">
        <v>588</v>
      </c>
      <c r="B589" s="10">
        <f>1</f>
        <v>1</v>
      </c>
      <c r="C589" s="2">
        <f>Table13478[[#This Row],[Number]]*1000000*Table13478[[#This Row],[Multiplier]]</f>
        <v>588000000</v>
      </c>
      <c r="D589" s="6">
        <f t="shared" si="38"/>
        <v>6.8107832142857067E-2</v>
      </c>
      <c r="E589" s="6">
        <f>Table13478[[#This Row],[Calibration Value]]/Constants!$B$1</f>
        <v>14.682599174533804</v>
      </c>
      <c r="F589" s="6">
        <f t="shared" si="39"/>
        <v>0.1020408163265306</v>
      </c>
      <c r="G589" s="6">
        <f>$C589/Constants!$B$2</f>
        <v>9.8000000000000007</v>
      </c>
      <c r="H589" s="9">
        <f t="shared" si="40"/>
        <v>4.6386767991995941E-3</v>
      </c>
      <c r="I589" s="9">
        <f t="shared" si="41"/>
        <v>1.0412328196584754E-2</v>
      </c>
      <c r="J589" s="10">
        <f>Table13478[[#This Row],[G Mass Ratio (kg)]]*1000</f>
        <v>4.6386767991995939</v>
      </c>
      <c r="K589" s="10">
        <f>Table13478[[#This Row],[G Mass Ratio (kt)]]*1000</f>
        <v>10.412328196584754</v>
      </c>
    </row>
    <row r="590" spans="1:11" x14ac:dyDescent="0.25">
      <c r="A590" s="12">
        <v>589</v>
      </c>
      <c r="B590" s="10">
        <f>1</f>
        <v>1</v>
      </c>
      <c r="C590" s="2">
        <f>Table13478[[#This Row],[Number]]*1000000*Table13478[[#This Row],[Multiplier]]</f>
        <v>589000000</v>
      </c>
      <c r="D590" s="6">
        <f t="shared" si="38"/>
        <v>6.799219915110348E-2</v>
      </c>
      <c r="E590" s="6">
        <f>Table13478[[#This Row],[Calibration Value]]/Constants!$B$1</f>
        <v>14.707569581293216</v>
      </c>
      <c r="F590" s="6">
        <f t="shared" si="39"/>
        <v>0.10186757215619695</v>
      </c>
      <c r="G590" s="6">
        <f>$C590/Constants!$B$2</f>
        <v>9.8166666666666664</v>
      </c>
      <c r="H590" s="9">
        <f t="shared" si="40"/>
        <v>4.6229391454033165E-3</v>
      </c>
      <c r="I590" s="9">
        <f t="shared" si="41"/>
        <v>1.0377002256997992E-2</v>
      </c>
      <c r="J590" s="10">
        <f>Table13478[[#This Row],[G Mass Ratio (kg)]]*1000</f>
        <v>4.6229391454033166</v>
      </c>
      <c r="K590" s="10">
        <f>Table13478[[#This Row],[G Mass Ratio (kt)]]*1000</f>
        <v>10.377002256997992</v>
      </c>
    </row>
    <row r="591" spans="1:11" x14ac:dyDescent="0.25">
      <c r="A591" s="12">
        <v>590</v>
      </c>
      <c r="B591" s="10">
        <f>1</f>
        <v>1</v>
      </c>
      <c r="C591" s="2">
        <f>Table13478[[#This Row],[Number]]*1000000*Table13478[[#This Row],[Multiplier]]</f>
        <v>590000000</v>
      </c>
      <c r="D591" s="6">
        <f t="shared" si="38"/>
        <v>6.7876958135593135E-2</v>
      </c>
      <c r="E591" s="6">
        <f>Table13478[[#This Row],[Calibration Value]]/Constants!$B$1</f>
        <v>14.732539988052627</v>
      </c>
      <c r="F591" s="6">
        <f t="shared" si="39"/>
        <v>0.10169491525423728</v>
      </c>
      <c r="G591" s="6">
        <f>$C591/Constants!$B$2</f>
        <v>9.8333333333333339</v>
      </c>
      <c r="H591" s="9">
        <f t="shared" si="40"/>
        <v>4.6072814457410634E-3</v>
      </c>
      <c r="I591" s="9">
        <f t="shared" si="41"/>
        <v>1.0341855788566503E-2</v>
      </c>
      <c r="J591" s="10">
        <f>Table13478[[#This Row],[G Mass Ratio (kg)]]*1000</f>
        <v>4.6072814457410631</v>
      </c>
      <c r="K591" s="10">
        <f>Table13478[[#This Row],[G Mass Ratio (kt)]]*1000</f>
        <v>10.341855788566502</v>
      </c>
    </row>
    <row r="592" spans="1:11" x14ac:dyDescent="0.25">
      <c r="A592" s="12">
        <v>591</v>
      </c>
      <c r="B592" s="10">
        <f>1</f>
        <v>1</v>
      </c>
      <c r="C592" s="2">
        <f>Table13478[[#This Row],[Number]]*1000000*Table13478[[#This Row],[Multiplier]]</f>
        <v>591000000</v>
      </c>
      <c r="D592" s="6">
        <f t="shared" si="38"/>
        <v>6.7762107106598912E-2</v>
      </c>
      <c r="E592" s="6">
        <f>Table13478[[#This Row],[Calibration Value]]/Constants!$B$1</f>
        <v>14.757510394812037</v>
      </c>
      <c r="F592" s="6">
        <f t="shared" si="39"/>
        <v>0.10152284263959391</v>
      </c>
      <c r="G592" s="6">
        <f>$C592/Constants!$B$2</f>
        <v>9.85</v>
      </c>
      <c r="H592" s="9">
        <f t="shared" si="40"/>
        <v>4.591703159526183E-3</v>
      </c>
      <c r="I592" s="9">
        <f t="shared" si="41"/>
        <v>1.0306887577623746E-2</v>
      </c>
      <c r="J592" s="10">
        <f>Table13478[[#This Row],[G Mass Ratio (kg)]]*1000</f>
        <v>4.5917031595261832</v>
      </c>
      <c r="K592" s="10">
        <f>Table13478[[#This Row],[G Mass Ratio (kt)]]*1000</f>
        <v>10.306887577623746</v>
      </c>
    </row>
    <row r="593" spans="1:11" x14ac:dyDescent="0.25">
      <c r="A593" s="12">
        <v>592</v>
      </c>
      <c r="B593" s="10">
        <f>1</f>
        <v>1</v>
      </c>
      <c r="C593" s="2">
        <f>Table13478[[#This Row],[Number]]*1000000*Table13478[[#This Row],[Multiplier]]</f>
        <v>592000000</v>
      </c>
      <c r="D593" s="6">
        <f t="shared" si="38"/>
        <v>6.7647644087837758E-2</v>
      </c>
      <c r="E593" s="6">
        <f>Table13478[[#This Row],[Calibration Value]]/Constants!$B$1</f>
        <v>14.782480801571449</v>
      </c>
      <c r="F593" s="6">
        <f t="shared" si="39"/>
        <v>0.10135135135135134</v>
      </c>
      <c r="G593" s="6">
        <f>$C593/Constants!$B$2</f>
        <v>9.8666666666666671</v>
      </c>
      <c r="H593" s="9">
        <f t="shared" si="40"/>
        <v>4.5762037506347705E-3</v>
      </c>
      <c r="I593" s="9">
        <f t="shared" si="41"/>
        <v>1.0272096420745067E-2</v>
      </c>
      <c r="J593" s="10">
        <f>Table13478[[#This Row],[G Mass Ratio (kg)]]*1000</f>
        <v>4.5762037506347708</v>
      </c>
      <c r="K593" s="10">
        <f>Table13478[[#This Row],[G Mass Ratio (kt)]]*1000</f>
        <v>10.272096420745067</v>
      </c>
    </row>
    <row r="594" spans="1:11" x14ac:dyDescent="0.25">
      <c r="A594" s="12">
        <v>593</v>
      </c>
      <c r="B594" s="10">
        <f>1</f>
        <v>1</v>
      </c>
      <c r="C594" s="2">
        <f>Table13478[[#This Row],[Number]]*1000000*Table13478[[#This Row],[Multiplier]]</f>
        <v>593000000</v>
      </c>
      <c r="D594" s="6">
        <f t="shared" si="38"/>
        <v>6.7533567116357426E-2</v>
      </c>
      <c r="E594" s="6">
        <f>Table13478[[#This Row],[Calibration Value]]/Constants!$B$1</f>
        <v>14.80745120833086</v>
      </c>
      <c r="F594" s="6">
        <f t="shared" si="39"/>
        <v>0.10118043844856661</v>
      </c>
      <c r="G594" s="6">
        <f>$C594/Constants!$B$2</f>
        <v>9.8833333333333329</v>
      </c>
      <c r="H594" s="9">
        <f t="shared" si="40"/>
        <v>4.560782687459553E-3</v>
      </c>
      <c r="I594" s="9">
        <f t="shared" si="41"/>
        <v>1.0237481124644177E-2</v>
      </c>
      <c r="J594" s="10">
        <f>Table13478[[#This Row],[G Mass Ratio (kg)]]*1000</f>
        <v>4.560782687459553</v>
      </c>
      <c r="K594" s="10">
        <f>Table13478[[#This Row],[G Mass Ratio (kt)]]*1000</f>
        <v>10.237481124644177</v>
      </c>
    </row>
    <row r="595" spans="1:11" x14ac:dyDescent="0.25">
      <c r="A595" s="12">
        <v>594</v>
      </c>
      <c r="B595" s="10">
        <f>1</f>
        <v>1</v>
      </c>
      <c r="C595" s="2">
        <f>Table13478[[#This Row],[Number]]*1000000*Table13478[[#This Row],[Multiplier]]</f>
        <v>594000000</v>
      </c>
      <c r="D595" s="6">
        <f t="shared" si="38"/>
        <v>6.7419874242424155E-2</v>
      </c>
      <c r="E595" s="6">
        <f>Table13478[[#This Row],[Calibration Value]]/Constants!$B$1</f>
        <v>14.832421615090272</v>
      </c>
      <c r="F595" s="6">
        <f t="shared" si="39"/>
        <v>0.10101010101010101</v>
      </c>
      <c r="G595" s="6">
        <f>$C595/Constants!$B$2</f>
        <v>9.9</v>
      </c>
      <c r="H595" s="9">
        <f t="shared" si="40"/>
        <v>4.5454394428642879E-3</v>
      </c>
      <c r="I595" s="9">
        <f t="shared" si="41"/>
        <v>1.0203040506070809E-2</v>
      </c>
      <c r="J595" s="10">
        <f>Table13478[[#This Row],[G Mass Ratio (kg)]]*1000</f>
        <v>4.5454394428642875</v>
      </c>
      <c r="K595" s="10">
        <f>Table13478[[#This Row],[G Mass Ratio (kt)]]*1000</f>
        <v>10.203040506070808</v>
      </c>
    </row>
    <row r="596" spans="1:11" x14ac:dyDescent="0.25">
      <c r="A596" s="12">
        <v>595</v>
      </c>
      <c r="B596" s="10">
        <f>1</f>
        <v>1</v>
      </c>
      <c r="C596" s="2">
        <f>Table13478[[#This Row],[Number]]*1000000*Table13478[[#This Row],[Multiplier]]</f>
        <v>595000000</v>
      </c>
      <c r="D596" s="6">
        <f t="shared" si="38"/>
        <v>6.7306563529411681E-2</v>
      </c>
      <c r="E596" s="6">
        <f>Table13478[[#This Row],[Calibration Value]]/Constants!$B$1</f>
        <v>14.857392021849684</v>
      </c>
      <c r="F596" s="6">
        <f t="shared" si="39"/>
        <v>0.10084033613445378</v>
      </c>
      <c r="G596" s="6">
        <f>$C596/Constants!$B$2</f>
        <v>9.9166666666666661</v>
      </c>
      <c r="H596" s="9">
        <f t="shared" si="40"/>
        <v>4.530173494138731E-3</v>
      </c>
      <c r="I596" s="9">
        <f t="shared" si="41"/>
        <v>1.0168773391709626E-2</v>
      </c>
      <c r="J596" s="10">
        <f>Table13478[[#This Row],[G Mass Ratio (kg)]]*1000</f>
        <v>4.5301734941387313</v>
      </c>
      <c r="K596" s="10">
        <f>Table13478[[#This Row],[G Mass Ratio (kt)]]*1000</f>
        <v>10.168773391709626</v>
      </c>
    </row>
    <row r="597" spans="1:11" x14ac:dyDescent="0.25">
      <c r="A597" s="12">
        <v>596</v>
      </c>
      <c r="B597" s="10">
        <f>1</f>
        <v>1</v>
      </c>
      <c r="C597" s="2">
        <f>Table13478[[#This Row],[Number]]*1000000*Table13478[[#This Row],[Multiplier]]</f>
        <v>596000000</v>
      </c>
      <c r="D597" s="6">
        <f t="shared" si="38"/>
        <v>6.7193633053691193E-2</v>
      </c>
      <c r="E597" s="6">
        <f>Table13478[[#This Row],[Calibration Value]]/Constants!$B$1</f>
        <v>14.882362428609094</v>
      </c>
      <c r="F597" s="6">
        <f t="shared" si="39"/>
        <v>0.10067114093959731</v>
      </c>
      <c r="G597" s="6">
        <f>$C597/Constants!$B$2</f>
        <v>9.9333333333333336</v>
      </c>
      <c r="H597" s="9">
        <f t="shared" si="40"/>
        <v>4.5149843229541015E-3</v>
      </c>
      <c r="I597" s="9">
        <f t="shared" si="41"/>
        <v>1.0134678618080265E-2</v>
      </c>
      <c r="J597" s="10">
        <f>Table13478[[#This Row],[G Mass Ratio (kg)]]*1000</f>
        <v>4.5149843229541018</v>
      </c>
      <c r="K597" s="10">
        <f>Table13478[[#This Row],[G Mass Ratio (kt)]]*1000</f>
        <v>10.134678618080265</v>
      </c>
    </row>
    <row r="598" spans="1:11" x14ac:dyDescent="0.25">
      <c r="A598" s="12">
        <v>597</v>
      </c>
      <c r="B598" s="10">
        <f>1</f>
        <v>1</v>
      </c>
      <c r="C598" s="2">
        <f>Table13478[[#This Row],[Number]]*1000000*Table13478[[#This Row],[Multiplier]]</f>
        <v>597000000</v>
      </c>
      <c r="D598" s="6">
        <f t="shared" si="38"/>
        <v>6.7081080904522528E-2</v>
      </c>
      <c r="E598" s="6">
        <f>Table13478[[#This Row],[Calibration Value]]/Constants!$B$1</f>
        <v>14.907332835368505</v>
      </c>
      <c r="F598" s="6">
        <f t="shared" si="39"/>
        <v>0.10050251256281408</v>
      </c>
      <c r="G598" s="6">
        <f>$C598/Constants!$B$2</f>
        <v>9.9499999999999993</v>
      </c>
      <c r="H598" s="9">
        <f t="shared" si="40"/>
        <v>4.4998714153190967E-3</v>
      </c>
      <c r="I598" s="9">
        <f t="shared" si="41"/>
        <v>1.0100755031438601E-2</v>
      </c>
      <c r="J598" s="10">
        <f>Table13478[[#This Row],[G Mass Ratio (kg)]]*1000</f>
        <v>4.4998714153190971</v>
      </c>
      <c r="K598" s="10">
        <f>Table13478[[#This Row],[G Mass Ratio (kt)]]*1000</f>
        <v>10.100755031438601</v>
      </c>
    </row>
    <row r="599" spans="1:11" x14ac:dyDescent="0.25">
      <c r="A599" s="12">
        <v>598</v>
      </c>
      <c r="B599" s="10">
        <f>1</f>
        <v>1</v>
      </c>
      <c r="C599" s="2">
        <f>Table13478[[#This Row],[Number]]*1000000*Table13478[[#This Row],[Multiplier]]</f>
        <v>598000000</v>
      </c>
      <c r="D599" s="6">
        <f t="shared" si="38"/>
        <v>6.6968905183946409E-2</v>
      </c>
      <c r="E599" s="6">
        <f>Table13478[[#This Row],[Calibration Value]]/Constants!$B$1</f>
        <v>14.932303242127917</v>
      </c>
      <c r="F599" s="6">
        <f t="shared" si="39"/>
        <v>0.10033444816053512</v>
      </c>
      <c r="G599" s="6">
        <f>$C599/Constants!$B$2</f>
        <v>9.9666666666666668</v>
      </c>
      <c r="H599" s="9">
        <f t="shared" si="40"/>
        <v>4.4848342615364046E-3</v>
      </c>
      <c r="I599" s="9">
        <f t="shared" si="41"/>
        <v>1.006700148767911E-2</v>
      </c>
      <c r="J599" s="10">
        <f>Table13478[[#This Row],[G Mass Ratio (kg)]]*1000</f>
        <v>4.4848342615364043</v>
      </c>
      <c r="K599" s="10">
        <f>Table13478[[#This Row],[G Mass Ratio (kt)]]*1000</f>
        <v>10.067001487679109</v>
      </c>
    </row>
    <row r="600" spans="1:11" x14ac:dyDescent="0.25">
      <c r="A600" s="12">
        <v>599</v>
      </c>
      <c r="B600" s="10">
        <f>1</f>
        <v>1</v>
      </c>
      <c r="C600" s="2">
        <f>Table13478[[#This Row],[Number]]*1000000*Table13478[[#This Row],[Multiplier]]</f>
        <v>599000000</v>
      </c>
      <c r="D600" s="6">
        <f t="shared" si="38"/>
        <v>6.6857104006677714E-2</v>
      </c>
      <c r="E600" s="6">
        <f>Table13478[[#This Row],[Calibration Value]]/Constants!$B$1</f>
        <v>14.957273648887329</v>
      </c>
      <c r="F600" s="6">
        <f t="shared" si="39"/>
        <v>0.1001669449081803</v>
      </c>
      <c r="G600" s="6">
        <f>$C600/Constants!$B$2</f>
        <v>9.9833333333333325</v>
      </c>
      <c r="H600" s="9">
        <f t="shared" si="40"/>
        <v>4.4698723561597212E-3</v>
      </c>
      <c r="I600" s="9">
        <f t="shared" si="41"/>
        <v>1.0033416852238427E-2</v>
      </c>
      <c r="J600" s="10">
        <f>Table13478[[#This Row],[G Mass Ratio (kg)]]*1000</f>
        <v>4.4698723561597209</v>
      </c>
      <c r="K600" s="10">
        <f>Table13478[[#This Row],[G Mass Ratio (kt)]]*1000</f>
        <v>10.033416852238426</v>
      </c>
    </row>
    <row r="601" spans="1:11" x14ac:dyDescent="0.25">
      <c r="A601" s="12">
        <v>600</v>
      </c>
      <c r="B601" s="10">
        <f>1</f>
        <v>1</v>
      </c>
      <c r="C601" s="2">
        <f>Table13478[[#This Row],[Number]]*1000000*Table13478[[#This Row],[Multiplier]]</f>
        <v>600000000</v>
      </c>
      <c r="D601" s="6">
        <f t="shared" si="38"/>
        <v>6.6745675499999921E-2</v>
      </c>
      <c r="E601" s="6">
        <f>Table13478[[#This Row],[Calibration Value]]/Constants!$B$1</f>
        <v>14.982244055646738</v>
      </c>
      <c r="F601" s="6">
        <f t="shared" si="39"/>
        <v>0.1</v>
      </c>
      <c r="G601" s="6">
        <f>$C601/Constants!$B$2</f>
        <v>10</v>
      </c>
      <c r="H601" s="9">
        <f t="shared" si="40"/>
        <v>4.4549851979512898E-3</v>
      </c>
      <c r="I601" s="9">
        <f t="shared" si="41"/>
        <v>1.0000000000000002E-2</v>
      </c>
      <c r="J601" s="10">
        <f>Table13478[[#This Row],[G Mass Ratio (kg)]]*1000</f>
        <v>4.4549851979512898</v>
      </c>
      <c r="K601" s="10">
        <f>Table13478[[#This Row],[G Mass Ratio (kt)]]*1000</f>
        <v>10.000000000000002</v>
      </c>
    </row>
    <row r="602" spans="1:11" x14ac:dyDescent="0.25">
      <c r="A602" s="12">
        <v>601</v>
      </c>
      <c r="B602" s="10">
        <f>1</f>
        <v>1</v>
      </c>
      <c r="C602" s="2">
        <f>Table13478[[#This Row],[Number]]*1000000*Table13478[[#This Row],[Multiplier]]</f>
        <v>601000000</v>
      </c>
      <c r="D602" s="6">
        <f t="shared" si="38"/>
        <v>6.6634617803660492E-2</v>
      </c>
      <c r="E602" s="6">
        <f>Table13478[[#This Row],[Calibration Value]]/Constants!$B$1</f>
        <v>15.00721446240615</v>
      </c>
      <c r="F602" s="6">
        <f t="shared" si="39"/>
        <v>9.9833610648918464E-2</v>
      </c>
      <c r="G602" s="6">
        <f>$C602/Constants!$B$2</f>
        <v>10.016666666666667</v>
      </c>
      <c r="H602" s="9">
        <f t="shared" si="40"/>
        <v>4.4401722898399082E-3</v>
      </c>
      <c r="I602" s="9">
        <f t="shared" si="41"/>
        <v>9.9667498151998456E-3</v>
      </c>
      <c r="J602" s="10">
        <f>Table13478[[#This Row],[G Mass Ratio (kg)]]*1000</f>
        <v>4.4401722898399081</v>
      </c>
      <c r="K602" s="10">
        <f>Table13478[[#This Row],[G Mass Ratio (kt)]]*1000</f>
        <v>9.9667498151998455</v>
      </c>
    </row>
    <row r="603" spans="1:11" x14ac:dyDescent="0.25">
      <c r="A603" s="12">
        <v>602</v>
      </c>
      <c r="B603" s="10">
        <f>1</f>
        <v>1</v>
      </c>
      <c r="C603" s="2">
        <f>Table13478[[#This Row],[Number]]*1000000*Table13478[[#This Row],[Multiplier]]</f>
        <v>602000000</v>
      </c>
      <c r="D603" s="6">
        <f t="shared" si="38"/>
        <v>6.6523929069767368E-2</v>
      </c>
      <c r="E603" s="6">
        <f>Table13478[[#This Row],[Calibration Value]]/Constants!$B$1</f>
        <v>15.032184869165562</v>
      </c>
      <c r="F603" s="6">
        <f t="shared" si="39"/>
        <v>9.9667774086378738E-2</v>
      </c>
      <c r="G603" s="6">
        <f>$C603/Constants!$B$2</f>
        <v>10.033333333333333</v>
      </c>
      <c r="H603" s="9">
        <f t="shared" si="40"/>
        <v>4.4254331388794395E-3</v>
      </c>
      <c r="I603" s="9">
        <f t="shared" si="41"/>
        <v>9.9336651913334295E-3</v>
      </c>
      <c r="J603" s="10">
        <f>Table13478[[#This Row],[G Mass Ratio (kg)]]*1000</f>
        <v>4.4254331388794395</v>
      </c>
      <c r="K603" s="10">
        <f>Table13478[[#This Row],[G Mass Ratio (kt)]]*1000</f>
        <v>9.9336651913334286</v>
      </c>
    </row>
    <row r="604" spans="1:11" x14ac:dyDescent="0.25">
      <c r="A604" s="12">
        <v>603</v>
      </c>
      <c r="B604" s="10">
        <f>1</f>
        <v>1</v>
      </c>
      <c r="C604" s="2">
        <f>Table13478[[#This Row],[Number]]*1000000*Table13478[[#This Row],[Multiplier]]</f>
        <v>603000000</v>
      </c>
      <c r="D604" s="6">
        <f t="shared" si="38"/>
        <v>6.6413607462686486E-2</v>
      </c>
      <c r="E604" s="6">
        <f>Table13478[[#This Row],[Calibration Value]]/Constants!$B$1</f>
        <v>15.057155275924973</v>
      </c>
      <c r="F604" s="6">
        <f t="shared" si="39"/>
        <v>9.9502487562189046E-2</v>
      </c>
      <c r="G604" s="6">
        <f>$C604/Constants!$B$2</f>
        <v>10.050000000000001</v>
      </c>
      <c r="H604" s="9">
        <f t="shared" si="40"/>
        <v>4.4107672562078062E-3</v>
      </c>
      <c r="I604" s="9">
        <f t="shared" si="41"/>
        <v>9.9007450310635865E-3</v>
      </c>
      <c r="J604" s="10">
        <f>Table13478[[#This Row],[G Mass Ratio (kg)]]*1000</f>
        <v>4.410767256207806</v>
      </c>
      <c r="K604" s="10">
        <f>Table13478[[#This Row],[G Mass Ratio (kt)]]*1000</f>
        <v>9.9007450310635861</v>
      </c>
    </row>
    <row r="605" spans="1:11" x14ac:dyDescent="0.25">
      <c r="A605" s="12">
        <v>604</v>
      </c>
      <c r="B605" s="10">
        <f>1</f>
        <v>1</v>
      </c>
      <c r="C605" s="2">
        <f>Table13478[[#This Row],[Number]]*1000000*Table13478[[#This Row],[Multiplier]]</f>
        <v>604000000</v>
      </c>
      <c r="D605" s="6">
        <f t="shared" si="38"/>
        <v>6.6303651158940324E-2</v>
      </c>
      <c r="E605" s="6">
        <f>Table13478[[#This Row],[Calibration Value]]/Constants!$B$1</f>
        <v>15.082125682684383</v>
      </c>
      <c r="F605" s="6">
        <f t="shared" si="39"/>
        <v>9.9337748344370869E-2</v>
      </c>
      <c r="G605" s="6">
        <f>$C605/Constants!$B$2</f>
        <v>10.066666666666666</v>
      </c>
      <c r="H605" s="9">
        <f t="shared" si="40"/>
        <v>4.3961741570064487E-3</v>
      </c>
      <c r="I605" s="9">
        <f t="shared" si="41"/>
        <v>9.8679882461295571E-3</v>
      </c>
      <c r="J605" s="10">
        <f>Table13478[[#This Row],[G Mass Ratio (kg)]]*1000</f>
        <v>4.396174157006449</v>
      </c>
      <c r="K605" s="10">
        <f>Table13478[[#This Row],[G Mass Ratio (kt)]]*1000</f>
        <v>9.8679882461295563</v>
      </c>
    </row>
    <row r="606" spans="1:11" x14ac:dyDescent="0.25">
      <c r="A606" s="12">
        <v>605</v>
      </c>
      <c r="B606" s="10">
        <f>1</f>
        <v>1</v>
      </c>
      <c r="C606" s="2">
        <f>Table13478[[#This Row],[Number]]*1000000*Table13478[[#This Row],[Multiplier]]</f>
        <v>605000000</v>
      </c>
      <c r="D606" s="6">
        <f t="shared" ref="D606:D669" si="42">1/E606</f>
        <v>6.6194058347107357E-2</v>
      </c>
      <c r="E606" s="6">
        <f>Table13478[[#This Row],[Calibration Value]]/Constants!$B$1</f>
        <v>15.107096089443795</v>
      </c>
      <c r="F606" s="6">
        <f t="shared" ref="F606:F669" si="43">1/G606</f>
        <v>9.9173553719008253E-2</v>
      </c>
      <c r="G606" s="6">
        <f>$C606/Constants!$B$2</f>
        <v>10.083333333333334</v>
      </c>
      <c r="H606" s="9">
        <f t="shared" ref="H606:H669" si="44">POWER($D606,2)</f>
        <v>4.3816533604602529E-3</v>
      </c>
      <c r="I606" s="9">
        <f t="shared" ref="I606:I669" si="45">POWER($F606,2)</f>
        <v>9.8353937572570153E-3</v>
      </c>
      <c r="J606" s="10">
        <f>Table13478[[#This Row],[G Mass Ratio (kg)]]*1000</f>
        <v>4.3816533604602528</v>
      </c>
      <c r="K606" s="10">
        <f>Table13478[[#This Row],[G Mass Ratio (kt)]]*1000</f>
        <v>9.835393757257016</v>
      </c>
    </row>
    <row r="607" spans="1:11" x14ac:dyDescent="0.25">
      <c r="A607" s="12">
        <v>606</v>
      </c>
      <c r="B607" s="10">
        <f>1</f>
        <v>1</v>
      </c>
      <c r="C607" s="2">
        <f>Table13478[[#This Row],[Number]]*1000000*Table13478[[#This Row],[Multiplier]]</f>
        <v>606000000</v>
      </c>
      <c r="D607" s="6">
        <f t="shared" si="42"/>
        <v>6.6084827227722687E-2</v>
      </c>
      <c r="E607" s="6">
        <f>Table13478[[#This Row],[Calibration Value]]/Constants!$B$1</f>
        <v>15.132066496203207</v>
      </c>
      <c r="F607" s="6">
        <f t="shared" si="43"/>
        <v>9.9009900990099015E-2</v>
      </c>
      <c r="G607" s="6">
        <f>$C607/Constants!$B$2</f>
        <v>10.1</v>
      </c>
      <c r="H607" s="9">
        <f t="shared" si="44"/>
        <v>4.367204389717958E-3</v>
      </c>
      <c r="I607" s="9">
        <f t="shared" si="45"/>
        <v>9.8029604940692103E-3</v>
      </c>
      <c r="J607" s="10">
        <f>Table13478[[#This Row],[G Mass Ratio (kg)]]*1000</f>
        <v>4.3672043897179575</v>
      </c>
      <c r="K607" s="10">
        <f>Table13478[[#This Row],[G Mass Ratio (kt)]]*1000</f>
        <v>9.802960494069211</v>
      </c>
    </row>
    <row r="608" spans="1:11" x14ac:dyDescent="0.25">
      <c r="A608" s="12">
        <v>607</v>
      </c>
      <c r="B608" s="10">
        <f>1</f>
        <v>1</v>
      </c>
      <c r="C608" s="2">
        <f>Table13478[[#This Row],[Number]]*1000000*Table13478[[#This Row],[Multiplier]]</f>
        <v>607000000</v>
      </c>
      <c r="D608" s="6">
        <f t="shared" si="42"/>
        <v>6.5975956013179488E-2</v>
      </c>
      <c r="E608" s="6">
        <f>Table13478[[#This Row],[Calibration Value]]/Constants!$B$1</f>
        <v>15.157036902962618</v>
      </c>
      <c r="F608" s="6">
        <f t="shared" si="43"/>
        <v>9.8846787479406908E-2</v>
      </c>
      <c r="G608" s="6">
        <f>$C608/Constants!$B$2</f>
        <v>10.116666666666667</v>
      </c>
      <c r="H608" s="9">
        <f t="shared" si="44"/>
        <v>4.3528267718529945E-3</v>
      </c>
      <c r="I608" s="9">
        <f t="shared" si="45"/>
        <v>9.7706873949990336E-3</v>
      </c>
      <c r="J608" s="10">
        <f>Table13478[[#This Row],[G Mass Ratio (kg)]]*1000</f>
        <v>4.3528267718529943</v>
      </c>
      <c r="K608" s="10">
        <f>Table13478[[#This Row],[G Mass Ratio (kt)]]*1000</f>
        <v>9.7706873949990332</v>
      </c>
    </row>
    <row r="609" spans="1:11" x14ac:dyDescent="0.25">
      <c r="A609" s="12">
        <v>608</v>
      </c>
      <c r="B609" s="10">
        <f>1</f>
        <v>1</v>
      </c>
      <c r="C609" s="2">
        <f>Table13478[[#This Row],[Number]]*1000000*Table13478[[#This Row],[Multiplier]]</f>
        <v>608000000</v>
      </c>
      <c r="D609" s="6">
        <f t="shared" si="42"/>
        <v>6.5867442927631498E-2</v>
      </c>
      <c r="E609" s="6">
        <f>Table13478[[#This Row],[Calibration Value]]/Constants!$B$1</f>
        <v>15.18200730972203</v>
      </c>
      <c r="F609" s="6">
        <f t="shared" si="43"/>
        <v>9.8684210526315791E-2</v>
      </c>
      <c r="G609" s="6">
        <f>$C609/Constants!$B$2</f>
        <v>10.133333333333333</v>
      </c>
      <c r="H609" s="9">
        <f t="shared" si="44"/>
        <v>4.338520037824793E-3</v>
      </c>
      <c r="I609" s="9">
        <f t="shared" si="45"/>
        <v>9.7385734072022168E-3</v>
      </c>
      <c r="J609" s="10">
        <f>Table13478[[#This Row],[G Mass Ratio (kg)]]*1000</f>
        <v>4.338520037824793</v>
      </c>
      <c r="K609" s="10">
        <f>Table13478[[#This Row],[G Mass Ratio (kt)]]*1000</f>
        <v>9.7385734072022174</v>
      </c>
    </row>
    <row r="610" spans="1:11" x14ac:dyDescent="0.25">
      <c r="A610" s="12">
        <v>609</v>
      </c>
      <c r="B610" s="10">
        <f>1</f>
        <v>1</v>
      </c>
      <c r="C610" s="2">
        <f>Table13478[[#This Row],[Number]]*1000000*Table13478[[#This Row],[Multiplier]]</f>
        <v>609000000</v>
      </c>
      <c r="D610" s="6">
        <f t="shared" si="42"/>
        <v>6.5759286206896472E-2</v>
      </c>
      <c r="E610" s="6">
        <f>Table13478[[#This Row],[Calibration Value]]/Constants!$B$1</f>
        <v>15.20697771648144</v>
      </c>
      <c r="F610" s="6">
        <f t="shared" si="43"/>
        <v>9.852216748768472E-2</v>
      </c>
      <c r="G610" s="6">
        <f>$C610/Constants!$B$2</f>
        <v>10.15</v>
      </c>
      <c r="H610" s="9">
        <f t="shared" si="44"/>
        <v>4.3242837224405249E-3</v>
      </c>
      <c r="I610" s="9">
        <f t="shared" si="45"/>
        <v>9.7066174864714003E-3</v>
      </c>
      <c r="J610" s="10">
        <f>Table13478[[#This Row],[G Mass Ratio (kg)]]*1000</f>
        <v>4.3242837224405246</v>
      </c>
      <c r="K610" s="10">
        <f>Table13478[[#This Row],[G Mass Ratio (kt)]]*1000</f>
        <v>9.7066174864713997</v>
      </c>
    </row>
    <row r="611" spans="1:11" x14ac:dyDescent="0.25">
      <c r="A611" s="12">
        <v>610</v>
      </c>
      <c r="B611" s="10">
        <f>1</f>
        <v>1</v>
      </c>
      <c r="C611" s="2">
        <f>Table13478[[#This Row],[Number]]*1000000*Table13478[[#This Row],[Multiplier]]</f>
        <v>610000000</v>
      </c>
      <c r="D611" s="6">
        <f t="shared" si="42"/>
        <v>6.565148409836058E-2</v>
      </c>
      <c r="E611" s="6">
        <f>Table13478[[#This Row],[Calibration Value]]/Constants!$B$1</f>
        <v>15.231948123240851</v>
      </c>
      <c r="F611" s="6">
        <f t="shared" si="43"/>
        <v>9.836065573770493E-2</v>
      </c>
      <c r="G611" s="6">
        <f>$C611/Constants!$B$2</f>
        <v>10.166666666666666</v>
      </c>
      <c r="H611" s="9">
        <f t="shared" si="44"/>
        <v>4.3101173643172921E-3</v>
      </c>
      <c r="I611" s="9">
        <f t="shared" si="45"/>
        <v>9.6748185971513058E-3</v>
      </c>
      <c r="J611" s="10">
        <f>Table13478[[#This Row],[G Mass Ratio (kg)]]*1000</f>
        <v>4.3101173643172919</v>
      </c>
      <c r="K611" s="10">
        <f>Table13478[[#This Row],[G Mass Ratio (kt)]]*1000</f>
        <v>9.6748185971513063</v>
      </c>
    </row>
    <row r="612" spans="1:11" x14ac:dyDescent="0.25">
      <c r="A612" s="12">
        <v>611</v>
      </c>
      <c r="B612" s="10">
        <f>1</f>
        <v>1</v>
      </c>
      <c r="C612" s="2">
        <f>Table13478[[#This Row],[Number]]*1000000*Table13478[[#This Row],[Multiplier]]</f>
        <v>611000000</v>
      </c>
      <c r="D612" s="6">
        <f t="shared" si="42"/>
        <v>6.5544034860883713E-2</v>
      </c>
      <c r="E612" s="6">
        <f>Table13478[[#This Row],[Calibration Value]]/Constants!$B$1</f>
        <v>15.256918530000263</v>
      </c>
      <c r="F612" s="6">
        <f t="shared" si="43"/>
        <v>9.8199672667757767E-2</v>
      </c>
      <c r="G612" s="6">
        <f>$C612/Constants!$B$2</f>
        <v>10.183333333333334</v>
      </c>
      <c r="H612" s="9">
        <f t="shared" si="44"/>
        <v>4.2960205058447396E-3</v>
      </c>
      <c r="I612" s="9">
        <f t="shared" si="45"/>
        <v>9.6431757120547714E-3</v>
      </c>
      <c r="J612" s="10">
        <f>Table13478[[#This Row],[G Mass Ratio (kg)]]*1000</f>
        <v>4.2960205058447398</v>
      </c>
      <c r="K612" s="10">
        <f>Table13478[[#This Row],[G Mass Ratio (kt)]]*1000</f>
        <v>9.6431757120547719</v>
      </c>
    </row>
    <row r="613" spans="1:11" x14ac:dyDescent="0.25">
      <c r="A613" s="12">
        <v>612</v>
      </c>
      <c r="B613" s="10">
        <f>1</f>
        <v>1</v>
      </c>
      <c r="C613" s="2">
        <f>Table13478[[#This Row],[Number]]*1000000*Table13478[[#This Row],[Multiplier]]</f>
        <v>612000000</v>
      </c>
      <c r="D613" s="6">
        <f t="shared" si="42"/>
        <v>6.54369367647058E-2</v>
      </c>
      <c r="E613" s="6">
        <f>Table13478[[#This Row],[Calibration Value]]/Constants!$B$1</f>
        <v>15.281888936759675</v>
      </c>
      <c r="F613" s="6">
        <f t="shared" si="43"/>
        <v>9.8039215686274522E-2</v>
      </c>
      <c r="G613" s="6">
        <f>$C613/Constants!$B$2</f>
        <v>10.199999999999999</v>
      </c>
      <c r="H613" s="9">
        <f t="shared" si="44"/>
        <v>4.2819926931481058E-3</v>
      </c>
      <c r="I613" s="9">
        <f t="shared" si="45"/>
        <v>9.6116878123798568E-3</v>
      </c>
      <c r="J613" s="10">
        <f>Table13478[[#This Row],[G Mass Ratio (kg)]]*1000</f>
        <v>4.2819926931481058</v>
      </c>
      <c r="K613" s="10">
        <f>Table13478[[#This Row],[G Mass Ratio (kt)]]*1000</f>
        <v>9.6116878123798575</v>
      </c>
    </row>
    <row r="614" spans="1:11" x14ac:dyDescent="0.25">
      <c r="A614" s="12">
        <v>613</v>
      </c>
      <c r="B614" s="10">
        <f>1</f>
        <v>1</v>
      </c>
      <c r="C614" s="2">
        <f>Table13478[[#This Row],[Number]]*1000000*Table13478[[#This Row],[Multiplier]]</f>
        <v>613000000</v>
      </c>
      <c r="D614" s="6">
        <f t="shared" si="42"/>
        <v>6.5330188091353922E-2</v>
      </c>
      <c r="E614" s="6">
        <f>Table13478[[#This Row],[Calibration Value]]/Constants!$B$1</f>
        <v>15.306859343519085</v>
      </c>
      <c r="F614" s="6">
        <f t="shared" si="43"/>
        <v>9.7879282218597069E-2</v>
      </c>
      <c r="G614" s="6">
        <f>$C614/Constants!$B$2</f>
        <v>10.216666666666667</v>
      </c>
      <c r="H614" s="9">
        <f t="shared" si="44"/>
        <v>4.2680334760516817E-3</v>
      </c>
      <c r="I614" s="9">
        <f t="shared" si="45"/>
        <v>9.5803538876277732E-3</v>
      </c>
      <c r="J614" s="10">
        <f>Table13478[[#This Row],[G Mass Ratio (kg)]]*1000</f>
        <v>4.2680334760516816</v>
      </c>
      <c r="K614" s="10">
        <f>Table13478[[#This Row],[G Mass Ratio (kt)]]*1000</f>
        <v>9.5803538876277727</v>
      </c>
    </row>
    <row r="615" spans="1:11" x14ac:dyDescent="0.25">
      <c r="A615" s="12">
        <v>614</v>
      </c>
      <c r="B615" s="10">
        <f>1</f>
        <v>1</v>
      </c>
      <c r="C615" s="2">
        <f>Table13478[[#This Row],[Number]]*1000000*Table13478[[#This Row],[Multiplier]]</f>
        <v>614000000</v>
      </c>
      <c r="D615" s="6">
        <f t="shared" si="42"/>
        <v>6.5223787133550412E-2</v>
      </c>
      <c r="E615" s="6">
        <f>Table13478[[#This Row],[Calibration Value]]/Constants!$B$1</f>
        <v>15.331829750278496</v>
      </c>
      <c r="F615" s="6">
        <f t="shared" si="43"/>
        <v>9.7719869706840393E-2</v>
      </c>
      <c r="G615" s="6">
        <f>$C615/Constants!$B$2</f>
        <v>10.233333333333333</v>
      </c>
      <c r="H615" s="9">
        <f t="shared" si="44"/>
        <v>4.2541424080426967E-3</v>
      </c>
      <c r="I615" s="9">
        <f t="shared" si="45"/>
        <v>9.549172935521863E-3</v>
      </c>
      <c r="J615" s="10">
        <f>Table13478[[#This Row],[G Mass Ratio (kg)]]*1000</f>
        <v>4.2541424080426964</v>
      </c>
      <c r="K615" s="10">
        <f>Table13478[[#This Row],[G Mass Ratio (kt)]]*1000</f>
        <v>9.5491729355218631</v>
      </c>
    </row>
    <row r="616" spans="1:11" x14ac:dyDescent="0.25">
      <c r="A616" s="12">
        <v>615</v>
      </c>
      <c r="B616" s="10">
        <f>1</f>
        <v>1</v>
      </c>
      <c r="C616" s="2">
        <f>Table13478[[#This Row],[Number]]*1000000*Table13478[[#This Row],[Multiplier]]</f>
        <v>615000000</v>
      </c>
      <c r="D616" s="6">
        <f t="shared" si="42"/>
        <v>6.5117732195121875E-2</v>
      </c>
      <c r="E616" s="6">
        <f>Table13478[[#This Row],[Calibration Value]]/Constants!$B$1</f>
        <v>15.356800157037908</v>
      </c>
      <c r="F616" s="6">
        <f t="shared" si="43"/>
        <v>9.7560975609756101E-2</v>
      </c>
      <c r="G616" s="6">
        <f>$C616/Constants!$B$2</f>
        <v>10.25</v>
      </c>
      <c r="H616" s="9">
        <f t="shared" si="44"/>
        <v>4.2403190462356119E-3</v>
      </c>
      <c r="I616" s="9">
        <f t="shared" si="45"/>
        <v>9.5181439619274246E-3</v>
      </c>
      <c r="J616" s="10">
        <f>Table13478[[#This Row],[G Mass Ratio (kg)]]*1000</f>
        <v>4.2403190462356122</v>
      </c>
      <c r="K616" s="10">
        <f>Table13478[[#This Row],[G Mass Ratio (kt)]]*1000</f>
        <v>9.5181439619274251</v>
      </c>
    </row>
    <row r="617" spans="1:11" x14ac:dyDescent="0.25">
      <c r="A617" s="12">
        <v>616</v>
      </c>
      <c r="B617" s="10">
        <f>1</f>
        <v>1</v>
      </c>
      <c r="C617" s="2">
        <f>Table13478[[#This Row],[Number]]*1000000*Table13478[[#This Row],[Multiplier]]</f>
        <v>616000000</v>
      </c>
      <c r="D617" s="6">
        <f t="shared" si="42"/>
        <v>6.5012021590909005E-2</v>
      </c>
      <c r="E617" s="6">
        <f>Table13478[[#This Row],[Calibration Value]]/Constants!$B$1</f>
        <v>15.381770563797319</v>
      </c>
      <c r="F617" s="6">
        <f t="shared" si="43"/>
        <v>9.7402597402597393E-2</v>
      </c>
      <c r="G617" s="6">
        <f>$C617/Constants!$B$2</f>
        <v>10.266666666666667</v>
      </c>
      <c r="H617" s="9">
        <f t="shared" si="44"/>
        <v>4.2265629513368189E-3</v>
      </c>
      <c r="I617" s="9">
        <f t="shared" si="45"/>
        <v>9.4872659807724719E-3</v>
      </c>
      <c r="J617" s="10">
        <f>Table13478[[#This Row],[G Mass Ratio (kg)]]*1000</f>
        <v>4.2265629513368186</v>
      </c>
      <c r="K617" s="10">
        <f>Table13478[[#This Row],[G Mass Ratio (kt)]]*1000</f>
        <v>9.487265980772472</v>
      </c>
    </row>
    <row r="618" spans="1:11" x14ac:dyDescent="0.25">
      <c r="A618" s="12">
        <v>617</v>
      </c>
      <c r="B618" s="10">
        <f>1</f>
        <v>1</v>
      </c>
      <c r="C618" s="2">
        <f>Table13478[[#This Row],[Number]]*1000000*Table13478[[#This Row],[Multiplier]]</f>
        <v>617000000</v>
      </c>
      <c r="D618" s="6">
        <f t="shared" si="42"/>
        <v>6.4906653646677401E-2</v>
      </c>
      <c r="E618" s="6">
        <f>Table13478[[#This Row],[Calibration Value]]/Constants!$B$1</f>
        <v>15.406740970556729</v>
      </c>
      <c r="F618" s="6">
        <f t="shared" si="43"/>
        <v>9.7244732576985418E-2</v>
      </c>
      <c r="G618" s="6">
        <f>$C618/Constants!$B$2</f>
        <v>10.283333333333333</v>
      </c>
      <c r="H618" s="9">
        <f t="shared" si="44"/>
        <v>4.2128736876097406E-3</v>
      </c>
      <c r="I618" s="9">
        <f t="shared" si="45"/>
        <v>9.4565380139694094E-3</v>
      </c>
      <c r="J618" s="10">
        <f>Table13478[[#This Row],[G Mass Ratio (kg)]]*1000</f>
        <v>4.2128736876097408</v>
      </c>
      <c r="K618" s="10">
        <f>Table13478[[#This Row],[G Mass Ratio (kt)]]*1000</f>
        <v>9.4565380139694089</v>
      </c>
    </row>
    <row r="619" spans="1:11" x14ac:dyDescent="0.25">
      <c r="A619" s="12">
        <v>618</v>
      </c>
      <c r="B619" s="10">
        <f>1</f>
        <v>1</v>
      </c>
      <c r="C619" s="2">
        <f>Table13478[[#This Row],[Number]]*1000000*Table13478[[#This Row],[Multiplier]]</f>
        <v>618000000</v>
      </c>
      <c r="D619" s="6">
        <f t="shared" si="42"/>
        <v>6.4801626699029044E-2</v>
      </c>
      <c r="E619" s="6">
        <f>Table13478[[#This Row],[Calibration Value]]/Constants!$B$1</f>
        <v>15.431711377316141</v>
      </c>
      <c r="F619" s="6">
        <f t="shared" si="43"/>
        <v>9.7087378640776698E-2</v>
      </c>
      <c r="G619" s="6">
        <f>$C619/Constants!$B$2</f>
        <v>10.3</v>
      </c>
      <c r="H619" s="9">
        <f t="shared" si="44"/>
        <v>4.199250822840314E-3</v>
      </c>
      <c r="I619" s="9">
        <f t="shared" si="45"/>
        <v>9.4259590913375428E-3</v>
      </c>
      <c r="J619" s="10">
        <f>Table13478[[#This Row],[G Mass Ratio (kg)]]*1000</f>
        <v>4.1992508228403143</v>
      </c>
      <c r="K619" s="10">
        <f>Table13478[[#This Row],[G Mass Ratio (kt)]]*1000</f>
        <v>9.4259590913375426</v>
      </c>
    </row>
    <row r="620" spans="1:11" x14ac:dyDescent="0.25">
      <c r="A620" s="12">
        <v>619</v>
      </c>
      <c r="B620" s="10">
        <f>1</f>
        <v>1</v>
      </c>
      <c r="C620" s="2">
        <f>Table13478[[#This Row],[Number]]*1000000*Table13478[[#This Row],[Multiplier]]</f>
        <v>619000000</v>
      </c>
      <c r="D620" s="6">
        <f t="shared" si="42"/>
        <v>6.4696939095314945E-2</v>
      </c>
      <c r="E620" s="6">
        <f>Table13478[[#This Row],[Calibration Value]]/Constants!$B$1</f>
        <v>15.456681784075553</v>
      </c>
      <c r="F620" s="6">
        <f t="shared" si="43"/>
        <v>9.6930533117932149E-2</v>
      </c>
      <c r="G620" s="6">
        <f>$C620/Constants!$B$2</f>
        <v>10.316666666666666</v>
      </c>
      <c r="H620" s="9">
        <f t="shared" si="44"/>
        <v>4.185693928302891E-3</v>
      </c>
      <c r="I620" s="9">
        <f t="shared" si="45"/>
        <v>9.3955282505265407E-3</v>
      </c>
      <c r="J620" s="10">
        <f>Table13478[[#This Row],[G Mass Ratio (kg)]]*1000</f>
        <v>4.1856939283028911</v>
      </c>
      <c r="K620" s="10">
        <f>Table13478[[#This Row],[G Mass Ratio (kt)]]*1000</f>
        <v>9.3955282505265405</v>
      </c>
    </row>
    <row r="621" spans="1:11" x14ac:dyDescent="0.25">
      <c r="A621" s="12">
        <v>620</v>
      </c>
      <c r="B621" s="10">
        <f>1</f>
        <v>1</v>
      </c>
      <c r="C621" s="2">
        <f>Table13478[[#This Row],[Number]]*1000000*Table13478[[#This Row],[Multiplier]]</f>
        <v>620000000</v>
      </c>
      <c r="D621" s="6">
        <f t="shared" si="42"/>
        <v>6.4592589193548308E-2</v>
      </c>
      <c r="E621" s="6">
        <f>Table13478[[#This Row],[Calibration Value]]/Constants!$B$1</f>
        <v>15.481652190834964</v>
      </c>
      <c r="F621" s="6">
        <f t="shared" si="43"/>
        <v>9.6774193548387094E-2</v>
      </c>
      <c r="G621" s="6">
        <f>$C621/Constants!$B$2</f>
        <v>10.333333333333334</v>
      </c>
      <c r="H621" s="9">
        <f t="shared" si="44"/>
        <v>4.1722025787264937E-3</v>
      </c>
      <c r="I621" s="9">
        <f t="shared" si="45"/>
        <v>9.3652445369406864E-3</v>
      </c>
      <c r="J621" s="10">
        <f>Table13478[[#This Row],[G Mass Ratio (kg)]]*1000</f>
        <v>4.1722025787264938</v>
      </c>
      <c r="K621" s="10">
        <f>Table13478[[#This Row],[G Mass Ratio (kt)]]*1000</f>
        <v>9.3652445369406863</v>
      </c>
    </row>
    <row r="622" spans="1:11" x14ac:dyDescent="0.25">
      <c r="A622" s="12">
        <v>621</v>
      </c>
      <c r="B622" s="10">
        <f>1</f>
        <v>1</v>
      </c>
      <c r="C622" s="2">
        <f>Table13478[[#This Row],[Number]]*1000000*Table13478[[#This Row],[Multiplier]]</f>
        <v>621000000</v>
      </c>
      <c r="D622" s="6">
        <f t="shared" si="42"/>
        <v>6.4488575362318765E-2</v>
      </c>
      <c r="E622" s="6">
        <f>Table13478[[#This Row],[Calibration Value]]/Constants!$B$1</f>
        <v>15.506622597594374</v>
      </c>
      <c r="F622" s="6">
        <f t="shared" si="43"/>
        <v>9.6618357487922704E-2</v>
      </c>
      <c r="G622" s="6">
        <f>$C622/Constants!$B$2</f>
        <v>10.35</v>
      </c>
      <c r="H622" s="9">
        <f t="shared" si="44"/>
        <v>4.1587763522614668E-3</v>
      </c>
      <c r="I622" s="9">
        <f t="shared" si="45"/>
        <v>9.3351070036640296E-3</v>
      </c>
      <c r="J622" s="10">
        <f>Table13478[[#This Row],[G Mass Ratio (kg)]]*1000</f>
        <v>4.1587763522614667</v>
      </c>
      <c r="K622" s="10">
        <f>Table13478[[#This Row],[G Mass Ratio (kt)]]*1000</f>
        <v>9.3351070036640298</v>
      </c>
    </row>
    <row r="623" spans="1:11" x14ac:dyDescent="0.25">
      <c r="A623" s="12">
        <v>622</v>
      </c>
      <c r="B623" s="10">
        <f>1</f>
        <v>1</v>
      </c>
      <c r="C623" s="2">
        <f>Table13478[[#This Row],[Number]]*1000000*Table13478[[#This Row],[Multiplier]]</f>
        <v>622000000</v>
      </c>
      <c r="D623" s="6">
        <f t="shared" si="42"/>
        <v>6.4384895980707318E-2</v>
      </c>
      <c r="E623" s="6">
        <f>Table13478[[#This Row],[Calibration Value]]/Constants!$B$1</f>
        <v>15.531593004353786</v>
      </c>
      <c r="F623" s="6">
        <f t="shared" si="43"/>
        <v>9.6463022508038579E-2</v>
      </c>
      <c r="G623" s="6">
        <f>$C623/Constants!$B$2</f>
        <v>10.366666666666667</v>
      </c>
      <c r="H623" s="9">
        <f t="shared" si="44"/>
        <v>4.1454148304465015E-3</v>
      </c>
      <c r="I623" s="9">
        <f t="shared" si="45"/>
        <v>9.3051147113863576E-3</v>
      </c>
      <c r="J623" s="10">
        <f>Table13478[[#This Row],[G Mass Ratio (kg)]]*1000</f>
        <v>4.1454148304465015</v>
      </c>
      <c r="K623" s="10">
        <f>Table13478[[#This Row],[G Mass Ratio (kt)]]*1000</f>
        <v>9.3051147113863575</v>
      </c>
    </row>
    <row r="624" spans="1:11" x14ac:dyDescent="0.25">
      <c r="A624" s="12">
        <v>623</v>
      </c>
      <c r="B624" s="10">
        <f>1</f>
        <v>1</v>
      </c>
      <c r="C624" s="2">
        <f>Table13478[[#This Row],[Number]]*1000000*Table13478[[#This Row],[Multiplier]]</f>
        <v>623000000</v>
      </c>
      <c r="D624" s="6">
        <f t="shared" si="42"/>
        <v>6.4281549438202176E-2</v>
      </c>
      <c r="E624" s="6">
        <f>Table13478[[#This Row],[Calibration Value]]/Constants!$B$1</f>
        <v>15.556563411113197</v>
      </c>
      <c r="F624" s="6">
        <f t="shared" si="43"/>
        <v>9.6308186195826651E-2</v>
      </c>
      <c r="G624" s="6">
        <f>$C624/Constants!$B$2</f>
        <v>10.383333333333333</v>
      </c>
      <c r="H624" s="9">
        <f t="shared" si="44"/>
        <v>4.1321175981760307E-3</v>
      </c>
      <c r="I624" s="9">
        <f t="shared" si="45"/>
        <v>9.2752667283300151E-3</v>
      </c>
      <c r="J624" s="10">
        <f>Table13478[[#This Row],[G Mass Ratio (kg)]]*1000</f>
        <v>4.1321175981760305</v>
      </c>
      <c r="K624" s="10">
        <f>Table13478[[#This Row],[G Mass Ratio (kt)]]*1000</f>
        <v>9.2752667283300152</v>
      </c>
    </row>
    <row r="625" spans="1:11" x14ac:dyDescent="0.25">
      <c r="A625" s="12">
        <v>624</v>
      </c>
      <c r="B625" s="10">
        <f>1</f>
        <v>1</v>
      </c>
      <c r="C625" s="2">
        <f>Table13478[[#This Row],[Number]]*1000000*Table13478[[#This Row],[Multiplier]]</f>
        <v>624000000</v>
      </c>
      <c r="D625" s="6">
        <f t="shared" si="42"/>
        <v>6.41785341346153E-2</v>
      </c>
      <c r="E625" s="6">
        <f>Table13478[[#This Row],[Calibration Value]]/Constants!$B$1</f>
        <v>15.581533817872609</v>
      </c>
      <c r="F625" s="6">
        <f t="shared" si="43"/>
        <v>9.6153846153846145E-2</v>
      </c>
      <c r="G625" s="6">
        <f>$C625/Constants!$B$2</f>
        <v>10.4</v>
      </c>
      <c r="H625" s="9">
        <f t="shared" si="44"/>
        <v>4.1188842436679814E-3</v>
      </c>
      <c r="I625" s="9">
        <f t="shared" si="45"/>
        <v>9.2455621301775134E-3</v>
      </c>
      <c r="J625" s="10">
        <f>Table13478[[#This Row],[G Mass Ratio (kg)]]*1000</f>
        <v>4.1188842436679813</v>
      </c>
      <c r="K625" s="10">
        <f>Table13478[[#This Row],[G Mass Ratio (kt)]]*1000</f>
        <v>9.2455621301775128</v>
      </c>
    </row>
    <row r="626" spans="1:11" x14ac:dyDescent="0.25">
      <c r="A626" s="12">
        <v>625</v>
      </c>
      <c r="B626" s="10">
        <f>1</f>
        <v>1</v>
      </c>
      <c r="C626" s="2">
        <f>Table13478[[#This Row],[Number]]*1000000*Table13478[[#This Row],[Multiplier]]</f>
        <v>625000000</v>
      </c>
      <c r="D626" s="6">
        <f t="shared" si="42"/>
        <v>6.407584847999992E-2</v>
      </c>
      <c r="E626" s="6">
        <f>Table13478[[#This Row],[Calibration Value]]/Constants!$B$1</f>
        <v>15.606504224632021</v>
      </c>
      <c r="F626" s="6">
        <f t="shared" si="43"/>
        <v>9.6000000000000002E-2</v>
      </c>
      <c r="G626" s="6">
        <f>$C626/Constants!$B$2</f>
        <v>10.416666666666666</v>
      </c>
      <c r="H626" s="9">
        <f t="shared" si="44"/>
        <v>4.1057143584319082E-3</v>
      </c>
      <c r="I626" s="9">
        <f t="shared" si="45"/>
        <v>9.2160000000000002E-3</v>
      </c>
      <c r="J626" s="10">
        <f>Table13478[[#This Row],[G Mass Ratio (kg)]]*1000</f>
        <v>4.105714358431908</v>
      </c>
      <c r="K626" s="10">
        <f>Table13478[[#This Row],[G Mass Ratio (kt)]]*1000</f>
        <v>9.2160000000000011</v>
      </c>
    </row>
    <row r="627" spans="1:11" x14ac:dyDescent="0.25">
      <c r="A627" s="12">
        <v>626</v>
      </c>
      <c r="B627" s="10">
        <f>1</f>
        <v>1</v>
      </c>
      <c r="C627" s="2">
        <f>Table13478[[#This Row],[Number]]*1000000*Table13478[[#This Row],[Multiplier]]</f>
        <v>626000000</v>
      </c>
      <c r="D627" s="6">
        <f t="shared" si="42"/>
        <v>6.3973490894568621E-2</v>
      </c>
      <c r="E627" s="6">
        <f>Table13478[[#This Row],[Calibration Value]]/Constants!$B$1</f>
        <v>15.631474631391431</v>
      </c>
      <c r="F627" s="6">
        <f t="shared" si="43"/>
        <v>9.5846645367412137E-2</v>
      </c>
      <c r="G627" s="6">
        <f>$C627/Constants!$B$2</f>
        <v>10.433333333333334</v>
      </c>
      <c r="H627" s="9">
        <f t="shared" si="44"/>
        <v>4.092607537237454E-3</v>
      </c>
      <c r="I627" s="9">
        <f t="shared" si="45"/>
        <v>9.1865794281864657E-3</v>
      </c>
      <c r="J627" s="10">
        <f>Table13478[[#This Row],[G Mass Ratio (kg)]]*1000</f>
        <v>4.0926075372374537</v>
      </c>
      <c r="K627" s="10">
        <f>Table13478[[#This Row],[G Mass Ratio (kt)]]*1000</f>
        <v>9.1865794281864659</v>
      </c>
    </row>
    <row r="628" spans="1:11" x14ac:dyDescent="0.25">
      <c r="A628" s="12">
        <v>627</v>
      </c>
      <c r="B628" s="10">
        <f>1</f>
        <v>1</v>
      </c>
      <c r="C628" s="2">
        <f>Table13478[[#This Row],[Number]]*1000000*Table13478[[#This Row],[Multiplier]]</f>
        <v>627000000</v>
      </c>
      <c r="D628" s="6">
        <f t="shared" si="42"/>
        <v>6.3871459808612363E-2</v>
      </c>
      <c r="E628" s="6">
        <f>Table13478[[#This Row],[Calibration Value]]/Constants!$B$1</f>
        <v>15.656445038150842</v>
      </c>
      <c r="F628" s="6">
        <f t="shared" si="43"/>
        <v>9.569377990430622E-2</v>
      </c>
      <c r="G628" s="6">
        <f>$C628/Constants!$B$2</f>
        <v>10.45</v>
      </c>
      <c r="H628" s="9">
        <f t="shared" si="44"/>
        <v>4.0795633780831841E-3</v>
      </c>
      <c r="I628" s="9">
        <f t="shared" si="45"/>
        <v>9.1572995123738003E-3</v>
      </c>
      <c r="J628" s="10">
        <f>Table13478[[#This Row],[G Mass Ratio (kg)]]*1000</f>
        <v>4.0795633780831846</v>
      </c>
      <c r="K628" s="10">
        <f>Table13478[[#This Row],[G Mass Ratio (kt)]]*1000</f>
        <v>9.1572995123738004</v>
      </c>
    </row>
    <row r="629" spans="1:11" x14ac:dyDescent="0.25">
      <c r="A629" s="12">
        <v>628</v>
      </c>
      <c r="B629" s="10">
        <f>1</f>
        <v>1</v>
      </c>
      <c r="C629" s="2">
        <f>Table13478[[#This Row],[Number]]*1000000*Table13478[[#This Row],[Multiplier]]</f>
        <v>628000000</v>
      </c>
      <c r="D629" s="6">
        <f t="shared" si="42"/>
        <v>6.3769753662420312E-2</v>
      </c>
      <c r="E629" s="6">
        <f>Table13478[[#This Row],[Calibration Value]]/Constants!$B$1</f>
        <v>15.681415444910254</v>
      </c>
      <c r="F629" s="6">
        <f t="shared" si="43"/>
        <v>9.5541401273885343E-2</v>
      </c>
      <c r="G629" s="6">
        <f>$C629/Constants!$B$2</f>
        <v>10.466666666666667</v>
      </c>
      <c r="H629" s="9">
        <f t="shared" si="44"/>
        <v>4.0665814821657688E-3</v>
      </c>
      <c r="I629" s="9">
        <f t="shared" si="45"/>
        <v>9.1281593573775792E-3</v>
      </c>
      <c r="J629" s="10">
        <f>Table13478[[#This Row],[G Mass Ratio (kg)]]*1000</f>
        <v>4.0665814821657689</v>
      </c>
      <c r="K629" s="10">
        <f>Table13478[[#This Row],[G Mass Ratio (kt)]]*1000</f>
        <v>9.1281593573775783</v>
      </c>
    </row>
    <row r="630" spans="1:11" x14ac:dyDescent="0.25">
      <c r="A630" s="12">
        <v>629</v>
      </c>
      <c r="B630" s="10">
        <f>1</f>
        <v>1</v>
      </c>
      <c r="C630" s="2">
        <f>Table13478[[#This Row],[Number]]*1000000*Table13478[[#This Row],[Multiplier]]</f>
        <v>629000000</v>
      </c>
      <c r="D630" s="6">
        <f t="shared" si="42"/>
        <v>6.3668370906200242E-2</v>
      </c>
      <c r="E630" s="6">
        <f>Table13478[[#This Row],[Calibration Value]]/Constants!$B$1</f>
        <v>15.706385851669665</v>
      </c>
      <c r="F630" s="6">
        <f t="shared" si="43"/>
        <v>9.5389507154213043E-2</v>
      </c>
      <c r="G630" s="6">
        <f>$C630/Constants!$B$2</f>
        <v>10.483333333333333</v>
      </c>
      <c r="H630" s="9">
        <f t="shared" si="44"/>
        <v>4.053661453849485E-3</v>
      </c>
      <c r="I630" s="9">
        <f t="shared" si="45"/>
        <v>9.0991580751236621E-3</v>
      </c>
      <c r="J630" s="10">
        <f>Table13478[[#This Row],[G Mass Ratio (kg)]]*1000</f>
        <v>4.0536614538494851</v>
      </c>
      <c r="K630" s="10">
        <f>Table13478[[#This Row],[G Mass Ratio (kt)]]*1000</f>
        <v>9.0991580751236629</v>
      </c>
    </row>
    <row r="631" spans="1:11" x14ac:dyDescent="0.25">
      <c r="A631" s="12">
        <v>630</v>
      </c>
      <c r="B631" s="10">
        <f>1</f>
        <v>1</v>
      </c>
      <c r="C631" s="2">
        <f>Table13478[[#This Row],[Number]]*1000000*Table13478[[#This Row],[Multiplier]]</f>
        <v>630000000</v>
      </c>
      <c r="D631" s="6">
        <f t="shared" si="42"/>
        <v>6.3567309999999932E-2</v>
      </c>
      <c r="E631" s="6">
        <f>Table13478[[#This Row],[Calibration Value]]/Constants!$B$1</f>
        <v>15.731356258429075</v>
      </c>
      <c r="F631" s="6">
        <f t="shared" si="43"/>
        <v>9.5238095238095233E-2</v>
      </c>
      <c r="G631" s="6">
        <f>$C631/Constants!$B$2</f>
        <v>10.5</v>
      </c>
      <c r="H631" s="9">
        <f t="shared" si="44"/>
        <v>4.0408029006360913E-3</v>
      </c>
      <c r="I631" s="9">
        <f t="shared" si="45"/>
        <v>9.0702947845804974E-3</v>
      </c>
      <c r="J631" s="10">
        <f>Table13478[[#This Row],[G Mass Ratio (kg)]]*1000</f>
        <v>4.0408029006360913</v>
      </c>
      <c r="K631" s="10">
        <f>Table13478[[#This Row],[G Mass Ratio (kt)]]*1000</f>
        <v>9.0702947845804971</v>
      </c>
    </row>
    <row r="632" spans="1:11" x14ac:dyDescent="0.25">
      <c r="A632" s="12">
        <v>631</v>
      </c>
      <c r="B632" s="10">
        <f>1</f>
        <v>1</v>
      </c>
      <c r="C632" s="2">
        <f>Table13478[[#This Row],[Number]]*1000000*Table13478[[#This Row],[Multiplier]]</f>
        <v>631000000</v>
      </c>
      <c r="D632" s="6">
        <f t="shared" si="42"/>
        <v>6.346656941362909E-2</v>
      </c>
      <c r="E632" s="6">
        <f>Table13478[[#This Row],[Calibration Value]]/Constants!$B$1</f>
        <v>15.756326665188487</v>
      </c>
      <c r="F632" s="6">
        <f t="shared" si="43"/>
        <v>9.508716323296354E-2</v>
      </c>
      <c r="G632" s="6">
        <f>$C632/Constants!$B$2</f>
        <v>10.516666666666667</v>
      </c>
      <c r="H632" s="9">
        <f t="shared" si="44"/>
        <v>4.0280054331349995E-3</v>
      </c>
      <c r="I632" s="9">
        <f t="shared" si="45"/>
        <v>9.041568611692254E-3</v>
      </c>
      <c r="J632" s="10">
        <f>Table13478[[#This Row],[G Mass Ratio (kg)]]*1000</f>
        <v>4.0280054331349993</v>
      </c>
      <c r="K632" s="10">
        <f>Table13478[[#This Row],[G Mass Ratio (kt)]]*1000</f>
        <v>9.041568611692254</v>
      </c>
    </row>
    <row r="633" spans="1:11" x14ac:dyDescent="0.25">
      <c r="A633" s="12">
        <v>632</v>
      </c>
      <c r="B633" s="10">
        <f>1</f>
        <v>1</v>
      </c>
      <c r="C633" s="2">
        <f>Table13478[[#This Row],[Number]]*1000000*Table13478[[#This Row],[Multiplier]]</f>
        <v>632000000</v>
      </c>
      <c r="D633" s="6">
        <f t="shared" si="42"/>
        <v>6.33661476265822E-2</v>
      </c>
      <c r="E633" s="6">
        <f>Table13478[[#This Row],[Calibration Value]]/Constants!$B$1</f>
        <v>15.781297071947899</v>
      </c>
      <c r="F633" s="6">
        <f t="shared" si="43"/>
        <v>9.49367088607595E-2</v>
      </c>
      <c r="G633" s="6">
        <f>$C633/Constants!$B$2</f>
        <v>10.533333333333333</v>
      </c>
      <c r="H633" s="9">
        <f t="shared" si="44"/>
        <v>4.0152686650338091E-3</v>
      </c>
      <c r="I633" s="9">
        <f t="shared" si="45"/>
        <v>9.0129786893126118E-3</v>
      </c>
      <c r="J633" s="10">
        <f>Table13478[[#This Row],[G Mass Ratio (kg)]]*1000</f>
        <v>4.0152686650338092</v>
      </c>
      <c r="K633" s="10">
        <f>Table13478[[#This Row],[G Mass Ratio (kt)]]*1000</f>
        <v>9.0129786893126109</v>
      </c>
    </row>
    <row r="634" spans="1:11" x14ac:dyDescent="0.25">
      <c r="A634" s="12">
        <v>633</v>
      </c>
      <c r="B634" s="10">
        <f>1</f>
        <v>1</v>
      </c>
      <c r="C634" s="2">
        <f>Table13478[[#This Row],[Number]]*1000000*Table13478[[#This Row],[Multiplier]]</f>
        <v>633000000</v>
      </c>
      <c r="D634" s="6">
        <f t="shared" si="42"/>
        <v>6.326604312796201E-2</v>
      </c>
      <c r="E634" s="6">
        <f>Table13478[[#This Row],[Calibration Value]]/Constants!$B$1</f>
        <v>15.80626747870731</v>
      </c>
      <c r="F634" s="6">
        <f t="shared" si="43"/>
        <v>9.4786729857819899E-2</v>
      </c>
      <c r="G634" s="6">
        <f>$C634/Constants!$B$2</f>
        <v>10.55</v>
      </c>
      <c r="H634" s="9">
        <f t="shared" si="44"/>
        <v>4.0025922130691493E-3</v>
      </c>
      <c r="I634" s="9">
        <f t="shared" si="45"/>
        <v>8.9845241571393265E-3</v>
      </c>
      <c r="J634" s="10">
        <f>Table13478[[#This Row],[G Mass Ratio (kg)]]*1000</f>
        <v>4.0025922130691489</v>
      </c>
      <c r="K634" s="10">
        <f>Table13478[[#This Row],[G Mass Ratio (kt)]]*1000</f>
        <v>8.984524157139326</v>
      </c>
    </row>
    <row r="635" spans="1:11" x14ac:dyDescent="0.25">
      <c r="A635" s="12">
        <v>634</v>
      </c>
      <c r="B635" s="10">
        <f>1</f>
        <v>1</v>
      </c>
      <c r="C635" s="2">
        <f>Table13478[[#This Row],[Number]]*1000000*Table13478[[#This Row],[Multiplier]]</f>
        <v>634000000</v>
      </c>
      <c r="D635" s="6">
        <f t="shared" si="42"/>
        <v>6.3166254416403708E-2</v>
      </c>
      <c r="E635" s="6">
        <f>Table13478[[#This Row],[Calibration Value]]/Constants!$B$1</f>
        <v>15.83123788546672</v>
      </c>
      <c r="F635" s="6">
        <f t="shared" si="43"/>
        <v>9.4637223974763415E-2</v>
      </c>
      <c r="G635" s="6">
        <f>$C635/Constants!$B$2</f>
        <v>10.566666666666666</v>
      </c>
      <c r="H635" s="9">
        <f t="shared" si="44"/>
        <v>3.9899756969978412E-3</v>
      </c>
      <c r="I635" s="9">
        <f t="shared" si="45"/>
        <v>8.9562041616495346E-3</v>
      </c>
      <c r="J635" s="10">
        <f>Table13478[[#This Row],[G Mass Ratio (kg)]]*1000</f>
        <v>3.989975696997841</v>
      </c>
      <c r="K635" s="10">
        <f>Table13478[[#This Row],[G Mass Ratio (kt)]]*1000</f>
        <v>8.9562041616495343</v>
      </c>
    </row>
    <row r="636" spans="1:11" x14ac:dyDescent="0.25">
      <c r="A636" s="12">
        <v>635</v>
      </c>
      <c r="B636" s="10">
        <f>1</f>
        <v>1</v>
      </c>
      <c r="C636" s="2">
        <f>Table13478[[#This Row],[Number]]*1000000*Table13478[[#This Row],[Multiplier]]</f>
        <v>635000000</v>
      </c>
      <c r="D636" s="6">
        <f t="shared" si="42"/>
        <v>6.306677999999992E-2</v>
      </c>
      <c r="E636" s="6">
        <f>Table13478[[#This Row],[Calibration Value]]/Constants!$B$1</f>
        <v>15.856208292226132</v>
      </c>
      <c r="F636" s="6">
        <f t="shared" si="43"/>
        <v>9.4488188976377951E-2</v>
      </c>
      <c r="G636" s="6">
        <f>$C636/Constants!$B$2</f>
        <v>10.583333333333334</v>
      </c>
      <c r="H636" s="9">
        <f t="shared" si="44"/>
        <v>3.97741873956839E-3</v>
      </c>
      <c r="I636" s="9">
        <f t="shared" si="45"/>
        <v>8.928017856035711E-3</v>
      </c>
      <c r="J636" s="10">
        <f>Table13478[[#This Row],[G Mass Ratio (kg)]]*1000</f>
        <v>3.9774187395683898</v>
      </c>
      <c r="K636" s="10">
        <f>Table13478[[#This Row],[G Mass Ratio (kt)]]*1000</f>
        <v>8.9280178560357104</v>
      </c>
    </row>
    <row r="637" spans="1:11" x14ac:dyDescent="0.25">
      <c r="A637" s="12">
        <v>636</v>
      </c>
      <c r="B637" s="10">
        <f>1</f>
        <v>1</v>
      </c>
      <c r="C637" s="2">
        <f>Table13478[[#This Row],[Number]]*1000000*Table13478[[#This Row],[Multiplier]]</f>
        <v>636000000</v>
      </c>
      <c r="D637" s="6">
        <f t="shared" si="42"/>
        <v>6.2967618396226346E-2</v>
      </c>
      <c r="E637" s="6">
        <f>Table13478[[#This Row],[Calibration Value]]/Constants!$B$1</f>
        <v>15.881178698985543</v>
      </c>
      <c r="F637" s="6">
        <f t="shared" si="43"/>
        <v>9.4339622641509441E-2</v>
      </c>
      <c r="G637" s="6">
        <f>$C637/Constants!$B$2</f>
        <v>10.6</v>
      </c>
      <c r="H637" s="9">
        <f t="shared" si="44"/>
        <v>3.9649209664927828E-3</v>
      </c>
      <c r="I637" s="9">
        <f t="shared" si="45"/>
        <v>8.8999644001423999E-3</v>
      </c>
      <c r="J637" s="10">
        <f>Table13478[[#This Row],[G Mass Ratio (kg)]]*1000</f>
        <v>3.9649209664927829</v>
      </c>
      <c r="K637" s="10">
        <f>Table13478[[#This Row],[G Mass Ratio (kt)]]*1000</f>
        <v>8.8999644001423999</v>
      </c>
    </row>
    <row r="638" spans="1:11" x14ac:dyDescent="0.25">
      <c r="A638" s="12">
        <v>637</v>
      </c>
      <c r="B638" s="10">
        <f>1</f>
        <v>1</v>
      </c>
      <c r="C638" s="2">
        <f>Table13478[[#This Row],[Number]]*1000000*Table13478[[#This Row],[Multiplier]]</f>
        <v>637000000</v>
      </c>
      <c r="D638" s="6">
        <f t="shared" si="42"/>
        <v>6.286876813186805E-2</v>
      </c>
      <c r="E638" s="6">
        <f>Table13478[[#This Row],[Calibration Value]]/Constants!$B$1</f>
        <v>15.906149105744955</v>
      </c>
      <c r="F638" s="6">
        <f t="shared" si="43"/>
        <v>9.4191522762951327E-2</v>
      </c>
      <c r="G638" s="6">
        <f>$C638/Constants!$B$2</f>
        <v>10.616666666666667</v>
      </c>
      <c r="H638" s="9">
        <f t="shared" si="44"/>
        <v>3.9524820064185872E-3</v>
      </c>
      <c r="I638" s="9">
        <f t="shared" si="45"/>
        <v>8.872042960403578E-3</v>
      </c>
      <c r="J638" s="10">
        <f>Table13478[[#This Row],[G Mass Ratio (kg)]]*1000</f>
        <v>3.9524820064185873</v>
      </c>
      <c r="K638" s="10">
        <f>Table13478[[#This Row],[G Mass Ratio (kt)]]*1000</f>
        <v>8.8720429604035775</v>
      </c>
    </row>
    <row r="639" spans="1:11" x14ac:dyDescent="0.25">
      <c r="A639" s="12">
        <v>638</v>
      </c>
      <c r="B639" s="10">
        <f>1</f>
        <v>1</v>
      </c>
      <c r="C639" s="2">
        <f>Table13478[[#This Row],[Number]]*1000000*Table13478[[#This Row],[Multiplier]]</f>
        <v>638000000</v>
      </c>
      <c r="D639" s="6">
        <f t="shared" si="42"/>
        <v>6.2770227742946633E-2</v>
      </c>
      <c r="E639" s="6">
        <f>Table13478[[#This Row],[Calibration Value]]/Constants!$B$1</f>
        <v>15.931119512504367</v>
      </c>
      <c r="F639" s="6">
        <f t="shared" si="43"/>
        <v>9.4043887147335428E-2</v>
      </c>
      <c r="G639" s="6">
        <f>$C639/Constants!$B$2</f>
        <v>10.633333333333333</v>
      </c>
      <c r="H639" s="9">
        <f t="shared" si="44"/>
        <v>3.9401014909013869E-3</v>
      </c>
      <c r="I639" s="9">
        <f t="shared" si="45"/>
        <v>8.8442527097807623E-3</v>
      </c>
      <c r="J639" s="10">
        <f>Table13478[[#This Row],[G Mass Ratio (kg)]]*1000</f>
        <v>3.9401014909013869</v>
      </c>
      <c r="K639" s="10">
        <f>Table13478[[#This Row],[G Mass Ratio (kt)]]*1000</f>
        <v>8.8442527097807631</v>
      </c>
    </row>
    <row r="640" spans="1:11" x14ac:dyDescent="0.25">
      <c r="A640" s="12">
        <v>639</v>
      </c>
      <c r="B640" s="10">
        <f>1</f>
        <v>1</v>
      </c>
      <c r="C640" s="2">
        <f>Table13478[[#This Row],[Number]]*1000000*Table13478[[#This Row],[Multiplier]]</f>
        <v>639000000</v>
      </c>
      <c r="D640" s="6">
        <f t="shared" si="42"/>
        <v>6.2671995774647812E-2</v>
      </c>
      <c r="E640" s="6">
        <f>Table13478[[#This Row],[Calibration Value]]/Constants!$B$1</f>
        <v>15.956089919263777</v>
      </c>
      <c r="F640" s="6">
        <f t="shared" si="43"/>
        <v>9.3896713615023469E-2</v>
      </c>
      <c r="G640" s="6">
        <f>$C640/Constants!$B$2</f>
        <v>10.65</v>
      </c>
      <c r="H640" s="9">
        <f t="shared" si="44"/>
        <v>3.9277790543774732E-3</v>
      </c>
      <c r="I640" s="9">
        <f t="shared" si="45"/>
        <v>8.8165928277017334E-3</v>
      </c>
      <c r="J640" s="10">
        <f>Table13478[[#This Row],[G Mass Ratio (kg)]]*1000</f>
        <v>3.9277790543774733</v>
      </c>
      <c r="K640" s="10">
        <f>Table13478[[#This Row],[G Mass Ratio (kt)]]*1000</f>
        <v>8.8165928277017329</v>
      </c>
    </row>
    <row r="641" spans="1:11" x14ac:dyDescent="0.25">
      <c r="A641" s="12">
        <v>640</v>
      </c>
      <c r="B641" s="10">
        <f>1</f>
        <v>1</v>
      </c>
      <c r="C641" s="2">
        <f>Table13478[[#This Row],[Number]]*1000000*Table13478[[#This Row],[Multiplier]]</f>
        <v>640000000</v>
      </c>
      <c r="D641" s="6">
        <f t="shared" si="42"/>
        <v>6.2574070781249921E-2</v>
      </c>
      <c r="E641" s="6">
        <f>Table13478[[#This Row],[Calibration Value]]/Constants!$B$1</f>
        <v>15.981060326023188</v>
      </c>
      <c r="F641" s="6">
        <f t="shared" si="43"/>
        <v>9.375E-2</v>
      </c>
      <c r="G641" s="6">
        <f>$C641/Constants!$B$2</f>
        <v>10.666666666666666</v>
      </c>
      <c r="H641" s="9">
        <f t="shared" si="44"/>
        <v>3.9155143341368754E-3</v>
      </c>
      <c r="I641" s="9">
        <f t="shared" si="45"/>
        <v>8.7890625E-3</v>
      </c>
      <c r="J641" s="10">
        <f>Table13478[[#This Row],[G Mass Ratio (kg)]]*1000</f>
        <v>3.9155143341368754</v>
      </c>
      <c r="K641" s="10">
        <f>Table13478[[#This Row],[G Mass Ratio (kt)]]*1000</f>
        <v>8.7890625</v>
      </c>
    </row>
    <row r="642" spans="1:11" x14ac:dyDescent="0.25">
      <c r="A642" s="12">
        <v>641</v>
      </c>
      <c r="B642" s="10">
        <f>1</f>
        <v>1</v>
      </c>
      <c r="C642" s="2">
        <f>Table13478[[#This Row],[Number]]*1000000*Table13478[[#This Row],[Multiplier]]</f>
        <v>641000000</v>
      </c>
      <c r="D642" s="6">
        <f t="shared" si="42"/>
        <v>6.2476451326052972E-2</v>
      </c>
      <c r="E642" s="6">
        <f>Table13478[[#This Row],[Calibration Value]]/Constants!$B$1</f>
        <v>16.006030732782598</v>
      </c>
      <c r="F642" s="6">
        <f t="shared" si="43"/>
        <v>9.3603744149765994E-2</v>
      </c>
      <c r="G642" s="6">
        <f>$C642/Constants!$B$2</f>
        <v>10.683333333333334</v>
      </c>
      <c r="H642" s="9">
        <f t="shared" si="44"/>
        <v>3.903306970296666E-3</v>
      </c>
      <c r="I642" s="9">
        <f t="shared" si="45"/>
        <v>8.7616609188548508E-3</v>
      </c>
      <c r="J642" s="10">
        <f>Table13478[[#This Row],[G Mass Ratio (kg)]]*1000</f>
        <v>3.9033069702966658</v>
      </c>
      <c r="K642" s="10">
        <f>Table13478[[#This Row],[G Mass Ratio (kt)]]*1000</f>
        <v>8.7616609188548509</v>
      </c>
    </row>
    <row r="643" spans="1:11" x14ac:dyDescent="0.25">
      <c r="A643" s="12">
        <v>642</v>
      </c>
      <c r="B643" s="10">
        <f>1</f>
        <v>1</v>
      </c>
      <c r="C643" s="2">
        <f>Table13478[[#This Row],[Number]]*1000000*Table13478[[#This Row],[Multiplier]]</f>
        <v>642000000</v>
      </c>
      <c r="D643" s="6">
        <f t="shared" si="42"/>
        <v>6.2379135981308342E-2</v>
      </c>
      <c r="E643" s="6">
        <f>Table13478[[#This Row],[Calibration Value]]/Constants!$B$1</f>
        <v>16.03100113954201</v>
      </c>
      <c r="F643" s="6">
        <f t="shared" si="43"/>
        <v>9.3457943925233655E-2</v>
      </c>
      <c r="G643" s="6">
        <f>$C643/Constants!$B$2</f>
        <v>10.7</v>
      </c>
      <c r="H643" s="9">
        <f t="shared" si="44"/>
        <v>3.891156605774557E-3</v>
      </c>
      <c r="I643" s="9">
        <f t="shared" si="45"/>
        <v>8.7343872827321187E-3</v>
      </c>
      <c r="J643" s="10">
        <f>Table13478[[#This Row],[G Mass Ratio (kg)]]*1000</f>
        <v>3.8911566057745572</v>
      </c>
      <c r="K643" s="10">
        <f>Table13478[[#This Row],[G Mass Ratio (kt)]]*1000</f>
        <v>8.7343872827321185</v>
      </c>
    </row>
    <row r="644" spans="1:11" x14ac:dyDescent="0.25">
      <c r="A644" s="12">
        <v>643</v>
      </c>
      <c r="B644" s="10">
        <f>1</f>
        <v>1</v>
      </c>
      <c r="C644" s="2">
        <f>Table13478[[#This Row],[Number]]*1000000*Table13478[[#This Row],[Multiplier]]</f>
        <v>643000000</v>
      </c>
      <c r="D644" s="6">
        <f t="shared" si="42"/>
        <v>6.2282123328149232E-2</v>
      </c>
      <c r="E644" s="6">
        <f>Table13478[[#This Row],[Calibration Value]]/Constants!$B$1</f>
        <v>16.055971546301421</v>
      </c>
      <c r="F644" s="6">
        <f t="shared" si="43"/>
        <v>9.3312597200622086E-2</v>
      </c>
      <c r="G644" s="6">
        <f>$C644/Constants!$B$2</f>
        <v>10.716666666666667</v>
      </c>
      <c r="H644" s="9">
        <f t="shared" si="44"/>
        <v>3.8790628862627905E-3</v>
      </c>
      <c r="I644" s="9">
        <f t="shared" si="45"/>
        <v>8.7072407963255452E-3</v>
      </c>
      <c r="J644" s="10">
        <f>Table13478[[#This Row],[G Mass Ratio (kg)]]*1000</f>
        <v>3.8790628862627905</v>
      </c>
      <c r="K644" s="10">
        <f>Table13478[[#This Row],[G Mass Ratio (kt)]]*1000</f>
        <v>8.7072407963255447</v>
      </c>
    </row>
    <row r="645" spans="1:11" x14ac:dyDescent="0.25">
      <c r="A645" s="12">
        <v>644</v>
      </c>
      <c r="B645" s="10">
        <f>1</f>
        <v>1</v>
      </c>
      <c r="C645" s="2">
        <f>Table13478[[#This Row],[Number]]*1000000*Table13478[[#This Row],[Multiplier]]</f>
        <v>644000000</v>
      </c>
      <c r="D645" s="6">
        <f t="shared" si="42"/>
        <v>6.2185411956521663E-2</v>
      </c>
      <c r="E645" s="6">
        <f>Table13478[[#This Row],[Calibration Value]]/Constants!$B$1</f>
        <v>16.080941953060833</v>
      </c>
      <c r="F645" s="6">
        <f t="shared" si="43"/>
        <v>9.3167701863354047E-2</v>
      </c>
      <c r="G645" s="6">
        <f>$C645/Constants!$B$2</f>
        <v>10.733333333333333</v>
      </c>
      <c r="H645" s="9">
        <f t="shared" si="44"/>
        <v>3.8670254602023073E-3</v>
      </c>
      <c r="I645" s="9">
        <f t="shared" si="45"/>
        <v>8.6802206704988255E-3</v>
      </c>
      <c r="J645" s="10">
        <f>Table13478[[#This Row],[G Mass Ratio (kg)]]*1000</f>
        <v>3.8670254602023073</v>
      </c>
      <c r="K645" s="10">
        <f>Table13478[[#This Row],[G Mass Ratio (kt)]]*1000</f>
        <v>8.6802206704988247</v>
      </c>
    </row>
    <row r="646" spans="1:11" x14ac:dyDescent="0.25">
      <c r="A646" s="12">
        <v>645</v>
      </c>
      <c r="B646" s="10">
        <f>1</f>
        <v>1</v>
      </c>
      <c r="C646" s="2">
        <f>Table13478[[#This Row],[Number]]*1000000*Table13478[[#This Row],[Multiplier]]</f>
        <v>645000000</v>
      </c>
      <c r="D646" s="6">
        <f t="shared" si="42"/>
        <v>6.2089000465116208E-2</v>
      </c>
      <c r="E646" s="6">
        <f>Table13478[[#This Row],[Calibration Value]]/Constants!$B$1</f>
        <v>16.105912359820245</v>
      </c>
      <c r="F646" s="6">
        <f t="shared" si="43"/>
        <v>9.3023255813953487E-2</v>
      </c>
      <c r="G646" s="6">
        <f>$C646/Constants!$B$2</f>
        <v>10.75</v>
      </c>
      <c r="H646" s="9">
        <f t="shared" si="44"/>
        <v>3.8550439787572006E-3</v>
      </c>
      <c r="I646" s="9">
        <f t="shared" si="45"/>
        <v>8.6533261222282304E-3</v>
      </c>
      <c r="J646" s="10">
        <f>Table13478[[#This Row],[G Mass Ratio (kg)]]*1000</f>
        <v>3.8550439787572004</v>
      </c>
      <c r="K646" s="10">
        <f>Table13478[[#This Row],[G Mass Ratio (kt)]]*1000</f>
        <v>8.6533261222282309</v>
      </c>
    </row>
    <row r="647" spans="1:11" x14ac:dyDescent="0.25">
      <c r="A647" s="12">
        <v>646</v>
      </c>
      <c r="B647" s="10">
        <f>1</f>
        <v>1</v>
      </c>
      <c r="C647" s="2">
        <f>Table13478[[#This Row],[Number]]*1000000*Table13478[[#This Row],[Multiplier]]</f>
        <v>646000000</v>
      </c>
      <c r="D647" s="6">
        <f t="shared" si="42"/>
        <v>6.1992887461300231E-2</v>
      </c>
      <c r="E647" s="6">
        <f>Table13478[[#This Row],[Calibration Value]]/Constants!$B$1</f>
        <v>16.130882766579656</v>
      </c>
      <c r="F647" s="6">
        <f t="shared" si="43"/>
        <v>9.2879256965944262E-2</v>
      </c>
      <c r="G647" s="6">
        <f>$C647/Constants!$B$2</f>
        <v>10.766666666666667</v>
      </c>
      <c r="H647" s="9">
        <f t="shared" si="44"/>
        <v>3.8431180957894354E-3</v>
      </c>
      <c r="I647" s="9">
        <f t="shared" si="45"/>
        <v>8.6265563745459052E-3</v>
      </c>
      <c r="J647" s="10">
        <f>Table13478[[#This Row],[G Mass Ratio (kg)]]*1000</f>
        <v>3.8431180957894355</v>
      </c>
      <c r="K647" s="10">
        <f>Table13478[[#This Row],[G Mass Ratio (kt)]]*1000</f>
        <v>8.6265563745459044</v>
      </c>
    </row>
    <row r="648" spans="1:11" x14ac:dyDescent="0.25">
      <c r="A648" s="12">
        <v>647</v>
      </c>
      <c r="B648" s="10">
        <f>1</f>
        <v>1</v>
      </c>
      <c r="C648" s="2">
        <f>Table13478[[#This Row],[Number]]*1000000*Table13478[[#This Row],[Multiplier]]</f>
        <v>647000000</v>
      </c>
      <c r="D648" s="6">
        <f t="shared" si="42"/>
        <v>6.1897071561050926E-2</v>
      </c>
      <c r="E648" s="6">
        <f>Table13478[[#This Row],[Calibration Value]]/Constants!$B$1</f>
        <v>16.155853173339068</v>
      </c>
      <c r="F648" s="6">
        <f t="shared" si="43"/>
        <v>9.2735703245749618E-2</v>
      </c>
      <c r="G648" s="6">
        <f>$C648/Constants!$B$2</f>
        <v>10.783333333333333</v>
      </c>
      <c r="H648" s="9">
        <f t="shared" si="44"/>
        <v>3.8312474678338592E-3</v>
      </c>
      <c r="I648" s="9">
        <f t="shared" si="45"/>
        <v>8.599910656483736E-3</v>
      </c>
      <c r="J648" s="10">
        <f>Table13478[[#This Row],[G Mass Ratio (kg)]]*1000</f>
        <v>3.8312474678338591</v>
      </c>
      <c r="K648" s="10">
        <f>Table13478[[#This Row],[G Mass Ratio (kt)]]*1000</f>
        <v>8.5999106564837362</v>
      </c>
    </row>
    <row r="649" spans="1:11" x14ac:dyDescent="0.25">
      <c r="A649" s="12">
        <v>648</v>
      </c>
      <c r="B649" s="10">
        <f>1</f>
        <v>1</v>
      </c>
      <c r="C649" s="2">
        <f>Table13478[[#This Row],[Number]]*1000000*Table13478[[#This Row],[Multiplier]]</f>
        <v>648000000</v>
      </c>
      <c r="D649" s="6">
        <f t="shared" si="42"/>
        <v>6.1801551388888813E-2</v>
      </c>
      <c r="E649" s="6">
        <f>Table13478[[#This Row],[Calibration Value]]/Constants!$B$1</f>
        <v>16.18082358009848</v>
      </c>
      <c r="F649" s="6">
        <f t="shared" si="43"/>
        <v>9.2592592592592587E-2</v>
      </c>
      <c r="G649" s="6">
        <f>$C649/Constants!$B$2</f>
        <v>10.8</v>
      </c>
      <c r="H649" s="9">
        <f t="shared" si="44"/>
        <v>3.819431754073465E-3</v>
      </c>
      <c r="I649" s="9">
        <f t="shared" si="45"/>
        <v>8.5733882030178312E-3</v>
      </c>
      <c r="J649" s="10">
        <f>Table13478[[#This Row],[G Mass Ratio (kg)]]*1000</f>
        <v>3.8194317540734648</v>
      </c>
      <c r="K649" s="10">
        <f>Table13478[[#This Row],[G Mass Ratio (kt)]]*1000</f>
        <v>8.5733882030178314</v>
      </c>
    </row>
    <row r="650" spans="1:11" x14ac:dyDescent="0.25">
      <c r="A650" s="12">
        <v>649</v>
      </c>
      <c r="B650" s="10">
        <f>1</f>
        <v>1</v>
      </c>
      <c r="C650" s="2">
        <f>Table13478[[#This Row],[Number]]*1000000*Table13478[[#This Row],[Multiplier]]</f>
        <v>649000000</v>
      </c>
      <c r="D650" s="6">
        <f t="shared" si="42"/>
        <v>6.170632557781195E-2</v>
      </c>
      <c r="E650" s="6">
        <f>Table13478[[#This Row],[Calibration Value]]/Constants!$B$1</f>
        <v>16.205793986857888</v>
      </c>
      <c r="F650" s="6">
        <f t="shared" si="43"/>
        <v>9.2449922958397532E-2</v>
      </c>
      <c r="G650" s="6">
        <f>$C650/Constants!$B$2</f>
        <v>10.816666666666666</v>
      </c>
      <c r="H650" s="9">
        <f t="shared" si="44"/>
        <v>3.8076706163149292E-3</v>
      </c>
      <c r="I650" s="9">
        <f t="shared" si="45"/>
        <v>8.5469882550136388E-3</v>
      </c>
      <c r="J650" s="10">
        <f>Table13478[[#This Row],[G Mass Ratio (kg)]]*1000</f>
        <v>3.8076706163149292</v>
      </c>
      <c r="K650" s="10">
        <f>Table13478[[#This Row],[G Mass Ratio (kt)]]*1000</f>
        <v>8.5469882550136393</v>
      </c>
    </row>
    <row r="651" spans="1:11" x14ac:dyDescent="0.25">
      <c r="A651" s="12">
        <v>650</v>
      </c>
      <c r="B651" s="10">
        <f>1</f>
        <v>1</v>
      </c>
      <c r="C651" s="2">
        <f>Table13478[[#This Row],[Number]]*1000000*Table13478[[#This Row],[Multiplier]]</f>
        <v>650000000</v>
      </c>
      <c r="D651" s="6">
        <f t="shared" si="42"/>
        <v>6.1611392769230701E-2</v>
      </c>
      <c r="E651" s="6">
        <f>Table13478[[#This Row],[Calibration Value]]/Constants!$B$1</f>
        <v>16.230764393617299</v>
      </c>
      <c r="F651" s="6">
        <f t="shared" si="43"/>
        <v>9.2307692307692299E-2</v>
      </c>
      <c r="G651" s="6">
        <f>$C651/Constants!$B$2</f>
        <v>10.833333333333334</v>
      </c>
      <c r="H651" s="9">
        <f t="shared" si="44"/>
        <v>3.795963718964413E-3</v>
      </c>
      <c r="I651" s="9">
        <f t="shared" si="45"/>
        <v>8.5207100591715955E-3</v>
      </c>
      <c r="J651" s="10">
        <f>Table13478[[#This Row],[G Mass Ratio (kg)]]*1000</f>
        <v>3.7959637189644129</v>
      </c>
      <c r="K651" s="10">
        <f>Table13478[[#This Row],[G Mass Ratio (kt)]]*1000</f>
        <v>8.520710059171595</v>
      </c>
    </row>
    <row r="652" spans="1:11" x14ac:dyDescent="0.25">
      <c r="A652" s="12">
        <v>651</v>
      </c>
      <c r="B652" s="10">
        <f>1</f>
        <v>1</v>
      </c>
      <c r="C652" s="2">
        <f>Table13478[[#This Row],[Number]]*1000000*Table13478[[#This Row],[Multiplier]]</f>
        <v>651000000</v>
      </c>
      <c r="D652" s="6">
        <f t="shared" si="42"/>
        <v>6.1516751612903153E-2</v>
      </c>
      <c r="E652" s="6">
        <f>Table13478[[#This Row],[Calibration Value]]/Constants!$B$1</f>
        <v>16.255734800376711</v>
      </c>
      <c r="F652" s="6">
        <f t="shared" si="43"/>
        <v>9.2165898617511524E-2</v>
      </c>
      <c r="G652" s="6">
        <f>$C652/Constants!$B$2</f>
        <v>10.85</v>
      </c>
      <c r="H652" s="9">
        <f t="shared" si="44"/>
        <v>3.7843107290036226E-3</v>
      </c>
      <c r="I652" s="9">
        <f t="shared" si="45"/>
        <v>8.4945528679734126E-3</v>
      </c>
      <c r="J652" s="10">
        <f>Table13478[[#This Row],[G Mass Ratio (kg)]]*1000</f>
        <v>3.7843107290036224</v>
      </c>
      <c r="K652" s="10">
        <f>Table13478[[#This Row],[G Mass Ratio (kt)]]*1000</f>
        <v>8.4945528679734128</v>
      </c>
    </row>
    <row r="653" spans="1:11" x14ac:dyDescent="0.25">
      <c r="A653" s="12">
        <v>652</v>
      </c>
      <c r="B653" s="10">
        <f>1</f>
        <v>1</v>
      </c>
      <c r="C653" s="2">
        <f>Table13478[[#This Row],[Number]]*1000000*Table13478[[#This Row],[Multiplier]]</f>
        <v>652000000</v>
      </c>
      <c r="D653" s="6">
        <f t="shared" si="42"/>
        <v>6.1422400766871096E-2</v>
      </c>
      <c r="E653" s="6">
        <f>Table13478[[#This Row],[Calibration Value]]/Constants!$B$1</f>
        <v>16.280705207136123</v>
      </c>
      <c r="F653" s="6">
        <f t="shared" si="43"/>
        <v>9.202453987730061E-2</v>
      </c>
      <c r="G653" s="6">
        <f>$C653/Constants!$B$2</f>
        <v>10.866666666666667</v>
      </c>
      <c r="H653" s="9">
        <f t="shared" si="44"/>
        <v>3.7727113159661272E-3</v>
      </c>
      <c r="I653" s="9">
        <f t="shared" si="45"/>
        <v>8.4685159396288897E-3</v>
      </c>
      <c r="J653" s="10">
        <f>Table13478[[#This Row],[G Mass Ratio (kg)]]*1000</f>
        <v>3.7727113159661272</v>
      </c>
      <c r="K653" s="10">
        <f>Table13478[[#This Row],[G Mass Ratio (kt)]]*1000</f>
        <v>8.4685159396288903</v>
      </c>
    </row>
    <row r="654" spans="1:11" x14ac:dyDescent="0.25">
      <c r="A654" s="12">
        <v>653</v>
      </c>
      <c r="B654" s="10">
        <f>1</f>
        <v>1</v>
      </c>
      <c r="C654" s="2">
        <f>Table13478[[#This Row],[Number]]*1000000*Table13478[[#This Row],[Multiplier]]</f>
        <v>653000000</v>
      </c>
      <c r="D654" s="6">
        <f t="shared" si="42"/>
        <v>6.1328338897396556E-2</v>
      </c>
      <c r="E654" s="6">
        <f>Table13478[[#This Row],[Calibration Value]]/Constants!$B$1</f>
        <v>16.305675613895534</v>
      </c>
      <c r="F654" s="6">
        <f t="shared" si="43"/>
        <v>9.1883614088820828E-2</v>
      </c>
      <c r="G654" s="6">
        <f>$C654/Constants!$B$2</f>
        <v>10.883333333333333</v>
      </c>
      <c r="H654" s="9">
        <f t="shared" si="44"/>
        <v>3.7611651519139236E-3</v>
      </c>
      <c r="I654" s="9">
        <f t="shared" si="45"/>
        <v>8.4425985380233541E-3</v>
      </c>
      <c r="J654" s="10">
        <f>Table13478[[#This Row],[G Mass Ratio (kg)]]*1000</f>
        <v>3.7611651519139238</v>
      </c>
      <c r="K654" s="10">
        <f>Table13478[[#This Row],[G Mass Ratio (kt)]]*1000</f>
        <v>8.4425985380233541</v>
      </c>
    </row>
    <row r="655" spans="1:11" x14ac:dyDescent="0.25">
      <c r="A655" s="12">
        <v>654</v>
      </c>
      <c r="B655" s="10">
        <f>1</f>
        <v>1</v>
      </c>
      <c r="C655" s="2">
        <f>Table13478[[#This Row],[Number]]*1000000*Table13478[[#This Row],[Multiplier]]</f>
        <v>654000000</v>
      </c>
      <c r="D655" s="6">
        <f t="shared" si="42"/>
        <v>6.1234564678899012E-2</v>
      </c>
      <c r="E655" s="6">
        <f>Table13478[[#This Row],[Calibration Value]]/Constants!$B$1</f>
        <v>16.330646020654946</v>
      </c>
      <c r="F655" s="6">
        <f t="shared" si="43"/>
        <v>9.1743119266055037E-2</v>
      </c>
      <c r="G655" s="6">
        <f>$C655/Constants!$B$2</f>
        <v>10.9</v>
      </c>
      <c r="H655" s="9">
        <f t="shared" si="44"/>
        <v>3.7496719114142665E-3</v>
      </c>
      <c r="I655" s="9">
        <f t="shared" si="45"/>
        <v>8.4167999326655984E-3</v>
      </c>
      <c r="J655" s="10">
        <f>Table13478[[#This Row],[G Mass Ratio (kg)]]*1000</f>
        <v>3.7496719114142665</v>
      </c>
      <c r="K655" s="10">
        <f>Table13478[[#This Row],[G Mass Ratio (kt)]]*1000</f>
        <v>8.4167999326655991</v>
      </c>
    </row>
    <row r="656" spans="1:11" x14ac:dyDescent="0.25">
      <c r="A656" s="12">
        <v>655</v>
      </c>
      <c r="B656" s="10">
        <f>1</f>
        <v>1</v>
      </c>
      <c r="C656" s="2">
        <f>Table13478[[#This Row],[Number]]*1000000*Table13478[[#This Row],[Multiplier]]</f>
        <v>655000000</v>
      </c>
      <c r="D656" s="6">
        <f t="shared" si="42"/>
        <v>6.1141076793893051E-2</v>
      </c>
      <c r="E656" s="6">
        <f>Table13478[[#This Row],[Calibration Value]]/Constants!$B$1</f>
        <v>16.355616427414358</v>
      </c>
      <c r="F656" s="6">
        <f t="shared" si="43"/>
        <v>9.1603053435114504E-2</v>
      </c>
      <c r="G656" s="6">
        <f>$C656/Constants!$B$2</f>
        <v>10.916666666666666</v>
      </c>
      <c r="H656" s="9">
        <f t="shared" si="44"/>
        <v>3.7382312715167273E-3</v>
      </c>
      <c r="I656" s="9">
        <f t="shared" si="45"/>
        <v>8.3911193986364423E-3</v>
      </c>
      <c r="J656" s="10">
        <f>Table13478[[#This Row],[G Mass Ratio (kg)]]*1000</f>
        <v>3.7382312715167272</v>
      </c>
      <c r="K656" s="10">
        <f>Table13478[[#This Row],[G Mass Ratio (kt)]]*1000</f>
        <v>8.3911193986364427</v>
      </c>
    </row>
    <row r="657" spans="1:11" x14ac:dyDescent="0.25">
      <c r="A657" s="12">
        <v>656</v>
      </c>
      <c r="B657" s="10">
        <f>1</f>
        <v>1</v>
      </c>
      <c r="C657" s="2">
        <f>Table13478[[#This Row],[Number]]*1000000*Table13478[[#This Row],[Multiplier]]</f>
        <v>656000000</v>
      </c>
      <c r="D657" s="6">
        <f t="shared" si="42"/>
        <v>6.1047873932926752E-2</v>
      </c>
      <c r="E657" s="6">
        <f>Table13478[[#This Row],[Calibration Value]]/Constants!$B$1</f>
        <v>16.380586834173769</v>
      </c>
      <c r="F657" s="6">
        <f t="shared" si="43"/>
        <v>9.1463414634146339E-2</v>
      </c>
      <c r="G657" s="6">
        <f>$C657/Constants!$B$2</f>
        <v>10.933333333333334</v>
      </c>
      <c r="H657" s="9">
        <f t="shared" si="44"/>
        <v>3.7268429117305176E-3</v>
      </c>
      <c r="I657" s="9">
        <f t="shared" si="45"/>
        <v>8.3655562165377752E-3</v>
      </c>
      <c r="J657" s="10">
        <f>Table13478[[#This Row],[G Mass Ratio (kg)]]*1000</f>
        <v>3.7268429117305177</v>
      </c>
      <c r="K657" s="10">
        <f>Table13478[[#This Row],[G Mass Ratio (kt)]]*1000</f>
        <v>8.3655562165377759</v>
      </c>
    </row>
    <row r="658" spans="1:11" x14ac:dyDescent="0.25">
      <c r="A658" s="12">
        <v>657</v>
      </c>
      <c r="B658" s="10">
        <f>1</f>
        <v>1</v>
      </c>
      <c r="C658" s="2">
        <f>Table13478[[#This Row],[Number]]*1000000*Table13478[[#This Row],[Multiplier]]</f>
        <v>657000000</v>
      </c>
      <c r="D658" s="6">
        <f t="shared" si="42"/>
        <v>6.0954954794520469E-2</v>
      </c>
      <c r="E658" s="6">
        <f>Table13478[[#This Row],[Calibration Value]]/Constants!$B$1</f>
        <v>16.405557240933181</v>
      </c>
      <c r="F658" s="6">
        <f t="shared" si="43"/>
        <v>9.1324200913242018E-2</v>
      </c>
      <c r="G658" s="6">
        <f>$C658/Constants!$B$2</f>
        <v>10.95</v>
      </c>
      <c r="H658" s="9">
        <f t="shared" si="44"/>
        <v>3.715506514002034E-3</v>
      </c>
      <c r="I658" s="9">
        <f t="shared" si="45"/>
        <v>8.340109672442194E-3</v>
      </c>
      <c r="J658" s="10">
        <f>Table13478[[#This Row],[G Mass Ratio (kg)]]*1000</f>
        <v>3.7155065140020338</v>
      </c>
      <c r="K658" s="10">
        <f>Table13478[[#This Row],[G Mass Ratio (kt)]]*1000</f>
        <v>8.3401096724421944</v>
      </c>
    </row>
    <row r="659" spans="1:11" x14ac:dyDescent="0.25">
      <c r="A659" s="12">
        <v>658</v>
      </c>
      <c r="B659" s="10">
        <f>1</f>
        <v>1</v>
      </c>
      <c r="C659" s="2">
        <f>Table13478[[#This Row],[Number]]*1000000*Table13478[[#This Row],[Multiplier]]</f>
        <v>658000000</v>
      </c>
      <c r="D659" s="6">
        <f t="shared" si="42"/>
        <v>6.0862318085106316E-2</v>
      </c>
      <c r="E659" s="6">
        <f>Table13478[[#This Row],[Calibration Value]]/Constants!$B$1</f>
        <v>16.430527647692589</v>
      </c>
      <c r="F659" s="6">
        <f t="shared" si="43"/>
        <v>9.1185410334346503E-2</v>
      </c>
      <c r="G659" s="6">
        <f>$C659/Constants!$B$2</f>
        <v>10.966666666666667</v>
      </c>
      <c r="H659" s="9">
        <f t="shared" si="44"/>
        <v>3.7042217626926592E-3</v>
      </c>
      <c r="I659" s="9">
        <f t="shared" si="45"/>
        <v>8.3147790578431465E-3</v>
      </c>
      <c r="J659" s="10">
        <f>Table13478[[#This Row],[G Mass Ratio (kg)]]*1000</f>
        <v>3.7042217626926592</v>
      </c>
      <c r="K659" s="10">
        <f>Table13478[[#This Row],[G Mass Ratio (kt)]]*1000</f>
        <v>8.3147790578431469</v>
      </c>
    </row>
    <row r="660" spans="1:11" x14ac:dyDescent="0.25">
      <c r="A660" s="12">
        <v>659</v>
      </c>
      <c r="B660" s="10">
        <f>1</f>
        <v>1</v>
      </c>
      <c r="C660" s="2">
        <f>Table13478[[#This Row],[Number]]*1000000*Table13478[[#This Row],[Multiplier]]</f>
        <v>659000000</v>
      </c>
      <c r="D660" s="6">
        <f t="shared" si="42"/>
        <v>6.0769962518968067E-2</v>
      </c>
      <c r="E660" s="6">
        <f>Table13478[[#This Row],[Calibration Value]]/Constants!$B$1</f>
        <v>16.455498054452001</v>
      </c>
      <c r="F660" s="6">
        <f t="shared" si="43"/>
        <v>9.1047040971168447E-2</v>
      </c>
      <c r="G660" s="6">
        <f>$C660/Constants!$B$2</f>
        <v>10.983333333333333</v>
      </c>
      <c r="H660" s="9">
        <f t="shared" si="44"/>
        <v>3.6929883445567836E-3</v>
      </c>
      <c r="I660" s="9">
        <f t="shared" si="45"/>
        <v>8.2895636696056259E-3</v>
      </c>
      <c r="J660" s="10">
        <f>Table13478[[#This Row],[G Mass Ratio (kg)]]*1000</f>
        <v>3.6929883445567837</v>
      </c>
      <c r="K660" s="10">
        <f>Table13478[[#This Row],[G Mass Ratio (kt)]]*1000</f>
        <v>8.2895636696056254</v>
      </c>
    </row>
    <row r="661" spans="1:11" x14ac:dyDescent="0.25">
      <c r="A661" s="12">
        <v>660</v>
      </c>
      <c r="B661" s="10">
        <f>1</f>
        <v>1</v>
      </c>
      <c r="C661" s="2">
        <f>Table13478[[#This Row],[Number]]*1000000*Table13478[[#This Row],[Multiplier]]</f>
        <v>660000000</v>
      </c>
      <c r="D661" s="6">
        <f t="shared" si="42"/>
        <v>6.0677886818181752E-2</v>
      </c>
      <c r="E661" s="6">
        <f>Table13478[[#This Row],[Calibration Value]]/Constants!$B$1</f>
        <v>16.480468461211412</v>
      </c>
      <c r="F661" s="6">
        <f t="shared" si="43"/>
        <v>9.0909090909090912E-2</v>
      </c>
      <c r="G661" s="6">
        <f>$C661/Constants!$B$2</f>
        <v>11</v>
      </c>
      <c r="H661" s="9">
        <f t="shared" si="44"/>
        <v>3.681805948720075E-3</v>
      </c>
      <c r="I661" s="9">
        <f t="shared" si="45"/>
        <v>8.2644628099173556E-3</v>
      </c>
      <c r="J661" s="10">
        <f>Table13478[[#This Row],[G Mass Ratio (kg)]]*1000</f>
        <v>3.6818059487200752</v>
      </c>
      <c r="K661" s="10">
        <f>Table13478[[#This Row],[G Mass Ratio (kt)]]*1000</f>
        <v>8.2644628099173563</v>
      </c>
    </row>
    <row r="662" spans="1:11" x14ac:dyDescent="0.25">
      <c r="A662" s="12">
        <v>661</v>
      </c>
      <c r="B662" s="10">
        <f>1</f>
        <v>1</v>
      </c>
      <c r="C662" s="2">
        <f>Table13478[[#This Row],[Number]]*1000000*Table13478[[#This Row],[Multiplier]]</f>
        <v>661000000</v>
      </c>
      <c r="D662" s="6">
        <f t="shared" si="42"/>
        <v>6.0586089712556662E-2</v>
      </c>
      <c r="E662" s="6">
        <f>Table13478[[#This Row],[Calibration Value]]/Constants!$B$1</f>
        <v>16.505438867970824</v>
      </c>
      <c r="F662" s="6">
        <f t="shared" si="43"/>
        <v>9.0771558245083206E-2</v>
      </c>
      <c r="G662" s="6">
        <f>$C662/Constants!$B$2</f>
        <v>11.016666666666667</v>
      </c>
      <c r="H662" s="9">
        <f t="shared" si="44"/>
        <v>3.670674266657964E-3</v>
      </c>
      <c r="I662" s="9">
        <f t="shared" si="45"/>
        <v>8.2394757862405323E-3</v>
      </c>
      <c r="J662" s="10">
        <f>Table13478[[#This Row],[G Mass Ratio (kg)]]*1000</f>
        <v>3.6706742666579641</v>
      </c>
      <c r="K662" s="10">
        <f>Table13478[[#This Row],[G Mass Ratio (kt)]]*1000</f>
        <v>8.2394757862405328</v>
      </c>
    </row>
    <row r="663" spans="1:11" x14ac:dyDescent="0.25">
      <c r="A663" s="12">
        <v>662</v>
      </c>
      <c r="B663" s="10">
        <f>1</f>
        <v>1</v>
      </c>
      <c r="C663" s="2">
        <f>Table13478[[#This Row],[Number]]*1000000*Table13478[[#This Row],[Multiplier]]</f>
        <v>662000000</v>
      </c>
      <c r="D663" s="6">
        <f t="shared" si="42"/>
        <v>6.049456993957697E-2</v>
      </c>
      <c r="E663" s="6">
        <f>Table13478[[#This Row],[Calibration Value]]/Constants!$B$1</f>
        <v>16.530409274730236</v>
      </c>
      <c r="F663" s="6">
        <f t="shared" si="43"/>
        <v>9.0634441087613288E-2</v>
      </c>
      <c r="G663" s="6">
        <f>$C663/Constants!$B$2</f>
        <v>11.033333333333333</v>
      </c>
      <c r="H663" s="9">
        <f t="shared" si="44"/>
        <v>3.6595929921743697E-3</v>
      </c>
      <c r="I663" s="9">
        <f t="shared" si="45"/>
        <v>8.2146019112640436E-3</v>
      </c>
      <c r="J663" s="10">
        <f>Table13478[[#This Row],[G Mass Ratio (kg)]]*1000</f>
        <v>3.6595929921743697</v>
      </c>
      <c r="K663" s="10">
        <f>Table13478[[#This Row],[G Mass Ratio (kt)]]*1000</f>
        <v>8.2146019112640438</v>
      </c>
    </row>
    <row r="664" spans="1:11" x14ac:dyDescent="0.25">
      <c r="A664" s="12">
        <v>663</v>
      </c>
      <c r="B664" s="10">
        <f>1</f>
        <v>1</v>
      </c>
      <c r="C664" s="2">
        <f>Table13478[[#This Row],[Number]]*1000000*Table13478[[#This Row],[Multiplier]]</f>
        <v>663000000</v>
      </c>
      <c r="D664" s="6">
        <f t="shared" si="42"/>
        <v>6.0403326244343816E-2</v>
      </c>
      <c r="E664" s="6">
        <f>Table13478[[#This Row],[Calibration Value]]/Constants!$B$1</f>
        <v>16.555379681489647</v>
      </c>
      <c r="F664" s="6">
        <f t="shared" si="43"/>
        <v>9.0497737556561084E-2</v>
      </c>
      <c r="G664" s="6">
        <f>$C664/Constants!$B$2</f>
        <v>11.05</v>
      </c>
      <c r="H664" s="9">
        <f t="shared" si="44"/>
        <v>3.6485618213806343E-3</v>
      </c>
      <c r="I664" s="9">
        <f t="shared" si="45"/>
        <v>8.1898405028562066E-3</v>
      </c>
      <c r="J664" s="10">
        <f>Table13478[[#This Row],[G Mass Ratio (kg)]]*1000</f>
        <v>3.6485618213806341</v>
      </c>
      <c r="K664" s="10">
        <f>Table13478[[#This Row],[G Mass Ratio (kt)]]*1000</f>
        <v>8.1898405028562067</v>
      </c>
    </row>
    <row r="665" spans="1:11" x14ac:dyDescent="0.25">
      <c r="A665" s="12">
        <v>664</v>
      </c>
      <c r="B665" s="10">
        <f>1</f>
        <v>1</v>
      </c>
      <c r="C665" s="2">
        <f>Table13478[[#This Row],[Number]]*1000000*Table13478[[#This Row],[Multiplier]]</f>
        <v>664000000</v>
      </c>
      <c r="D665" s="6">
        <f t="shared" si="42"/>
        <v>6.0312357379517997E-2</v>
      </c>
      <c r="E665" s="6">
        <f>Table13478[[#This Row],[Calibration Value]]/Constants!$B$1</f>
        <v>16.580350088249059</v>
      </c>
      <c r="F665" s="6">
        <f t="shared" si="43"/>
        <v>9.036144578313253E-2</v>
      </c>
      <c r="G665" s="6">
        <f>$C665/Constants!$B$2</f>
        <v>11.066666666666666</v>
      </c>
      <c r="H665" s="9">
        <f t="shared" si="44"/>
        <v>3.637580452674699E-3</v>
      </c>
      <c r="I665" s="9">
        <f t="shared" si="45"/>
        <v>8.1651908840180004E-3</v>
      </c>
      <c r="J665" s="10">
        <f>Table13478[[#This Row],[G Mass Ratio (kg)]]*1000</f>
        <v>3.6375804526746989</v>
      </c>
      <c r="K665" s="10">
        <f>Table13478[[#This Row],[G Mass Ratio (kt)]]*1000</f>
        <v>8.165190884018001</v>
      </c>
    </row>
    <row r="666" spans="1:11" x14ac:dyDescent="0.25">
      <c r="A666" s="12">
        <v>665</v>
      </c>
      <c r="B666" s="10">
        <f>1</f>
        <v>1</v>
      </c>
      <c r="C666" s="2">
        <f>Table13478[[#This Row],[Number]]*1000000*Table13478[[#This Row],[Multiplier]]</f>
        <v>665000000</v>
      </c>
      <c r="D666" s="6">
        <f t="shared" si="42"/>
        <v>6.0221662105263078E-2</v>
      </c>
      <c r="E666" s="6">
        <f>Table13478[[#This Row],[Calibration Value]]/Constants!$B$1</f>
        <v>16.605320495008471</v>
      </c>
      <c r="F666" s="6">
        <f t="shared" si="43"/>
        <v>9.0225563909774431E-2</v>
      </c>
      <c r="G666" s="6">
        <f>$C666/Constants!$B$2</f>
        <v>11.083333333333334</v>
      </c>
      <c r="H666" s="9">
        <f t="shared" si="44"/>
        <v>3.6266485867204792E-3</v>
      </c>
      <c r="I666" s="9">
        <f t="shared" si="45"/>
        <v>8.14065238283679E-3</v>
      </c>
      <c r="J666" s="10">
        <f>Table13478[[#This Row],[G Mass Ratio (kg)]]*1000</f>
        <v>3.6266485867204792</v>
      </c>
      <c r="K666" s="10">
        <f>Table13478[[#This Row],[G Mass Ratio (kt)]]*1000</f>
        <v>8.1406523828367892</v>
      </c>
    </row>
    <row r="667" spans="1:11" x14ac:dyDescent="0.25">
      <c r="A667" s="12">
        <v>666</v>
      </c>
      <c r="B667" s="10">
        <f>1</f>
        <v>1</v>
      </c>
      <c r="C667" s="2">
        <f>Table13478[[#This Row],[Number]]*1000000*Table13478[[#This Row],[Multiplier]]</f>
        <v>666000000</v>
      </c>
      <c r="D667" s="6">
        <f t="shared" si="42"/>
        <v>6.0131239189189112E-2</v>
      </c>
      <c r="E667" s="6">
        <f>Table13478[[#This Row],[Calibration Value]]/Constants!$B$1</f>
        <v>16.630290901767882</v>
      </c>
      <c r="F667" s="6">
        <f t="shared" si="43"/>
        <v>9.00900900900901E-2</v>
      </c>
      <c r="G667" s="6">
        <f>$C667/Constants!$B$2</f>
        <v>11.1</v>
      </c>
      <c r="H667" s="9">
        <f t="shared" si="44"/>
        <v>3.6157659264274724E-3</v>
      </c>
      <c r="I667" s="9">
        <f t="shared" si="45"/>
        <v>8.1162243324405508E-3</v>
      </c>
      <c r="J667" s="10">
        <f>Table13478[[#This Row],[G Mass Ratio (kg)]]*1000</f>
        <v>3.6157659264274726</v>
      </c>
      <c r="K667" s="10">
        <f>Table13478[[#This Row],[G Mass Ratio (kt)]]*1000</f>
        <v>8.1162243324405505</v>
      </c>
    </row>
    <row r="668" spans="1:11" x14ac:dyDescent="0.25">
      <c r="A668" s="12">
        <v>667</v>
      </c>
      <c r="B668" s="10">
        <f>1</f>
        <v>1</v>
      </c>
      <c r="C668" s="2">
        <f>Table13478[[#This Row],[Number]]*1000000*Table13478[[#This Row],[Multiplier]]</f>
        <v>667000000</v>
      </c>
      <c r="D668" s="6">
        <f t="shared" si="42"/>
        <v>6.0041087406296788E-2</v>
      </c>
      <c r="E668" s="6">
        <f>Table13478[[#This Row],[Calibration Value]]/Constants!$B$1</f>
        <v>16.65526130852729</v>
      </c>
      <c r="F668" s="6">
        <f t="shared" si="43"/>
        <v>8.9955022488755615E-2</v>
      </c>
      <c r="G668" s="6">
        <f>$C668/Constants!$B$2</f>
        <v>11.116666666666667</v>
      </c>
      <c r="H668" s="9">
        <f t="shared" si="44"/>
        <v>3.6049321769305708E-3</v>
      </c>
      <c r="I668" s="9">
        <f t="shared" si="45"/>
        <v>8.091906070952528E-3</v>
      </c>
      <c r="J668" s="10">
        <f>Table13478[[#This Row],[G Mass Ratio (kg)]]*1000</f>
        <v>3.6049321769305709</v>
      </c>
      <c r="K668" s="10">
        <f>Table13478[[#This Row],[G Mass Ratio (kt)]]*1000</f>
        <v>8.0919060709525272</v>
      </c>
    </row>
    <row r="669" spans="1:11" x14ac:dyDescent="0.25">
      <c r="A669" s="12">
        <v>668</v>
      </c>
      <c r="B669" s="10">
        <f>1</f>
        <v>1</v>
      </c>
      <c r="C669" s="2">
        <f>Table13478[[#This Row],[Number]]*1000000*Table13478[[#This Row],[Multiplier]]</f>
        <v>668000000</v>
      </c>
      <c r="D669" s="6">
        <f t="shared" si="42"/>
        <v>5.9951205538922088E-2</v>
      </c>
      <c r="E669" s="6">
        <f>Table13478[[#This Row],[Calibration Value]]/Constants!$B$1</f>
        <v>16.680231715286702</v>
      </c>
      <c r="F669" s="6">
        <f t="shared" si="43"/>
        <v>8.9820359281437126E-2</v>
      </c>
      <c r="G669" s="6">
        <f>$C669/Constants!$B$2</f>
        <v>11.133333333333333</v>
      </c>
      <c r="H669" s="9">
        <f t="shared" si="44"/>
        <v>3.5941470455700827E-3</v>
      </c>
      <c r="I669" s="9">
        <f t="shared" si="45"/>
        <v>8.0676969414464478E-3</v>
      </c>
      <c r="J669" s="10">
        <f>Table13478[[#This Row],[G Mass Ratio (kg)]]*1000</f>
        <v>3.5941470455700828</v>
      </c>
      <c r="K669" s="10">
        <f>Table13478[[#This Row],[G Mass Ratio (kt)]]*1000</f>
        <v>8.0676969414464477</v>
      </c>
    </row>
    <row r="670" spans="1:11" x14ac:dyDescent="0.25">
      <c r="A670" s="12">
        <v>669</v>
      </c>
      <c r="B670" s="10">
        <f>1</f>
        <v>1</v>
      </c>
      <c r="C670" s="2">
        <f>Table13478[[#This Row],[Number]]*1000000*Table13478[[#This Row],[Multiplier]]</f>
        <v>669000000</v>
      </c>
      <c r="D670" s="6">
        <f t="shared" ref="D670:D733" si="46">1/E670</f>
        <v>5.9861592376681545E-2</v>
      </c>
      <c r="E670" s="6">
        <f>Table13478[[#This Row],[Calibration Value]]/Constants!$B$1</f>
        <v>16.705202122046114</v>
      </c>
      <c r="F670" s="6">
        <f t="shared" ref="F670:F733" si="47">1/G670</f>
        <v>8.9686098654708515E-2</v>
      </c>
      <c r="G670" s="6">
        <f>$C670/Constants!$B$2</f>
        <v>11.15</v>
      </c>
      <c r="H670" s="9">
        <f t="shared" ref="H670:H733" si="48">POWER($D670,2)</f>
        <v>3.5834102418719782E-3</v>
      </c>
      <c r="I670" s="9">
        <f t="shared" ref="I670:I733" si="49">POWER($F670,2)</f>
        <v>8.0435962919021085E-3</v>
      </c>
      <c r="J670" s="10">
        <f>Table13478[[#This Row],[G Mass Ratio (kg)]]*1000</f>
        <v>3.5834102418719782</v>
      </c>
      <c r="K670" s="10">
        <f>Table13478[[#This Row],[G Mass Ratio (kt)]]*1000</f>
        <v>8.0435962919021087</v>
      </c>
    </row>
    <row r="671" spans="1:11" x14ac:dyDescent="0.25">
      <c r="A671" s="12">
        <v>670</v>
      </c>
      <c r="B671" s="10">
        <f>1</f>
        <v>1</v>
      </c>
      <c r="C671" s="2">
        <f>Table13478[[#This Row],[Number]]*1000000*Table13478[[#This Row],[Multiplier]]</f>
        <v>670000000</v>
      </c>
      <c r="D671" s="6">
        <f t="shared" si="46"/>
        <v>5.9772246716417843E-2</v>
      </c>
      <c r="E671" s="6">
        <f>Table13478[[#This Row],[Calibration Value]]/Constants!$B$1</f>
        <v>16.730172528805525</v>
      </c>
      <c r="F671" s="6">
        <f t="shared" si="47"/>
        <v>8.9552238805970158E-2</v>
      </c>
      <c r="G671" s="6">
        <f>$C671/Constants!$B$2</f>
        <v>11.166666666666666</v>
      </c>
      <c r="H671" s="9">
        <f t="shared" si="48"/>
        <v>3.5727214775283238E-3</v>
      </c>
      <c r="I671" s="9">
        <f t="shared" si="49"/>
        <v>8.0196034751615075E-3</v>
      </c>
      <c r="J671" s="10">
        <f>Table13478[[#This Row],[G Mass Ratio (kg)]]*1000</f>
        <v>3.5727214775283236</v>
      </c>
      <c r="K671" s="10">
        <f>Table13478[[#This Row],[G Mass Ratio (kt)]]*1000</f>
        <v>8.0196034751615066</v>
      </c>
    </row>
    <row r="672" spans="1:11" x14ac:dyDescent="0.25">
      <c r="A672" s="12">
        <v>671</v>
      </c>
      <c r="B672" s="10">
        <f>1</f>
        <v>1</v>
      </c>
      <c r="C672" s="2">
        <f>Table13478[[#This Row],[Number]]*1000000*Table13478[[#This Row],[Multiplier]]</f>
        <v>671000000</v>
      </c>
      <c r="D672" s="6">
        <f t="shared" si="46"/>
        <v>5.9683167362145975E-2</v>
      </c>
      <c r="E672" s="6">
        <f>Table13478[[#This Row],[Calibration Value]]/Constants!$B$1</f>
        <v>16.755142935564937</v>
      </c>
      <c r="F672" s="6">
        <f t="shared" si="47"/>
        <v>8.9418777943368111E-2</v>
      </c>
      <c r="G672" s="6">
        <f>$C672/Constants!$B$2</f>
        <v>11.183333333333334</v>
      </c>
      <c r="H672" s="9">
        <f t="shared" si="48"/>
        <v>3.5620804663779267E-3</v>
      </c>
      <c r="I672" s="9">
        <f t="shared" si="49"/>
        <v>7.9957178488853746E-3</v>
      </c>
      <c r="J672" s="10">
        <f>Table13478[[#This Row],[G Mass Ratio (kg)]]*1000</f>
        <v>3.5620804663779269</v>
      </c>
      <c r="K672" s="10">
        <f>Table13478[[#This Row],[G Mass Ratio (kt)]]*1000</f>
        <v>7.9957178488853744</v>
      </c>
    </row>
    <row r="673" spans="1:11" x14ac:dyDescent="0.25">
      <c r="A673" s="12">
        <v>672</v>
      </c>
      <c r="B673" s="10">
        <f>1</f>
        <v>1</v>
      </c>
      <c r="C673" s="2">
        <f>Table13478[[#This Row],[Number]]*1000000*Table13478[[#This Row],[Multiplier]]</f>
        <v>672000000</v>
      </c>
      <c r="D673" s="6">
        <f t="shared" si="46"/>
        <v>5.959435312499993E-2</v>
      </c>
      <c r="E673" s="6">
        <f>Table13478[[#This Row],[Calibration Value]]/Constants!$B$1</f>
        <v>16.780113342324348</v>
      </c>
      <c r="F673" s="6">
        <f t="shared" si="47"/>
        <v>8.9285714285714288E-2</v>
      </c>
      <c r="G673" s="6">
        <f>$C673/Constants!$B$2</f>
        <v>11.2</v>
      </c>
      <c r="H673" s="9">
        <f t="shared" si="48"/>
        <v>3.5514869243871887E-3</v>
      </c>
      <c r="I673" s="9">
        <f t="shared" si="49"/>
        <v>7.9719387755102043E-3</v>
      </c>
      <c r="J673" s="10">
        <f>Table13478[[#This Row],[G Mass Ratio (kg)]]*1000</f>
        <v>3.5514869243871887</v>
      </c>
      <c r="K673" s="10">
        <f>Table13478[[#This Row],[G Mass Ratio (kt)]]*1000</f>
        <v>7.9719387755102042</v>
      </c>
    </row>
    <row r="674" spans="1:11" x14ac:dyDescent="0.25">
      <c r="A674" s="12">
        <v>673</v>
      </c>
      <c r="B674" s="10">
        <f>1</f>
        <v>1</v>
      </c>
      <c r="C674" s="2">
        <f>Table13478[[#This Row],[Number]]*1000000*Table13478[[#This Row],[Multiplier]]</f>
        <v>673000000</v>
      </c>
      <c r="D674" s="6">
        <f t="shared" si="46"/>
        <v>5.9505802823179715E-2</v>
      </c>
      <c r="E674" s="6">
        <f>Table13478[[#This Row],[Calibration Value]]/Constants!$B$1</f>
        <v>16.80508374908376</v>
      </c>
      <c r="F674" s="6">
        <f t="shared" si="47"/>
        <v>8.9153046062407135E-2</v>
      </c>
      <c r="G674" s="6">
        <f>$C674/Constants!$B$2</f>
        <v>11.216666666666667</v>
      </c>
      <c r="H674" s="9">
        <f t="shared" si="48"/>
        <v>3.5409405696311428E-3</v>
      </c>
      <c r="I674" s="9">
        <f t="shared" si="49"/>
        <v>7.9482656222056875E-3</v>
      </c>
      <c r="J674" s="10">
        <f>Table13478[[#This Row],[G Mass Ratio (kg)]]*1000</f>
        <v>3.5409405696311427</v>
      </c>
      <c r="K674" s="10">
        <f>Table13478[[#This Row],[G Mass Ratio (kt)]]*1000</f>
        <v>7.9482656222056871</v>
      </c>
    </row>
    <row r="675" spans="1:11" x14ac:dyDescent="0.25">
      <c r="A675" s="12">
        <v>674</v>
      </c>
      <c r="B675" s="10">
        <f>1</f>
        <v>1</v>
      </c>
      <c r="C675" s="2">
        <f>Table13478[[#This Row],[Number]]*1000000*Table13478[[#This Row],[Multiplier]]</f>
        <v>674000000</v>
      </c>
      <c r="D675" s="6">
        <f t="shared" si="46"/>
        <v>5.9417515281899036E-2</v>
      </c>
      <c r="E675" s="6">
        <f>Table13478[[#This Row],[Calibration Value]]/Constants!$B$1</f>
        <v>16.830054155843172</v>
      </c>
      <c r="F675" s="6">
        <f t="shared" si="47"/>
        <v>8.9020771513353122E-2</v>
      </c>
      <c r="G675" s="6">
        <f>$C675/Constants!$B$2</f>
        <v>11.233333333333333</v>
      </c>
      <c r="H675" s="9">
        <f t="shared" si="48"/>
        <v>3.5304411222747056E-3</v>
      </c>
      <c r="I675" s="9">
        <f t="shared" si="49"/>
        <v>7.9246977608326222E-3</v>
      </c>
      <c r="J675" s="10">
        <f>Table13478[[#This Row],[G Mass Ratio (kg)]]*1000</f>
        <v>3.5304411222747056</v>
      </c>
      <c r="K675" s="10">
        <f>Table13478[[#This Row],[G Mass Ratio (kt)]]*1000</f>
        <v>7.9246977608326219</v>
      </c>
    </row>
    <row r="676" spans="1:11" x14ac:dyDescent="0.25">
      <c r="A676" s="12">
        <v>675</v>
      </c>
      <c r="B676" s="10">
        <f>1</f>
        <v>1</v>
      </c>
      <c r="C676" s="2">
        <f>Table13478[[#This Row],[Number]]*1000000*Table13478[[#This Row],[Multiplier]]</f>
        <v>675000000</v>
      </c>
      <c r="D676" s="6">
        <f t="shared" si="46"/>
        <v>5.932948933333327E-2</v>
      </c>
      <c r="E676" s="6">
        <f>Table13478[[#This Row],[Calibration Value]]/Constants!$B$1</f>
        <v>16.85502456260258</v>
      </c>
      <c r="F676" s="6">
        <f t="shared" si="47"/>
        <v>8.8888888888888892E-2</v>
      </c>
      <c r="G676" s="6">
        <f>$C676/Constants!$B$2</f>
        <v>11.25</v>
      </c>
      <c r="H676" s="9">
        <f t="shared" si="48"/>
        <v>3.5199883045541063E-3</v>
      </c>
      <c r="I676" s="9">
        <f t="shared" si="49"/>
        <v>7.9012345679012348E-3</v>
      </c>
      <c r="J676" s="10">
        <f>Table13478[[#This Row],[G Mass Ratio (kg)]]*1000</f>
        <v>3.5199883045541061</v>
      </c>
      <c r="K676" s="10">
        <f>Table13478[[#This Row],[G Mass Ratio (kt)]]*1000</f>
        <v>7.901234567901235</v>
      </c>
    </row>
    <row r="677" spans="1:11" x14ac:dyDescent="0.25">
      <c r="A677" s="12">
        <v>676</v>
      </c>
      <c r="B677" s="10">
        <f>1</f>
        <v>1</v>
      </c>
      <c r="C677" s="2">
        <f>Table13478[[#This Row],[Number]]*1000000*Table13478[[#This Row],[Multiplier]]</f>
        <v>676000000</v>
      </c>
      <c r="D677" s="6">
        <f t="shared" si="46"/>
        <v>5.9241723816567983E-2</v>
      </c>
      <c r="E677" s="6">
        <f>Table13478[[#This Row],[Calibration Value]]/Constants!$B$1</f>
        <v>16.879994969361992</v>
      </c>
      <c r="F677" s="6">
        <f t="shared" si="47"/>
        <v>8.8757396449704137E-2</v>
      </c>
      <c r="G677" s="6">
        <f>$C677/Constants!$B$2</f>
        <v>11.266666666666667</v>
      </c>
      <c r="H677" s="9">
        <f t="shared" si="48"/>
        <v>3.5095818407585183E-3</v>
      </c>
      <c r="I677" s="9">
        <f t="shared" si="49"/>
        <v>7.8778754245299523E-3</v>
      </c>
      <c r="J677" s="10">
        <f>Table13478[[#This Row],[G Mass Ratio (kg)]]*1000</f>
        <v>3.5095818407585182</v>
      </c>
      <c r="K677" s="10">
        <f>Table13478[[#This Row],[G Mass Ratio (kt)]]*1000</f>
        <v>7.877875424529952</v>
      </c>
    </row>
    <row r="678" spans="1:11" x14ac:dyDescent="0.25">
      <c r="A678" s="12">
        <v>677</v>
      </c>
      <c r="B678" s="10">
        <f>1</f>
        <v>1</v>
      </c>
      <c r="C678" s="2">
        <f>Table13478[[#This Row],[Number]]*1000000*Table13478[[#This Row],[Multiplier]]</f>
        <v>677000000</v>
      </c>
      <c r="D678" s="6">
        <f t="shared" si="46"/>
        <v>5.9154217577547935E-2</v>
      </c>
      <c r="E678" s="6">
        <f>Table13478[[#This Row],[Calibration Value]]/Constants!$B$1</f>
        <v>16.904965376121403</v>
      </c>
      <c r="F678" s="6">
        <f t="shared" si="47"/>
        <v>8.8626292466765136E-2</v>
      </c>
      <c r="G678" s="6">
        <f>$C678/Constants!$B$2</f>
        <v>11.283333333333333</v>
      </c>
      <c r="H678" s="9">
        <f t="shared" si="48"/>
        <v>3.499221457211881E-3</v>
      </c>
      <c r="I678" s="9">
        <f t="shared" si="49"/>
        <v>7.8546197164045903E-3</v>
      </c>
      <c r="J678" s="10">
        <f>Table13478[[#This Row],[G Mass Ratio (kg)]]*1000</f>
        <v>3.4992214572118812</v>
      </c>
      <c r="K678" s="10">
        <f>Table13478[[#This Row],[G Mass Ratio (kt)]]*1000</f>
        <v>7.8546197164045903</v>
      </c>
    </row>
    <row r="679" spans="1:11" x14ac:dyDescent="0.25">
      <c r="A679" s="12">
        <v>678</v>
      </c>
      <c r="B679" s="10">
        <f>1</f>
        <v>1</v>
      </c>
      <c r="C679" s="2">
        <f>Table13478[[#This Row],[Number]]*1000000*Table13478[[#This Row],[Multiplier]]</f>
        <v>678000000</v>
      </c>
      <c r="D679" s="6">
        <f t="shared" si="46"/>
        <v>5.9066969469026481E-2</v>
      </c>
      <c r="E679" s="6">
        <f>Table13478[[#This Row],[Calibration Value]]/Constants!$B$1</f>
        <v>16.929935782880815</v>
      </c>
      <c r="F679" s="6">
        <f t="shared" si="47"/>
        <v>8.8495575221238937E-2</v>
      </c>
      <c r="G679" s="6">
        <f>$C679/Constants!$B$2</f>
        <v>11.3</v>
      </c>
      <c r="H679" s="9">
        <f t="shared" si="48"/>
        <v>3.4889068822549067E-3</v>
      </c>
      <c r="I679" s="9">
        <f t="shared" si="49"/>
        <v>7.8314668337379593E-3</v>
      </c>
      <c r="J679" s="10">
        <f>Table13478[[#This Row],[G Mass Ratio (kg)]]*1000</f>
        <v>3.4889068822549065</v>
      </c>
      <c r="K679" s="10">
        <f>Table13478[[#This Row],[G Mass Ratio (kt)]]*1000</f>
        <v>7.8314668337379594</v>
      </c>
    </row>
    <row r="680" spans="1:11" x14ac:dyDescent="0.25">
      <c r="A680" s="12">
        <v>679</v>
      </c>
      <c r="B680" s="10">
        <f>1</f>
        <v>1</v>
      </c>
      <c r="C680" s="2">
        <f>Table13478[[#This Row],[Number]]*1000000*Table13478[[#This Row],[Multiplier]]</f>
        <v>679000000</v>
      </c>
      <c r="D680" s="6">
        <f t="shared" si="46"/>
        <v>5.8979978350515397E-2</v>
      </c>
      <c r="E680" s="6">
        <f>Table13478[[#This Row],[Calibration Value]]/Constants!$B$1</f>
        <v>16.954906189640226</v>
      </c>
      <c r="F680" s="6">
        <f t="shared" si="47"/>
        <v>8.8365243004418267E-2</v>
      </c>
      <c r="G680" s="6">
        <f>$C680/Constants!$B$2</f>
        <v>11.316666666666666</v>
      </c>
      <c r="H680" s="9">
        <f t="shared" si="48"/>
        <v>3.478637846227265E-3</v>
      </c>
      <c r="I680" s="9">
        <f t="shared" si="49"/>
        <v>7.8084161712298917E-3</v>
      </c>
      <c r="J680" s="10">
        <f>Table13478[[#This Row],[G Mass Ratio (kg)]]*1000</f>
        <v>3.4786378462272651</v>
      </c>
      <c r="K680" s="10">
        <f>Table13478[[#This Row],[G Mass Ratio (kt)]]*1000</f>
        <v>7.8084161712298918</v>
      </c>
    </row>
    <row r="681" spans="1:11" x14ac:dyDescent="0.25">
      <c r="A681" s="12">
        <v>680</v>
      </c>
      <c r="B681" s="10">
        <f>1</f>
        <v>1</v>
      </c>
      <c r="C681" s="2">
        <f>Table13478[[#This Row],[Number]]*1000000*Table13478[[#This Row],[Multiplier]]</f>
        <v>680000000</v>
      </c>
      <c r="D681" s="6">
        <f t="shared" si="46"/>
        <v>5.8893243088235223E-2</v>
      </c>
      <c r="E681" s="6">
        <f>Table13478[[#This Row],[Calibration Value]]/Constants!$B$1</f>
        <v>16.979876596399638</v>
      </c>
      <c r="F681" s="6">
        <f t="shared" si="47"/>
        <v>8.8235294117647051E-2</v>
      </c>
      <c r="G681" s="6">
        <f>$C681/Constants!$B$2</f>
        <v>11.333333333333334</v>
      </c>
      <c r="H681" s="9">
        <f t="shared" si="48"/>
        <v>3.4684140814499657E-3</v>
      </c>
      <c r="I681" s="9">
        <f t="shared" si="49"/>
        <v>7.7854671280276804E-3</v>
      </c>
      <c r="J681" s="10">
        <f>Table13478[[#This Row],[G Mass Ratio (kg)]]*1000</f>
        <v>3.4684140814499655</v>
      </c>
      <c r="K681" s="10">
        <f>Table13478[[#This Row],[G Mass Ratio (kt)]]*1000</f>
        <v>7.7854671280276806</v>
      </c>
    </row>
    <row r="682" spans="1:11" x14ac:dyDescent="0.25">
      <c r="A682" s="12">
        <v>681</v>
      </c>
      <c r="B682" s="10">
        <f>1</f>
        <v>1</v>
      </c>
      <c r="C682" s="2">
        <f>Table13478[[#This Row],[Number]]*1000000*Table13478[[#This Row],[Multiplier]]</f>
        <v>681000000</v>
      </c>
      <c r="D682" s="6">
        <f t="shared" si="46"/>
        <v>5.8806762555066006E-2</v>
      </c>
      <c r="E682" s="6">
        <f>Table13478[[#This Row],[Calibration Value]]/Constants!$B$1</f>
        <v>17.00484700315905</v>
      </c>
      <c r="F682" s="6">
        <f t="shared" si="47"/>
        <v>8.8105726872246701E-2</v>
      </c>
      <c r="G682" s="6">
        <f>$C682/Constants!$B$2</f>
        <v>11.35</v>
      </c>
      <c r="H682" s="9">
        <f t="shared" si="48"/>
        <v>3.4582353222079132E-3</v>
      </c>
      <c r="I682" s="9">
        <f t="shared" si="49"/>
        <v>7.7626191076869341E-3</v>
      </c>
      <c r="J682" s="10">
        <f>Table13478[[#This Row],[G Mass Ratio (kg)]]*1000</f>
        <v>3.458235322207913</v>
      </c>
      <c r="K682" s="10">
        <f>Table13478[[#This Row],[G Mass Ratio (kt)]]*1000</f>
        <v>7.762619107686934</v>
      </c>
    </row>
    <row r="683" spans="1:11" x14ac:dyDescent="0.25">
      <c r="A683" s="12">
        <v>682</v>
      </c>
      <c r="B683" s="10">
        <f>1</f>
        <v>1</v>
      </c>
      <c r="C683" s="2">
        <f>Table13478[[#This Row],[Number]]*1000000*Table13478[[#This Row],[Multiplier]]</f>
        <v>682000000</v>
      </c>
      <c r="D683" s="6">
        <f t="shared" si="46"/>
        <v>5.8720535630498456E-2</v>
      </c>
      <c r="E683" s="6">
        <f>Table13478[[#This Row],[Calibration Value]]/Constants!$B$1</f>
        <v>17.029817409918461</v>
      </c>
      <c r="F683" s="6">
        <f t="shared" si="47"/>
        <v>8.7976539589442806E-2</v>
      </c>
      <c r="G683" s="6">
        <f>$C683/Constants!$B$2</f>
        <v>11.366666666666667</v>
      </c>
      <c r="H683" s="9">
        <f t="shared" si="48"/>
        <v>3.4481013047326387E-3</v>
      </c>
      <c r="I683" s="9">
        <f t="shared" si="49"/>
        <v>7.7398715181327977E-3</v>
      </c>
      <c r="J683" s="10">
        <f>Table13478[[#This Row],[G Mass Ratio (kg)]]*1000</f>
        <v>3.4481013047326385</v>
      </c>
      <c r="K683" s="10">
        <f>Table13478[[#This Row],[G Mass Ratio (kt)]]*1000</f>
        <v>7.7398715181327979</v>
      </c>
    </row>
    <row r="684" spans="1:11" x14ac:dyDescent="0.25">
      <c r="A684" s="12">
        <v>683</v>
      </c>
      <c r="B684" s="10">
        <f>1</f>
        <v>1</v>
      </c>
      <c r="C684" s="2">
        <f>Table13478[[#This Row],[Number]]*1000000*Table13478[[#This Row],[Multiplier]]</f>
        <v>683000000</v>
      </c>
      <c r="D684" s="6">
        <f t="shared" si="46"/>
        <v>5.8634561200585578E-2</v>
      </c>
      <c r="E684" s="6">
        <f>Table13478[[#This Row],[Calibration Value]]/Constants!$B$1</f>
        <v>17.054787816677873</v>
      </c>
      <c r="F684" s="6">
        <f t="shared" si="47"/>
        <v>8.7847730600292828E-2</v>
      </c>
      <c r="G684" s="6">
        <f>$C684/Constants!$B$2</f>
        <v>11.383333333333333</v>
      </c>
      <c r="H684" s="9">
        <f t="shared" si="48"/>
        <v>3.4380117671852155E-3</v>
      </c>
      <c r="I684" s="9">
        <f t="shared" si="49"/>
        <v>7.7172237716216247E-3</v>
      </c>
      <c r="J684" s="10">
        <f>Table13478[[#This Row],[G Mass Ratio (kg)]]*1000</f>
        <v>3.4380117671852153</v>
      </c>
      <c r="K684" s="10">
        <f>Table13478[[#This Row],[G Mass Ratio (kt)]]*1000</f>
        <v>7.717223771621625</v>
      </c>
    </row>
    <row r="685" spans="1:11" x14ac:dyDescent="0.25">
      <c r="A685" s="12">
        <v>684</v>
      </c>
      <c r="B685" s="10">
        <f>1</f>
        <v>1</v>
      </c>
      <c r="C685" s="2">
        <f>Table13478[[#This Row],[Number]]*1000000*Table13478[[#This Row],[Multiplier]]</f>
        <v>684000000</v>
      </c>
      <c r="D685" s="6">
        <f t="shared" si="46"/>
        <v>5.8548838157894675E-2</v>
      </c>
      <c r="E685" s="6">
        <f>Table13478[[#This Row],[Calibration Value]]/Constants!$B$1</f>
        <v>17.079758223437281</v>
      </c>
      <c r="F685" s="6">
        <f t="shared" si="47"/>
        <v>8.771929824561403E-2</v>
      </c>
      <c r="G685" s="6">
        <f>$C685/Constants!$B$2</f>
        <v>11.4</v>
      </c>
      <c r="H685" s="9">
        <f t="shared" si="48"/>
        <v>3.4279664496393437E-3</v>
      </c>
      <c r="I685" s="9">
        <f t="shared" si="49"/>
        <v>7.6946752847029849E-3</v>
      </c>
      <c r="J685" s="10">
        <f>Table13478[[#This Row],[G Mass Ratio (kg)]]*1000</f>
        <v>3.4279664496393436</v>
      </c>
      <c r="K685" s="10">
        <f>Table13478[[#This Row],[G Mass Ratio (kt)]]*1000</f>
        <v>7.6946752847029849</v>
      </c>
    </row>
    <row r="686" spans="1:11" x14ac:dyDescent="0.25">
      <c r="A686" s="12">
        <v>685</v>
      </c>
      <c r="B686" s="10">
        <f>1</f>
        <v>1</v>
      </c>
      <c r="C686" s="2">
        <f>Table13478[[#This Row],[Number]]*1000000*Table13478[[#This Row],[Multiplier]]</f>
        <v>685000000</v>
      </c>
      <c r="D686" s="6">
        <f t="shared" si="46"/>
        <v>5.8463365401459785E-2</v>
      </c>
      <c r="E686" s="6">
        <f>Table13478[[#This Row],[Calibration Value]]/Constants!$B$1</f>
        <v>17.104728630196693</v>
      </c>
      <c r="F686" s="6">
        <f t="shared" si="47"/>
        <v>8.7591240875912413E-2</v>
      </c>
      <c r="G686" s="6">
        <f>$C686/Constants!$B$2</f>
        <v>11.416666666666666</v>
      </c>
      <c r="H686" s="9">
        <f t="shared" si="48"/>
        <v>3.4179650940646053E-3</v>
      </c>
      <c r="I686" s="9">
        <f t="shared" si="49"/>
        <v>7.6722254781821098E-3</v>
      </c>
      <c r="J686" s="10">
        <f>Table13478[[#This Row],[G Mass Ratio (kg)]]*1000</f>
        <v>3.4179650940646051</v>
      </c>
      <c r="K686" s="10">
        <f>Table13478[[#This Row],[G Mass Ratio (kt)]]*1000</f>
        <v>7.67222547818211</v>
      </c>
    </row>
    <row r="687" spans="1:11" x14ac:dyDescent="0.25">
      <c r="A687" s="12">
        <v>686</v>
      </c>
      <c r="B687" s="10">
        <f>1</f>
        <v>1</v>
      </c>
      <c r="C687" s="2">
        <f>Table13478[[#This Row],[Number]]*1000000*Table13478[[#This Row],[Multiplier]]</f>
        <v>686000000</v>
      </c>
      <c r="D687" s="6">
        <f t="shared" si="46"/>
        <v>5.8378141836734627E-2</v>
      </c>
      <c r="E687" s="6">
        <f>Table13478[[#This Row],[Calibration Value]]/Constants!$B$1</f>
        <v>17.129699036956104</v>
      </c>
      <c r="F687" s="6">
        <f t="shared" si="47"/>
        <v>8.7463556851311949E-2</v>
      </c>
      <c r="G687" s="6">
        <f>$C687/Constants!$B$2</f>
        <v>11.433333333333334</v>
      </c>
      <c r="H687" s="9">
        <f t="shared" si="48"/>
        <v>3.4080074443099059E-3</v>
      </c>
      <c r="I687" s="9">
        <f t="shared" si="49"/>
        <v>7.6498737770826775E-3</v>
      </c>
      <c r="J687" s="10">
        <f>Table13478[[#This Row],[G Mass Ratio (kg)]]*1000</f>
        <v>3.4080074443099058</v>
      </c>
      <c r="K687" s="10">
        <f>Table13478[[#This Row],[G Mass Ratio (kt)]]*1000</f>
        <v>7.6498737770826777</v>
      </c>
    </row>
    <row r="688" spans="1:11" x14ac:dyDescent="0.25">
      <c r="A688" s="12">
        <v>687</v>
      </c>
      <c r="B688" s="10">
        <f>1</f>
        <v>1</v>
      </c>
      <c r="C688" s="2">
        <f>Table13478[[#This Row],[Number]]*1000000*Table13478[[#This Row],[Multiplier]]</f>
        <v>687000000</v>
      </c>
      <c r="D688" s="6">
        <f t="shared" si="46"/>
        <v>5.8293166375545782E-2</v>
      </c>
      <c r="E688" s="6">
        <f>Table13478[[#This Row],[Calibration Value]]/Constants!$B$1</f>
        <v>17.154669443715516</v>
      </c>
      <c r="F688" s="6">
        <f t="shared" si="47"/>
        <v>8.7336244541484725E-2</v>
      </c>
      <c r="G688" s="6">
        <f>$C688/Constants!$B$2</f>
        <v>11.45</v>
      </c>
      <c r="H688" s="9">
        <f t="shared" si="48"/>
        <v>3.3980932460870614E-3</v>
      </c>
      <c r="I688" s="9">
        <f t="shared" si="49"/>
        <v>7.6276196106100204E-3</v>
      </c>
      <c r="J688" s="10">
        <f>Table13478[[#This Row],[G Mass Ratio (kg)]]*1000</f>
        <v>3.3980932460870612</v>
      </c>
      <c r="K688" s="10">
        <f>Table13478[[#This Row],[G Mass Ratio (kt)]]*1000</f>
        <v>7.6276196106100205</v>
      </c>
    </row>
    <row r="689" spans="1:11" x14ac:dyDescent="0.25">
      <c r="A689" s="12">
        <v>688</v>
      </c>
      <c r="B689" s="10">
        <f>1</f>
        <v>1</v>
      </c>
      <c r="C689" s="2">
        <f>Table13478[[#This Row],[Number]]*1000000*Table13478[[#This Row],[Multiplier]]</f>
        <v>688000000</v>
      </c>
      <c r="D689" s="6">
        <f t="shared" si="46"/>
        <v>5.8208437936046444E-2</v>
      </c>
      <c r="E689" s="6">
        <f>Table13478[[#This Row],[Calibration Value]]/Constants!$B$1</f>
        <v>17.179639850474928</v>
      </c>
      <c r="F689" s="6">
        <f t="shared" si="47"/>
        <v>8.7209302325581398E-2</v>
      </c>
      <c r="G689" s="6">
        <f>$C689/Constants!$B$2</f>
        <v>11.466666666666667</v>
      </c>
      <c r="H689" s="9">
        <f t="shared" si="48"/>
        <v>3.3882222469545707E-3</v>
      </c>
      <c r="I689" s="9">
        <f t="shared" si="49"/>
        <v>7.605462412114657E-3</v>
      </c>
      <c r="J689" s="10">
        <f>Table13478[[#This Row],[G Mass Ratio (kg)]]*1000</f>
        <v>3.3882222469545709</v>
      </c>
      <c r="K689" s="10">
        <f>Table13478[[#This Row],[G Mass Ratio (kt)]]*1000</f>
        <v>7.6054624121146572</v>
      </c>
    </row>
    <row r="690" spans="1:11" x14ac:dyDescent="0.25">
      <c r="A690" s="12">
        <v>689</v>
      </c>
      <c r="B690" s="10">
        <f>1</f>
        <v>1</v>
      </c>
      <c r="C690" s="2">
        <f>Table13478[[#This Row],[Number]]*1000000*Table13478[[#This Row],[Multiplier]]</f>
        <v>689000000</v>
      </c>
      <c r="D690" s="6">
        <f t="shared" si="46"/>
        <v>5.8123955442670468E-2</v>
      </c>
      <c r="E690" s="6">
        <f>Table13478[[#This Row],[Calibration Value]]/Constants!$B$1</f>
        <v>17.204610257234339</v>
      </c>
      <c r="F690" s="6">
        <f t="shared" si="47"/>
        <v>8.7082728592162567E-2</v>
      </c>
      <c r="G690" s="6">
        <f>$C690/Constants!$B$2</f>
        <v>11.483333333333333</v>
      </c>
      <c r="H690" s="9">
        <f t="shared" si="48"/>
        <v>3.3783941963015417E-3</v>
      </c>
      <c r="I690" s="9">
        <f t="shared" si="49"/>
        <v>7.5834016190562481E-3</v>
      </c>
      <c r="J690" s="10">
        <f>Table13478[[#This Row],[G Mass Ratio (kg)]]*1000</f>
        <v>3.3783941963015418</v>
      </c>
      <c r="K690" s="10">
        <f>Table13478[[#This Row],[G Mass Ratio (kt)]]*1000</f>
        <v>7.5834016190562483</v>
      </c>
    </row>
    <row r="691" spans="1:11" x14ac:dyDescent="0.25">
      <c r="A691" s="12">
        <v>690</v>
      </c>
      <c r="B691" s="10">
        <f>1</f>
        <v>1</v>
      </c>
      <c r="C691" s="2">
        <f>Table13478[[#This Row],[Number]]*1000000*Table13478[[#This Row],[Multiplier]]</f>
        <v>690000000</v>
      </c>
      <c r="D691" s="6">
        <f t="shared" si="46"/>
        <v>5.8039717826086884E-2</v>
      </c>
      <c r="E691" s="6">
        <f>Table13478[[#This Row],[Calibration Value]]/Constants!$B$1</f>
        <v>17.229580663993751</v>
      </c>
      <c r="F691" s="6">
        <f t="shared" si="47"/>
        <v>8.6956521739130432E-2</v>
      </c>
      <c r="G691" s="6">
        <f>$C691/Constants!$B$2</f>
        <v>11.5</v>
      </c>
      <c r="H691" s="9">
        <f t="shared" si="48"/>
        <v>3.3686088453317876E-3</v>
      </c>
      <c r="I691" s="9">
        <f t="shared" si="49"/>
        <v>7.5614366729678632E-3</v>
      </c>
      <c r="J691" s="10">
        <f>Table13478[[#This Row],[G Mass Ratio (kg)]]*1000</f>
        <v>3.3686088453317877</v>
      </c>
      <c r="K691" s="10">
        <f>Table13478[[#This Row],[G Mass Ratio (kt)]]*1000</f>
        <v>7.5614366729678633</v>
      </c>
    </row>
    <row r="692" spans="1:11" x14ac:dyDescent="0.25">
      <c r="A692" s="12">
        <v>691</v>
      </c>
      <c r="B692" s="10">
        <f>1</f>
        <v>1</v>
      </c>
      <c r="C692" s="2">
        <f>Table13478[[#This Row],[Number]]*1000000*Table13478[[#This Row],[Multiplier]]</f>
        <v>691000000</v>
      </c>
      <c r="D692" s="6">
        <f t="shared" si="46"/>
        <v>5.7955724023154777E-2</v>
      </c>
      <c r="E692" s="6">
        <f>Table13478[[#This Row],[Calibration Value]]/Constants!$B$1</f>
        <v>17.254551070753163</v>
      </c>
      <c r="F692" s="6">
        <f t="shared" si="47"/>
        <v>8.6830680173661356E-2</v>
      </c>
      <c r="G692" s="6">
        <f>$C692/Constants!$B$2</f>
        <v>11.516666666666667</v>
      </c>
      <c r="H692" s="9">
        <f t="shared" si="48"/>
        <v>3.3588659470480797E-3</v>
      </c>
      <c r="I692" s="9">
        <f t="shared" si="49"/>
        <v>7.539567019420667E-3</v>
      </c>
      <c r="J692" s="10">
        <f>Table13478[[#This Row],[G Mass Ratio (kg)]]*1000</f>
        <v>3.3588659470480797</v>
      </c>
      <c r="K692" s="10">
        <f>Table13478[[#This Row],[G Mass Ratio (kt)]]*1000</f>
        <v>7.5395670194206668</v>
      </c>
    </row>
    <row r="693" spans="1:11" x14ac:dyDescent="0.25">
      <c r="A693" s="12">
        <v>692</v>
      </c>
      <c r="B693" s="10">
        <f>1</f>
        <v>1</v>
      </c>
      <c r="C693" s="2">
        <f>Table13478[[#This Row],[Number]]*1000000*Table13478[[#This Row],[Multiplier]]</f>
        <v>692000000</v>
      </c>
      <c r="D693" s="6">
        <f t="shared" si="46"/>
        <v>5.7871972976878551E-2</v>
      </c>
      <c r="E693" s="6">
        <f>Table13478[[#This Row],[Calibration Value]]/Constants!$B$1</f>
        <v>17.279521477512571</v>
      </c>
      <c r="F693" s="6">
        <f t="shared" si="47"/>
        <v>8.6705202312138727E-2</v>
      </c>
      <c r="G693" s="6">
        <f>$C693/Constants!$B$2</f>
        <v>11.533333333333333</v>
      </c>
      <c r="H693" s="9">
        <f t="shared" si="48"/>
        <v>3.3491652562365614E-3</v>
      </c>
      <c r="I693" s="9">
        <f t="shared" si="49"/>
        <v>7.5177921079889066E-3</v>
      </c>
      <c r="J693" s="10">
        <f>Table13478[[#This Row],[G Mass Ratio (kg)]]*1000</f>
        <v>3.3491652562365615</v>
      </c>
      <c r="K693" s="10">
        <f>Table13478[[#This Row],[G Mass Ratio (kt)]]*1000</f>
        <v>7.5177921079889067</v>
      </c>
    </row>
    <row r="694" spans="1:11" x14ac:dyDescent="0.25">
      <c r="A694" s="12">
        <v>693</v>
      </c>
      <c r="B694" s="10">
        <f>1</f>
        <v>1</v>
      </c>
      <c r="C694" s="2">
        <f>Table13478[[#This Row],[Number]]*1000000*Table13478[[#This Row],[Multiplier]]</f>
        <v>693000000</v>
      </c>
      <c r="D694" s="6">
        <f t="shared" si="46"/>
        <v>5.7788463636363571E-2</v>
      </c>
      <c r="E694" s="6">
        <f>Table13478[[#This Row],[Calibration Value]]/Constants!$B$1</f>
        <v>17.304491884271982</v>
      </c>
      <c r="F694" s="6">
        <f t="shared" si="47"/>
        <v>8.6580086580086577E-2</v>
      </c>
      <c r="G694" s="6">
        <f>$C694/Constants!$B$2</f>
        <v>11.55</v>
      </c>
      <c r="H694" s="9">
        <f t="shared" si="48"/>
        <v>3.3395065294513147E-3</v>
      </c>
      <c r="I694" s="9">
        <f t="shared" si="49"/>
        <v>7.4961113922152878E-3</v>
      </c>
      <c r="J694" s="10">
        <f>Table13478[[#This Row],[G Mass Ratio (kg)]]*1000</f>
        <v>3.3395065294513149</v>
      </c>
      <c r="K694" s="10">
        <f>Table13478[[#This Row],[G Mass Ratio (kt)]]*1000</f>
        <v>7.4961113922152878</v>
      </c>
    </row>
    <row r="695" spans="1:11" x14ac:dyDescent="0.25">
      <c r="A695" s="12">
        <v>694</v>
      </c>
      <c r="B695" s="10">
        <f>1</f>
        <v>1</v>
      </c>
      <c r="C695" s="2">
        <f>Table13478[[#This Row],[Number]]*1000000*Table13478[[#This Row],[Multiplier]]</f>
        <v>694000000</v>
      </c>
      <c r="D695" s="6">
        <f t="shared" si="46"/>
        <v>5.7705194956772267E-2</v>
      </c>
      <c r="E695" s="6">
        <f>Table13478[[#This Row],[Calibration Value]]/Constants!$B$1</f>
        <v>17.329462291031394</v>
      </c>
      <c r="F695" s="6">
        <f t="shared" si="47"/>
        <v>8.645533141210375E-2</v>
      </c>
      <c r="G695" s="6">
        <f>$C695/Constants!$B$2</f>
        <v>11.566666666666666</v>
      </c>
      <c r="H695" s="9">
        <f t="shared" si="48"/>
        <v>3.3298895249990954E-3</v>
      </c>
      <c r="I695" s="9">
        <f t="shared" si="49"/>
        <v>7.4745243295766938E-3</v>
      </c>
      <c r="J695" s="10">
        <f>Table13478[[#This Row],[G Mass Ratio (kg)]]*1000</f>
        <v>3.3298895249990954</v>
      </c>
      <c r="K695" s="10">
        <f>Table13478[[#This Row],[G Mass Ratio (kt)]]*1000</f>
        <v>7.4745243295766937</v>
      </c>
    </row>
    <row r="696" spans="1:11" x14ac:dyDescent="0.25">
      <c r="A696" s="12">
        <v>695</v>
      </c>
      <c r="B696" s="10">
        <f>1</f>
        <v>1</v>
      </c>
      <c r="C696" s="2">
        <f>Table13478[[#This Row],[Number]]*1000000*Table13478[[#This Row],[Multiplier]]</f>
        <v>695000000</v>
      </c>
      <c r="D696" s="6">
        <f t="shared" si="46"/>
        <v>5.7622165899280507E-2</v>
      </c>
      <c r="E696" s="6">
        <f>Table13478[[#This Row],[Calibration Value]]/Constants!$B$1</f>
        <v>17.354432697790806</v>
      </c>
      <c r="F696" s="6">
        <f t="shared" si="47"/>
        <v>8.6330935251798552E-2</v>
      </c>
      <c r="G696" s="6">
        <f>$C696/Constants!$B$2</f>
        <v>11.583333333333334</v>
      </c>
      <c r="H696" s="9">
        <f t="shared" si="48"/>
        <v>3.3203140029242051E-3</v>
      </c>
      <c r="I696" s="9">
        <f t="shared" si="49"/>
        <v>7.4530303814502336E-3</v>
      </c>
      <c r="J696" s="10">
        <f>Table13478[[#This Row],[G Mass Ratio (kg)]]*1000</f>
        <v>3.3203140029242051</v>
      </c>
      <c r="K696" s="10">
        <f>Table13478[[#This Row],[G Mass Ratio (kt)]]*1000</f>
        <v>7.4530303814502332</v>
      </c>
    </row>
    <row r="697" spans="1:11" x14ac:dyDescent="0.25">
      <c r="A697" s="12">
        <v>696</v>
      </c>
      <c r="B697" s="10">
        <f>1</f>
        <v>1</v>
      </c>
      <c r="C697" s="2">
        <f>Table13478[[#This Row],[Number]]*1000000*Table13478[[#This Row],[Multiplier]]</f>
        <v>696000000</v>
      </c>
      <c r="D697" s="6">
        <f t="shared" si="46"/>
        <v>5.7539375431034413E-2</v>
      </c>
      <c r="E697" s="6">
        <f>Table13478[[#This Row],[Calibration Value]]/Constants!$B$1</f>
        <v>17.379403104550217</v>
      </c>
      <c r="F697" s="6">
        <f t="shared" si="47"/>
        <v>8.6206896551724144E-2</v>
      </c>
      <c r="G697" s="6">
        <f>$C697/Constants!$B$2</f>
        <v>11.6</v>
      </c>
      <c r="H697" s="9">
        <f t="shared" si="48"/>
        <v>3.3107797249935268E-3</v>
      </c>
      <c r="I697" s="9">
        <f t="shared" si="49"/>
        <v>7.4316290130796679E-3</v>
      </c>
      <c r="J697" s="10">
        <f>Table13478[[#This Row],[G Mass Ratio (kg)]]*1000</f>
        <v>3.3107797249935267</v>
      </c>
      <c r="K697" s="10">
        <f>Table13478[[#This Row],[G Mass Ratio (kt)]]*1000</f>
        <v>7.4316290130796681</v>
      </c>
    </row>
    <row r="698" spans="1:11" x14ac:dyDescent="0.25">
      <c r="A698" s="12">
        <v>697</v>
      </c>
      <c r="B698" s="10">
        <f>1</f>
        <v>1</v>
      </c>
      <c r="C698" s="2">
        <f>Table13478[[#This Row],[Number]]*1000000*Table13478[[#This Row],[Multiplier]]</f>
        <v>697000000</v>
      </c>
      <c r="D698" s="6">
        <f t="shared" si="46"/>
        <v>5.7456822525107532E-2</v>
      </c>
      <c r="E698" s="6">
        <f>Table13478[[#This Row],[Calibration Value]]/Constants!$B$1</f>
        <v>17.404373511309629</v>
      </c>
      <c r="F698" s="6">
        <f t="shared" si="47"/>
        <v>8.6083213773314196E-2</v>
      </c>
      <c r="G698" s="6">
        <f>$C698/Constants!$B$2</f>
        <v>11.616666666666667</v>
      </c>
      <c r="H698" s="9">
        <f t="shared" si="48"/>
        <v>3.3012864546817042E-3</v>
      </c>
      <c r="I698" s="9">
        <f t="shared" si="49"/>
        <v>7.4103196935421112E-3</v>
      </c>
      <c r="J698" s="10">
        <f>Table13478[[#This Row],[G Mass Ratio (kg)]]*1000</f>
        <v>3.3012864546817045</v>
      </c>
      <c r="K698" s="10">
        <f>Table13478[[#This Row],[G Mass Ratio (kt)]]*1000</f>
        <v>7.4103196935421112</v>
      </c>
    </row>
    <row r="699" spans="1:11" x14ac:dyDescent="0.25">
      <c r="A699" s="12">
        <v>698</v>
      </c>
      <c r="B699" s="10">
        <f>1</f>
        <v>1</v>
      </c>
      <c r="C699" s="2">
        <f>Table13478[[#This Row],[Number]]*1000000*Table13478[[#This Row],[Multiplier]]</f>
        <v>698000000</v>
      </c>
      <c r="D699" s="6">
        <f t="shared" si="46"/>
        <v>5.7374506160458381E-2</v>
      </c>
      <c r="E699" s="6">
        <f>Table13478[[#This Row],[Calibration Value]]/Constants!$B$1</f>
        <v>17.429343918069041</v>
      </c>
      <c r="F699" s="6">
        <f t="shared" si="47"/>
        <v>8.5959885386819493E-2</v>
      </c>
      <c r="G699" s="6">
        <f>$C699/Constants!$B$2</f>
        <v>11.633333333333333</v>
      </c>
      <c r="H699" s="9">
        <f t="shared" si="48"/>
        <v>3.2918339571564766E-3</v>
      </c>
      <c r="I699" s="9">
        <f t="shared" si="49"/>
        <v>7.389101895715143E-3</v>
      </c>
      <c r="J699" s="10">
        <f>Table13478[[#This Row],[G Mass Ratio (kg)]]*1000</f>
        <v>3.2918339571564768</v>
      </c>
      <c r="K699" s="10">
        <f>Table13478[[#This Row],[G Mass Ratio (kt)]]*1000</f>
        <v>7.3891018957151431</v>
      </c>
    </row>
    <row r="700" spans="1:11" x14ac:dyDescent="0.25">
      <c r="A700" s="12">
        <v>699</v>
      </c>
      <c r="B700" s="10">
        <f>1</f>
        <v>1</v>
      </c>
      <c r="C700" s="2">
        <f>Table13478[[#This Row],[Number]]*1000000*Table13478[[#This Row],[Multiplier]]</f>
        <v>699000000</v>
      </c>
      <c r="D700" s="6">
        <f t="shared" si="46"/>
        <v>5.7292425321888343E-2</v>
      </c>
      <c r="E700" s="6">
        <f>Table13478[[#This Row],[Calibration Value]]/Constants!$B$1</f>
        <v>17.454314324828452</v>
      </c>
      <c r="F700" s="6">
        <f t="shared" si="47"/>
        <v>8.5836909871244635E-2</v>
      </c>
      <c r="G700" s="6">
        <f>$C700/Constants!$B$2</f>
        <v>11.65</v>
      </c>
      <c r="H700" s="9">
        <f t="shared" si="48"/>
        <v>3.2824219992641525E-3</v>
      </c>
      <c r="I700" s="9">
        <f t="shared" si="49"/>
        <v>7.3679750962441747E-3</v>
      </c>
      <c r="J700" s="10">
        <f>Table13478[[#This Row],[G Mass Ratio (kg)]]*1000</f>
        <v>3.2824219992641526</v>
      </c>
      <c r="K700" s="10">
        <f>Table13478[[#This Row],[G Mass Ratio (kt)]]*1000</f>
        <v>7.3679750962441748</v>
      </c>
    </row>
    <row r="701" spans="1:11" x14ac:dyDescent="0.25">
      <c r="A701" s="12">
        <v>700</v>
      </c>
      <c r="B701" s="10">
        <f>1</f>
        <v>1</v>
      </c>
      <c r="C701" s="2">
        <f>Table13478[[#This Row],[Number]]*1000000*Table13478[[#This Row],[Multiplier]]</f>
        <v>700000000</v>
      </c>
      <c r="D701" s="6">
        <f t="shared" si="46"/>
        <v>5.7210578999999928E-2</v>
      </c>
      <c r="E701" s="6">
        <f>Table13478[[#This Row],[Calibration Value]]/Constants!$B$1</f>
        <v>17.479284731587864</v>
      </c>
      <c r="F701" s="6">
        <f t="shared" si="47"/>
        <v>8.5714285714285715E-2</v>
      </c>
      <c r="G701" s="6">
        <f>$C701/Constants!$B$2</f>
        <v>11.666666666666666</v>
      </c>
      <c r="H701" s="9">
        <f t="shared" si="48"/>
        <v>3.2730503495152327E-3</v>
      </c>
      <c r="I701" s="9">
        <f t="shared" si="49"/>
        <v>7.3469387755102046E-3</v>
      </c>
      <c r="J701" s="10">
        <f>Table13478[[#This Row],[G Mass Ratio (kg)]]*1000</f>
        <v>3.2730503495152328</v>
      </c>
      <c r="K701" s="10">
        <f>Table13478[[#This Row],[G Mass Ratio (kt)]]*1000</f>
        <v>7.3469387755102042</v>
      </c>
    </row>
    <row r="702" spans="1:11" x14ac:dyDescent="0.25">
      <c r="A702" s="12">
        <v>701</v>
      </c>
      <c r="B702" s="10">
        <f>1</f>
        <v>1</v>
      </c>
      <c r="C702" s="2">
        <f>Table13478[[#This Row],[Number]]*1000000*Table13478[[#This Row],[Multiplier]]</f>
        <v>701000000</v>
      </c>
      <c r="D702" s="6">
        <f t="shared" si="46"/>
        <v>5.7128966191155428E-2</v>
      </c>
      <c r="E702" s="6">
        <f>Table13478[[#This Row],[Calibration Value]]/Constants!$B$1</f>
        <v>17.504255138347272</v>
      </c>
      <c r="F702" s="6">
        <f t="shared" si="47"/>
        <v>8.5592011412268187E-2</v>
      </c>
      <c r="G702" s="6">
        <f>$C702/Constants!$B$2</f>
        <v>11.683333333333334</v>
      </c>
      <c r="H702" s="9">
        <f t="shared" si="48"/>
        <v>3.26371877807018E-3</v>
      </c>
      <c r="I702" s="9">
        <f t="shared" si="49"/>
        <v>7.3259924175978477E-3</v>
      </c>
      <c r="J702" s="10">
        <f>Table13478[[#This Row],[G Mass Ratio (kg)]]*1000</f>
        <v>3.2637187780701802</v>
      </c>
      <c r="K702" s="10">
        <f>Table13478[[#This Row],[G Mass Ratio (kt)]]*1000</f>
        <v>7.3259924175978481</v>
      </c>
    </row>
    <row r="703" spans="1:11" x14ac:dyDescent="0.25">
      <c r="A703" s="12">
        <v>702</v>
      </c>
      <c r="B703" s="10">
        <f>1</f>
        <v>1</v>
      </c>
      <c r="C703" s="2">
        <f>Table13478[[#This Row],[Number]]*1000000*Table13478[[#This Row],[Multiplier]]</f>
        <v>702000000</v>
      </c>
      <c r="D703" s="6">
        <f t="shared" si="46"/>
        <v>5.7047585897435832E-2</v>
      </c>
      <c r="E703" s="6">
        <f>Table13478[[#This Row],[Calibration Value]]/Constants!$B$1</f>
        <v>17.529225545106684</v>
      </c>
      <c r="F703" s="6">
        <f t="shared" si="47"/>
        <v>8.5470085470085472E-2</v>
      </c>
      <c r="G703" s="6">
        <f>$C703/Constants!$B$2</f>
        <v>11.7</v>
      </c>
      <c r="H703" s="9">
        <f t="shared" si="48"/>
        <v>3.2544270567253196E-3</v>
      </c>
      <c r="I703" s="9">
        <f t="shared" si="49"/>
        <v>7.3051355102637158E-3</v>
      </c>
      <c r="J703" s="10">
        <f>Table13478[[#This Row],[G Mass Ratio (kg)]]*1000</f>
        <v>3.2544270567253197</v>
      </c>
      <c r="K703" s="10">
        <f>Table13478[[#This Row],[G Mass Ratio (kt)]]*1000</f>
        <v>7.3051355102637157</v>
      </c>
    </row>
    <row r="704" spans="1:11" x14ac:dyDescent="0.25">
      <c r="A704" s="12">
        <v>703</v>
      </c>
      <c r="B704" s="10">
        <f>1</f>
        <v>1</v>
      </c>
      <c r="C704" s="2">
        <f>Table13478[[#This Row],[Number]]*1000000*Table13478[[#This Row],[Multiplier]]</f>
        <v>703000000</v>
      </c>
      <c r="D704" s="6">
        <f t="shared" si="46"/>
        <v>5.6966437126600218E-2</v>
      </c>
      <c r="E704" s="6">
        <f>Table13478[[#This Row],[Calibration Value]]/Constants!$B$1</f>
        <v>17.554195951866095</v>
      </c>
      <c r="F704" s="6">
        <f t="shared" si="47"/>
        <v>8.5348506401137975E-2</v>
      </c>
      <c r="G704" s="6">
        <f>$C704/Constants!$B$2</f>
        <v>11.716666666666667</v>
      </c>
      <c r="H704" s="9">
        <f t="shared" si="48"/>
        <v>3.2451749588988956E-3</v>
      </c>
      <c r="I704" s="9">
        <f t="shared" si="49"/>
        <v>7.2843675449050897E-3</v>
      </c>
      <c r="J704" s="10">
        <f>Table13478[[#This Row],[G Mass Ratio (kg)]]*1000</f>
        <v>3.2451749588988954</v>
      </c>
      <c r="K704" s="10">
        <f>Table13478[[#This Row],[G Mass Ratio (kt)]]*1000</f>
        <v>7.2843675449050895</v>
      </c>
    </row>
    <row r="705" spans="1:11" x14ac:dyDescent="0.25">
      <c r="A705" s="12">
        <v>704</v>
      </c>
      <c r="B705" s="10">
        <f>1</f>
        <v>1</v>
      </c>
      <c r="C705" s="2">
        <f>Table13478[[#This Row],[Number]]*1000000*Table13478[[#This Row],[Multiplier]]</f>
        <v>704000000</v>
      </c>
      <c r="D705" s="6">
        <f t="shared" si="46"/>
        <v>5.6885518892045385E-2</v>
      </c>
      <c r="E705" s="6">
        <f>Table13478[[#This Row],[Calibration Value]]/Constants!$B$1</f>
        <v>17.579166358625507</v>
      </c>
      <c r="F705" s="6">
        <f t="shared" si="47"/>
        <v>8.5227272727272735E-2</v>
      </c>
      <c r="G705" s="6">
        <f>$C705/Constants!$B$2</f>
        <v>11.733333333333333</v>
      </c>
      <c r="H705" s="9">
        <f t="shared" si="48"/>
        <v>3.2359622596172524E-3</v>
      </c>
      <c r="I705" s="9">
        <f t="shared" si="49"/>
        <v>7.2636880165289266E-3</v>
      </c>
      <c r="J705" s="10">
        <f>Table13478[[#This Row],[G Mass Ratio (kg)]]*1000</f>
        <v>3.2359622596172524</v>
      </c>
      <c r="K705" s="10">
        <f>Table13478[[#This Row],[G Mass Ratio (kt)]]*1000</f>
        <v>7.2636880165289268</v>
      </c>
    </row>
    <row r="706" spans="1:11" x14ac:dyDescent="0.25">
      <c r="A706" s="12">
        <v>705</v>
      </c>
      <c r="B706" s="10">
        <f>1</f>
        <v>1</v>
      </c>
      <c r="C706" s="2">
        <f>Table13478[[#This Row],[Number]]*1000000*Table13478[[#This Row],[Multiplier]]</f>
        <v>705000000</v>
      </c>
      <c r="D706" s="6">
        <f t="shared" si="46"/>
        <v>5.6804830212765889E-2</v>
      </c>
      <c r="E706" s="6">
        <f>Table13478[[#This Row],[Calibration Value]]/Constants!$B$1</f>
        <v>17.604136765384919</v>
      </c>
      <c r="F706" s="6">
        <f t="shared" si="47"/>
        <v>8.5106382978723402E-2</v>
      </c>
      <c r="G706" s="6">
        <f>$C706/Constants!$B$2</f>
        <v>11.75</v>
      </c>
      <c r="H706" s="9">
        <f t="shared" si="48"/>
        <v>3.2267887355011604E-3</v>
      </c>
      <c r="I706" s="9">
        <f t="shared" si="49"/>
        <v>7.2430964237211407E-3</v>
      </c>
      <c r="J706" s="10">
        <f>Table13478[[#This Row],[G Mass Ratio (kg)]]*1000</f>
        <v>3.2267887355011604</v>
      </c>
      <c r="K706" s="10">
        <f>Table13478[[#This Row],[G Mass Ratio (kt)]]*1000</f>
        <v>7.2430964237211404</v>
      </c>
    </row>
    <row r="707" spans="1:11" x14ac:dyDescent="0.25">
      <c r="A707" s="12">
        <v>706</v>
      </c>
      <c r="B707" s="10">
        <f>1</f>
        <v>1</v>
      </c>
      <c r="C707" s="2">
        <f>Table13478[[#This Row],[Number]]*1000000*Table13478[[#This Row],[Multiplier]]</f>
        <v>706000000</v>
      </c>
      <c r="D707" s="6">
        <f t="shared" si="46"/>
        <v>5.6724370113314375E-2</v>
      </c>
      <c r="E707" s="6">
        <f>Table13478[[#This Row],[Calibration Value]]/Constants!$B$1</f>
        <v>17.62910717214433</v>
      </c>
      <c r="F707" s="6">
        <f t="shared" si="47"/>
        <v>8.4985835694050979E-2</v>
      </c>
      <c r="G707" s="6">
        <f>$C707/Constants!$B$2</f>
        <v>11.766666666666667</v>
      </c>
      <c r="H707" s="9">
        <f t="shared" si="48"/>
        <v>3.2176541647522729E-3</v>
      </c>
      <c r="I707" s="9">
        <f t="shared" si="49"/>
        <v>7.2225922686162299E-3</v>
      </c>
      <c r="J707" s="10">
        <f>Table13478[[#This Row],[G Mass Ratio (kg)]]*1000</f>
        <v>3.2176541647522727</v>
      </c>
      <c r="K707" s="10">
        <f>Table13478[[#This Row],[G Mass Ratio (kt)]]*1000</f>
        <v>7.2225922686162303</v>
      </c>
    </row>
    <row r="708" spans="1:11" x14ac:dyDescent="0.25">
      <c r="A708" s="12">
        <v>707</v>
      </c>
      <c r="B708" s="10">
        <f>1</f>
        <v>1</v>
      </c>
      <c r="C708" s="2">
        <f>Table13478[[#This Row],[Number]]*1000000*Table13478[[#This Row],[Multiplier]]</f>
        <v>707000000</v>
      </c>
      <c r="D708" s="6">
        <f t="shared" si="46"/>
        <v>5.6644137623762303E-2</v>
      </c>
      <c r="E708" s="6">
        <f>Table13478[[#This Row],[Calibration Value]]/Constants!$B$1</f>
        <v>17.654077578903742</v>
      </c>
      <c r="F708" s="6">
        <f t="shared" si="47"/>
        <v>8.4865629420084868E-2</v>
      </c>
      <c r="G708" s="6">
        <f>$C708/Constants!$B$2</f>
        <v>11.783333333333333</v>
      </c>
      <c r="H708" s="9">
        <f t="shared" si="48"/>
        <v>3.208558327139724E-3</v>
      </c>
      <c r="I708" s="9">
        <f t="shared" si="49"/>
        <v>7.2021750568671741E-3</v>
      </c>
      <c r="J708" s="10">
        <f>Table13478[[#This Row],[G Mass Ratio (kg)]]*1000</f>
        <v>3.2085583271397238</v>
      </c>
      <c r="K708" s="10">
        <f>Table13478[[#This Row],[G Mass Ratio (kt)]]*1000</f>
        <v>7.2021750568671736</v>
      </c>
    </row>
    <row r="709" spans="1:11" x14ac:dyDescent="0.25">
      <c r="A709" s="12">
        <v>708</v>
      </c>
      <c r="B709" s="10">
        <f>1</f>
        <v>1</v>
      </c>
      <c r="C709" s="2">
        <f>Table13478[[#This Row],[Number]]*1000000*Table13478[[#This Row],[Multiplier]]</f>
        <v>708000000</v>
      </c>
      <c r="D709" s="6">
        <f t="shared" si="46"/>
        <v>5.6564131779660944E-2</v>
      </c>
      <c r="E709" s="6">
        <f>Table13478[[#This Row],[Calibration Value]]/Constants!$B$1</f>
        <v>17.679047985663153</v>
      </c>
      <c r="F709" s="6">
        <f t="shared" si="47"/>
        <v>8.4745762711864403E-2</v>
      </c>
      <c r="G709" s="6">
        <f>$C709/Constants!$B$2</f>
        <v>11.8</v>
      </c>
      <c r="H709" s="9">
        <f t="shared" si="48"/>
        <v>3.199501003986849E-3</v>
      </c>
      <c r="I709" s="9">
        <f t="shared" si="49"/>
        <v>7.1818442976156272E-3</v>
      </c>
      <c r="J709" s="10">
        <f>Table13478[[#This Row],[G Mass Ratio (kg)]]*1000</f>
        <v>3.1995010039868492</v>
      </c>
      <c r="K709" s="10">
        <f>Table13478[[#This Row],[G Mass Ratio (kt)]]*1000</f>
        <v>7.1818442976156271</v>
      </c>
    </row>
    <row r="710" spans="1:11" x14ac:dyDescent="0.25">
      <c r="A710" s="12">
        <v>709</v>
      </c>
      <c r="B710" s="10">
        <f>1</f>
        <v>1</v>
      </c>
      <c r="C710" s="2">
        <f>Table13478[[#This Row],[Number]]*1000000*Table13478[[#This Row],[Multiplier]]</f>
        <v>709000000</v>
      </c>
      <c r="D710" s="6">
        <f t="shared" si="46"/>
        <v>5.648435162200275E-2</v>
      </c>
      <c r="E710" s="6">
        <f>Table13478[[#This Row],[Calibration Value]]/Constants!$B$1</f>
        <v>17.704018392422565</v>
      </c>
      <c r="F710" s="6">
        <f t="shared" si="47"/>
        <v>8.4626234132581107E-2</v>
      </c>
      <c r="G710" s="6">
        <f>$C710/Constants!$B$2</f>
        <v>11.816666666666666</v>
      </c>
      <c r="H710" s="9">
        <f t="shared" si="48"/>
        <v>3.1904819781580448E-3</v>
      </c>
      <c r="I710" s="9">
        <f t="shared" si="49"/>
        <v>7.1615995034624361E-3</v>
      </c>
      <c r="J710" s="10">
        <f>Table13478[[#This Row],[G Mass Ratio (kg)]]*1000</f>
        <v>3.1904819781580449</v>
      </c>
      <c r="K710" s="10">
        <f>Table13478[[#This Row],[G Mass Ratio (kt)]]*1000</f>
        <v>7.161599503462436</v>
      </c>
    </row>
    <row r="711" spans="1:11" x14ac:dyDescent="0.25">
      <c r="A711" s="12">
        <v>710</v>
      </c>
      <c r="B711" s="10">
        <f>1</f>
        <v>1</v>
      </c>
      <c r="C711" s="2">
        <f>Table13478[[#This Row],[Number]]*1000000*Table13478[[#This Row],[Multiplier]]</f>
        <v>710000000</v>
      </c>
      <c r="D711" s="6">
        <f t="shared" si="46"/>
        <v>5.6404796197183034E-2</v>
      </c>
      <c r="E711" s="6">
        <f>Table13478[[#This Row],[Calibration Value]]/Constants!$B$1</f>
        <v>17.728988799181973</v>
      </c>
      <c r="F711" s="6">
        <f t="shared" si="47"/>
        <v>8.4507042253521125E-2</v>
      </c>
      <c r="G711" s="6">
        <f>$C711/Constants!$B$2</f>
        <v>11.833333333333334</v>
      </c>
      <c r="H711" s="9">
        <f t="shared" si="48"/>
        <v>3.1815010340457538E-3</v>
      </c>
      <c r="I711" s="9">
        <f t="shared" si="49"/>
        <v>7.1414401904384044E-3</v>
      </c>
      <c r="J711" s="10">
        <f>Table13478[[#This Row],[G Mass Ratio (kg)]]*1000</f>
        <v>3.1815010340457537</v>
      </c>
      <c r="K711" s="10">
        <f>Table13478[[#This Row],[G Mass Ratio (kt)]]*1000</f>
        <v>7.1414401904384048</v>
      </c>
    </row>
    <row r="712" spans="1:11" x14ac:dyDescent="0.25">
      <c r="A712" s="12">
        <v>711</v>
      </c>
      <c r="B712" s="10">
        <f>1</f>
        <v>1</v>
      </c>
      <c r="C712" s="2">
        <f>Table13478[[#This Row],[Number]]*1000000*Table13478[[#This Row],[Multiplier]]</f>
        <v>711000000</v>
      </c>
      <c r="D712" s="6">
        <f t="shared" si="46"/>
        <v>5.6325464556961961E-2</v>
      </c>
      <c r="E712" s="6">
        <f>Table13478[[#This Row],[Calibration Value]]/Constants!$B$1</f>
        <v>17.753959205941385</v>
      </c>
      <c r="F712" s="6">
        <f t="shared" si="47"/>
        <v>8.4388185654008435E-2</v>
      </c>
      <c r="G712" s="6">
        <f>$C712/Constants!$B$2</f>
        <v>11.85</v>
      </c>
      <c r="H712" s="9">
        <f t="shared" si="48"/>
        <v>3.1725579575575783E-3</v>
      </c>
      <c r="I712" s="9">
        <f t="shared" si="49"/>
        <v>7.1213658779753948E-3</v>
      </c>
      <c r="J712" s="10">
        <f>Table13478[[#This Row],[G Mass Ratio (kg)]]*1000</f>
        <v>3.1725579575575784</v>
      </c>
      <c r="K712" s="10">
        <f>Table13478[[#This Row],[G Mass Ratio (kt)]]*1000</f>
        <v>7.1213658779753946</v>
      </c>
    </row>
    <row r="713" spans="1:11" x14ac:dyDescent="0.25">
      <c r="A713" s="12">
        <v>712</v>
      </c>
      <c r="B713" s="10">
        <f>1</f>
        <v>1</v>
      </c>
      <c r="C713" s="2">
        <f>Table13478[[#This Row],[Number]]*1000000*Table13478[[#This Row],[Multiplier]]</f>
        <v>712000000</v>
      </c>
      <c r="D713" s="6">
        <f t="shared" si="46"/>
        <v>5.6246355758426902E-2</v>
      </c>
      <c r="E713" s="6">
        <f>Table13478[[#This Row],[Calibration Value]]/Constants!$B$1</f>
        <v>17.778929612700797</v>
      </c>
      <c r="F713" s="6">
        <f t="shared" si="47"/>
        <v>8.4269662921348312E-2</v>
      </c>
      <c r="G713" s="6">
        <f>$C713/Constants!$B$2</f>
        <v>11.866666666666667</v>
      </c>
      <c r="H713" s="9">
        <f t="shared" si="48"/>
        <v>3.163652536103523E-3</v>
      </c>
      <c r="I713" s="9">
        <f t="shared" si="49"/>
        <v>7.1013760888776669E-3</v>
      </c>
      <c r="J713" s="10">
        <f>Table13478[[#This Row],[G Mass Ratio (kg)]]*1000</f>
        <v>3.1636525361035228</v>
      </c>
      <c r="K713" s="10">
        <f>Table13478[[#This Row],[G Mass Ratio (kt)]]*1000</f>
        <v>7.1013760888776671</v>
      </c>
    </row>
    <row r="714" spans="1:11" x14ac:dyDescent="0.25">
      <c r="A714" s="12">
        <v>713</v>
      </c>
      <c r="B714" s="10">
        <f>1</f>
        <v>1</v>
      </c>
      <c r="C714" s="2">
        <f>Table13478[[#This Row],[Number]]*1000000*Table13478[[#This Row],[Multiplier]]</f>
        <v>713000000</v>
      </c>
      <c r="D714" s="6">
        <f t="shared" si="46"/>
        <v>5.6167468863955052E-2</v>
      </c>
      <c r="E714" s="6">
        <f>Table13478[[#This Row],[Calibration Value]]/Constants!$B$1</f>
        <v>17.803900019460208</v>
      </c>
      <c r="F714" s="6">
        <f t="shared" si="47"/>
        <v>8.4151472650771386E-2</v>
      </c>
      <c r="G714" s="6">
        <f>$C714/Constants!$B$2</f>
        <v>11.883333333333333</v>
      </c>
      <c r="H714" s="9">
        <f t="shared" si="48"/>
        <v>3.15478455858336E-3</v>
      </c>
      <c r="I714" s="9">
        <f t="shared" si="49"/>
        <v>7.081470349293525E-3</v>
      </c>
      <c r="J714" s="10">
        <f>Table13478[[#This Row],[G Mass Ratio (kg)]]*1000</f>
        <v>3.1547845585833598</v>
      </c>
      <c r="K714" s="10">
        <f>Table13478[[#This Row],[G Mass Ratio (kt)]]*1000</f>
        <v>7.0814703492935251</v>
      </c>
    </row>
    <row r="715" spans="1:11" x14ac:dyDescent="0.25">
      <c r="A715" s="12">
        <v>714</v>
      </c>
      <c r="B715" s="10">
        <f>1</f>
        <v>1</v>
      </c>
      <c r="C715" s="2">
        <f>Table13478[[#This Row],[Number]]*1000000*Table13478[[#This Row],[Multiplier]]</f>
        <v>714000000</v>
      </c>
      <c r="D715" s="6">
        <f t="shared" si="46"/>
        <v>5.6088802941176401E-2</v>
      </c>
      <c r="E715" s="6">
        <f>Table13478[[#This Row],[Calibration Value]]/Constants!$B$1</f>
        <v>17.82887042621962</v>
      </c>
      <c r="F715" s="6">
        <f t="shared" si="47"/>
        <v>8.4033613445378144E-2</v>
      </c>
      <c r="G715" s="6">
        <f>$C715/Constants!$B$2</f>
        <v>11.9</v>
      </c>
      <c r="H715" s="9">
        <f t="shared" si="48"/>
        <v>3.1459538153741184E-3</v>
      </c>
      <c r="I715" s="9">
        <f t="shared" si="49"/>
        <v>7.0616481886872388E-3</v>
      </c>
      <c r="J715" s="10">
        <f>Table13478[[#This Row],[G Mass Ratio (kg)]]*1000</f>
        <v>3.1459538153741184</v>
      </c>
      <c r="K715" s="10">
        <f>Table13478[[#This Row],[G Mass Ratio (kt)]]*1000</f>
        <v>7.0616481886872391</v>
      </c>
    </row>
    <row r="716" spans="1:11" x14ac:dyDescent="0.25">
      <c r="A716" s="12">
        <v>715</v>
      </c>
      <c r="B716" s="10">
        <f>1</f>
        <v>1</v>
      </c>
      <c r="C716" s="2">
        <f>Table13478[[#This Row],[Number]]*1000000*Table13478[[#This Row],[Multiplier]]</f>
        <v>715000000</v>
      </c>
      <c r="D716" s="6">
        <f t="shared" si="46"/>
        <v>5.6010357062936993E-2</v>
      </c>
      <c r="E716" s="6">
        <f>Table13478[[#This Row],[Calibration Value]]/Constants!$B$1</f>
        <v>17.853840832979031</v>
      </c>
      <c r="F716" s="6">
        <f t="shared" si="47"/>
        <v>8.3916083916083919E-2</v>
      </c>
      <c r="G716" s="6">
        <f>$C716/Constants!$B$2</f>
        <v>11.916666666666666</v>
      </c>
      <c r="H716" s="9">
        <f t="shared" si="48"/>
        <v>3.1371600983176959E-3</v>
      </c>
      <c r="I716" s="9">
        <f t="shared" si="49"/>
        <v>7.0419091398112379E-3</v>
      </c>
      <c r="J716" s="10">
        <f>Table13478[[#This Row],[G Mass Ratio (kg)]]*1000</f>
        <v>3.1371600983176959</v>
      </c>
      <c r="K716" s="10">
        <f>Table13478[[#This Row],[G Mass Ratio (kt)]]*1000</f>
        <v>7.0419091398112377</v>
      </c>
    </row>
    <row r="717" spans="1:11" x14ac:dyDescent="0.25">
      <c r="A717" s="12">
        <v>716</v>
      </c>
      <c r="B717" s="10">
        <f>1</f>
        <v>1</v>
      </c>
      <c r="C717" s="2">
        <f>Table13478[[#This Row],[Number]]*1000000*Table13478[[#This Row],[Multiplier]]</f>
        <v>716000000</v>
      </c>
      <c r="D717" s="6">
        <f t="shared" si="46"/>
        <v>5.5932130307262497E-2</v>
      </c>
      <c r="E717" s="6">
        <f>Table13478[[#This Row],[Calibration Value]]/Constants!$B$1</f>
        <v>17.878811239738443</v>
      </c>
      <c r="F717" s="6">
        <f t="shared" si="47"/>
        <v>8.3798882681564241E-2</v>
      </c>
      <c r="G717" s="6">
        <f>$C717/Constants!$B$2</f>
        <v>11.933333333333334</v>
      </c>
      <c r="H717" s="9">
        <f t="shared" si="48"/>
        <v>3.1284032007085918E-3</v>
      </c>
      <c r="I717" s="9">
        <f t="shared" si="49"/>
        <v>7.0222527386785676E-3</v>
      </c>
      <c r="J717" s="10">
        <f>Table13478[[#This Row],[G Mass Ratio (kg)]]*1000</f>
        <v>3.1284032007085916</v>
      </c>
      <c r="K717" s="10">
        <f>Table13478[[#This Row],[G Mass Ratio (kt)]]*1000</f>
        <v>7.022252738678568</v>
      </c>
    </row>
    <row r="718" spans="1:11" x14ac:dyDescent="0.25">
      <c r="A718" s="12">
        <v>717</v>
      </c>
      <c r="B718" s="10">
        <f>1</f>
        <v>1</v>
      </c>
      <c r="C718" s="2">
        <f>Table13478[[#This Row],[Number]]*1000000*Table13478[[#This Row],[Multiplier]]</f>
        <v>717000000</v>
      </c>
      <c r="D718" s="6">
        <f t="shared" si="46"/>
        <v>5.5854121757322107E-2</v>
      </c>
      <c r="E718" s="6">
        <f>Table13478[[#This Row],[Calibration Value]]/Constants!$B$1</f>
        <v>17.903781646497855</v>
      </c>
      <c r="F718" s="6">
        <f t="shared" si="47"/>
        <v>8.3682008368200847E-2</v>
      </c>
      <c r="G718" s="6">
        <f>$C718/Constants!$B$2</f>
        <v>11.95</v>
      </c>
      <c r="H718" s="9">
        <f t="shared" si="48"/>
        <v>3.1196829172817626E-3</v>
      </c>
      <c r="I718" s="9">
        <f t="shared" si="49"/>
        <v>7.0026785245356363E-3</v>
      </c>
      <c r="J718" s="10">
        <f>Table13478[[#This Row],[G Mass Ratio (kg)]]*1000</f>
        <v>3.1196829172817626</v>
      </c>
      <c r="K718" s="10">
        <f>Table13478[[#This Row],[G Mass Ratio (kt)]]*1000</f>
        <v>7.0026785245356367</v>
      </c>
    </row>
    <row r="719" spans="1:11" x14ac:dyDescent="0.25">
      <c r="A719" s="12">
        <v>718</v>
      </c>
      <c r="B719" s="10">
        <f>1</f>
        <v>1</v>
      </c>
      <c r="C719" s="2">
        <f>Table13478[[#This Row],[Number]]*1000000*Table13478[[#This Row],[Multiplier]]</f>
        <v>718000000</v>
      </c>
      <c r="D719" s="6">
        <f t="shared" si="46"/>
        <v>5.5776330501392697E-2</v>
      </c>
      <c r="E719" s="6">
        <f>Table13478[[#This Row],[Calibration Value]]/Constants!$B$1</f>
        <v>17.928752053257263</v>
      </c>
      <c r="F719" s="6">
        <f t="shared" si="47"/>
        <v>8.3565459610027856E-2</v>
      </c>
      <c r="G719" s="6">
        <f>$C719/Constants!$B$2</f>
        <v>11.966666666666667</v>
      </c>
      <c r="H719" s="9">
        <f t="shared" si="48"/>
        <v>3.1109990442005895E-3</v>
      </c>
      <c r="I719" s="9">
        <f t="shared" si="49"/>
        <v>6.9831860398351974E-3</v>
      </c>
      <c r="J719" s="10">
        <f>Table13478[[#This Row],[G Mass Ratio (kg)]]*1000</f>
        <v>3.1109990442005895</v>
      </c>
      <c r="K719" s="10">
        <f>Table13478[[#This Row],[G Mass Ratio (kt)]]*1000</f>
        <v>6.9831860398351973</v>
      </c>
    </row>
    <row r="720" spans="1:11" x14ac:dyDescent="0.25">
      <c r="A720" s="12">
        <v>719</v>
      </c>
      <c r="B720" s="10">
        <f>1</f>
        <v>1</v>
      </c>
      <c r="C720" s="2">
        <f>Table13478[[#This Row],[Number]]*1000000*Table13478[[#This Row],[Multiplier]]</f>
        <v>719000000</v>
      </c>
      <c r="D720" s="6">
        <f t="shared" si="46"/>
        <v>5.5698755632823303E-2</v>
      </c>
      <c r="E720" s="6">
        <f>Table13478[[#This Row],[Calibration Value]]/Constants!$B$1</f>
        <v>17.953722460016674</v>
      </c>
      <c r="F720" s="6">
        <f t="shared" si="47"/>
        <v>8.3449235048678724E-2</v>
      </c>
      <c r="G720" s="6">
        <f>$C720/Constants!$B$2</f>
        <v>11.983333333333333</v>
      </c>
      <c r="H720" s="9">
        <f t="shared" si="48"/>
        <v>3.1023513790449657E-3</v>
      </c>
      <c r="I720" s="9">
        <f t="shared" si="49"/>
        <v>6.96377483020963E-3</v>
      </c>
      <c r="J720" s="10">
        <f>Table13478[[#This Row],[G Mass Ratio (kg)]]*1000</f>
        <v>3.1023513790449657</v>
      </c>
      <c r="K720" s="10">
        <f>Table13478[[#This Row],[G Mass Ratio (kt)]]*1000</f>
        <v>6.9637748302096298</v>
      </c>
    </row>
    <row r="721" spans="1:11" x14ac:dyDescent="0.25">
      <c r="A721" s="12">
        <v>720</v>
      </c>
      <c r="B721" s="10">
        <f>1</f>
        <v>1</v>
      </c>
      <c r="C721" s="2">
        <f>Table13478[[#This Row],[Number]]*1000000*Table13478[[#This Row],[Multiplier]]</f>
        <v>720000000</v>
      </c>
      <c r="D721" s="6">
        <f t="shared" si="46"/>
        <v>5.5621396249999934E-2</v>
      </c>
      <c r="E721" s="6">
        <f>Table13478[[#This Row],[Calibration Value]]/Constants!$B$1</f>
        <v>17.978692866776086</v>
      </c>
      <c r="F721" s="6">
        <f t="shared" si="47"/>
        <v>8.3333333333333329E-2</v>
      </c>
      <c r="G721" s="6">
        <f>$C721/Constants!$B$2</f>
        <v>12</v>
      </c>
      <c r="H721" s="9">
        <f t="shared" si="48"/>
        <v>3.0937397207995068E-3</v>
      </c>
      <c r="I721" s="9">
        <f t="shared" si="49"/>
        <v>6.9444444444444441E-3</v>
      </c>
      <c r="J721" s="10">
        <f>Table13478[[#This Row],[G Mass Ratio (kg)]]*1000</f>
        <v>3.0937397207995065</v>
      </c>
      <c r="K721" s="10">
        <f>Table13478[[#This Row],[G Mass Ratio (kt)]]*1000</f>
        <v>6.9444444444444438</v>
      </c>
    </row>
    <row r="722" spans="1:11" x14ac:dyDescent="0.25">
      <c r="A722" s="12">
        <v>721</v>
      </c>
      <c r="B722" s="10">
        <f>1</f>
        <v>1</v>
      </c>
      <c r="C722" s="2">
        <f>Table13478[[#This Row],[Number]]*1000000*Table13478[[#This Row],[Multiplier]]</f>
        <v>721000000</v>
      </c>
      <c r="D722" s="6">
        <f t="shared" si="46"/>
        <v>5.5544251456310617E-2</v>
      </c>
      <c r="E722" s="6">
        <f>Table13478[[#This Row],[Calibration Value]]/Constants!$B$1</f>
        <v>18.003663273535498</v>
      </c>
      <c r="F722" s="6">
        <f t="shared" si="47"/>
        <v>8.3217753120665733E-2</v>
      </c>
      <c r="G722" s="6">
        <f>$C722/Constants!$B$2</f>
        <v>12.016666666666667</v>
      </c>
      <c r="H722" s="9">
        <f t="shared" si="48"/>
        <v>3.085163869841864E-3</v>
      </c>
      <c r="I722" s="9">
        <f t="shared" si="49"/>
        <v>6.9251944344520715E-3</v>
      </c>
      <c r="J722" s="10">
        <f>Table13478[[#This Row],[G Mass Ratio (kg)]]*1000</f>
        <v>3.085163869841864</v>
      </c>
      <c r="K722" s="10">
        <f>Table13478[[#This Row],[G Mass Ratio (kt)]]*1000</f>
        <v>6.9251944344520719</v>
      </c>
    </row>
    <row r="723" spans="1:11" x14ac:dyDescent="0.25">
      <c r="A723" s="12">
        <v>722</v>
      </c>
      <c r="B723" s="10">
        <f>1</f>
        <v>1</v>
      </c>
      <c r="C723" s="2">
        <f>Table13478[[#This Row],[Number]]*1000000*Table13478[[#This Row],[Multiplier]]</f>
        <v>722000000</v>
      </c>
      <c r="D723" s="6">
        <f t="shared" si="46"/>
        <v>5.546732036011074E-2</v>
      </c>
      <c r="E723" s="6">
        <f>Table13478[[#This Row],[Calibration Value]]/Constants!$B$1</f>
        <v>18.028633680294909</v>
      </c>
      <c r="F723" s="6">
        <f t="shared" si="47"/>
        <v>8.3102493074792241E-2</v>
      </c>
      <c r="G723" s="6">
        <f>$C723/Constants!$B$2</f>
        <v>12.033333333333333</v>
      </c>
      <c r="H723" s="9">
        <f t="shared" si="48"/>
        <v>3.0766236279311555E-3</v>
      </c>
      <c r="I723" s="9">
        <f t="shared" si="49"/>
        <v>6.9060243552458928E-3</v>
      </c>
      <c r="J723" s="10">
        <f>Table13478[[#This Row],[G Mass Ratio (kg)]]*1000</f>
        <v>3.0766236279311556</v>
      </c>
      <c r="K723" s="10">
        <f>Table13478[[#This Row],[G Mass Ratio (kt)]]*1000</f>
        <v>6.9060243552458926</v>
      </c>
    </row>
    <row r="724" spans="1:11" x14ac:dyDescent="0.25">
      <c r="A724" s="12">
        <v>723</v>
      </c>
      <c r="B724" s="10">
        <f>1</f>
        <v>1</v>
      </c>
      <c r="C724" s="2">
        <f>Table13478[[#This Row],[Number]]*1000000*Table13478[[#This Row],[Multiplier]]</f>
        <v>723000000</v>
      </c>
      <c r="D724" s="6">
        <f t="shared" si="46"/>
        <v>5.5390602074688731E-2</v>
      </c>
      <c r="E724" s="6">
        <f>Table13478[[#This Row],[Calibration Value]]/Constants!$B$1</f>
        <v>18.053604087054321</v>
      </c>
      <c r="F724" s="6">
        <f t="shared" si="47"/>
        <v>8.2987551867219914E-2</v>
      </c>
      <c r="G724" s="6">
        <f>$C724/Constants!$B$2</f>
        <v>12.05</v>
      </c>
      <c r="H724" s="9">
        <f t="shared" si="48"/>
        <v>3.0681187981965118E-3</v>
      </c>
      <c r="I724" s="9">
        <f t="shared" si="49"/>
        <v>6.886933764914515E-3</v>
      </c>
      <c r="J724" s="10">
        <f>Table13478[[#This Row],[G Mass Ratio (kg)]]*1000</f>
        <v>3.0681187981965117</v>
      </c>
      <c r="K724" s="10">
        <f>Table13478[[#This Row],[G Mass Ratio (kt)]]*1000</f>
        <v>6.8869337649145148</v>
      </c>
    </row>
    <row r="725" spans="1:11" x14ac:dyDescent="0.25">
      <c r="A725" s="12">
        <v>724</v>
      </c>
      <c r="B725" s="10">
        <f>1</f>
        <v>1</v>
      </c>
      <c r="C725" s="2">
        <f>Table13478[[#This Row],[Number]]*1000000*Table13478[[#This Row],[Multiplier]]</f>
        <v>724000000</v>
      </c>
      <c r="D725" s="6">
        <f t="shared" si="46"/>
        <v>5.5314095718231975E-2</v>
      </c>
      <c r="E725" s="6">
        <f>Table13478[[#This Row],[Calibration Value]]/Constants!$B$1</f>
        <v>18.078574493813733</v>
      </c>
      <c r="F725" s="6">
        <f t="shared" si="47"/>
        <v>8.2872928176795577E-2</v>
      </c>
      <c r="G725" s="6">
        <f>$C725/Constants!$B$2</f>
        <v>12.066666666666666</v>
      </c>
      <c r="H725" s="9">
        <f t="shared" si="48"/>
        <v>3.0596491851257288E-3</v>
      </c>
      <c r="I725" s="9">
        <f t="shared" si="49"/>
        <v>6.8679222245963184E-3</v>
      </c>
      <c r="J725" s="10">
        <f>Table13478[[#This Row],[G Mass Ratio (kg)]]*1000</f>
        <v>3.0596491851257288</v>
      </c>
      <c r="K725" s="10">
        <f>Table13478[[#This Row],[G Mass Ratio (kt)]]*1000</f>
        <v>6.8679222245963185</v>
      </c>
    </row>
    <row r="726" spans="1:11" x14ac:dyDescent="0.25">
      <c r="A726" s="12">
        <v>725</v>
      </c>
      <c r="B726" s="10">
        <f>1</f>
        <v>1</v>
      </c>
      <c r="C726" s="2">
        <f>Table13478[[#This Row],[Number]]*1000000*Table13478[[#This Row],[Multiplier]]</f>
        <v>725000000</v>
      </c>
      <c r="D726" s="6">
        <f t="shared" si="46"/>
        <v>5.5237800413793031E-2</v>
      </c>
      <c r="E726" s="6">
        <f>Table13478[[#This Row],[Calibration Value]]/Constants!$B$1</f>
        <v>18.103544900573144</v>
      </c>
      <c r="F726" s="6">
        <f t="shared" si="47"/>
        <v>8.2758620689655171E-2</v>
      </c>
      <c r="G726" s="6">
        <f>$C726/Constants!$B$2</f>
        <v>12.083333333333334</v>
      </c>
      <c r="H726" s="9">
        <f t="shared" si="48"/>
        <v>3.0512145945540336E-3</v>
      </c>
      <c r="I726" s="9">
        <f t="shared" si="49"/>
        <v>6.8489892984542212E-3</v>
      </c>
      <c r="J726" s="10">
        <f>Table13478[[#This Row],[G Mass Ratio (kg)]]*1000</f>
        <v>3.0512145945540334</v>
      </c>
      <c r="K726" s="10">
        <f>Table13478[[#This Row],[G Mass Ratio (kt)]]*1000</f>
        <v>6.8489892984542209</v>
      </c>
    </row>
    <row r="727" spans="1:11" x14ac:dyDescent="0.25">
      <c r="A727" s="12">
        <v>726</v>
      </c>
      <c r="B727" s="10">
        <f>1</f>
        <v>1</v>
      </c>
      <c r="C727" s="2">
        <f>Table13478[[#This Row],[Number]]*1000000*Table13478[[#This Row],[Multiplier]]</f>
        <v>726000000</v>
      </c>
      <c r="D727" s="6">
        <f t="shared" si="46"/>
        <v>5.5161715289256126E-2</v>
      </c>
      <c r="E727" s="6">
        <f>Table13478[[#This Row],[Calibration Value]]/Constants!$B$1</f>
        <v>18.128515307332556</v>
      </c>
      <c r="F727" s="6">
        <f t="shared" si="47"/>
        <v>8.2644628099173556E-2</v>
      </c>
      <c r="G727" s="6">
        <f>$C727/Constants!$B$2</f>
        <v>12.1</v>
      </c>
      <c r="H727" s="9">
        <f t="shared" si="48"/>
        <v>3.0428148336529531E-3</v>
      </c>
      <c r="I727" s="9">
        <f t="shared" si="49"/>
        <v>6.8301345536507076E-3</v>
      </c>
      <c r="J727" s="10">
        <f>Table13478[[#This Row],[G Mass Ratio (kg)]]*1000</f>
        <v>3.0428148336529532</v>
      </c>
      <c r="K727" s="10">
        <f>Table13478[[#This Row],[G Mass Ratio (kt)]]*1000</f>
        <v>6.8301345536507077</v>
      </c>
    </row>
    <row r="728" spans="1:11" x14ac:dyDescent="0.25">
      <c r="A728" s="12">
        <v>727</v>
      </c>
      <c r="B728" s="10">
        <f>1</f>
        <v>1</v>
      </c>
      <c r="C728" s="2">
        <f>Table13478[[#This Row],[Number]]*1000000*Table13478[[#This Row],[Multiplier]]</f>
        <v>727000000</v>
      </c>
      <c r="D728" s="6">
        <f t="shared" si="46"/>
        <v>5.508583947730393E-2</v>
      </c>
      <c r="E728" s="6">
        <f>Table13478[[#This Row],[Calibration Value]]/Constants!$B$1</f>
        <v>18.153485714091964</v>
      </c>
      <c r="F728" s="6">
        <f t="shared" si="47"/>
        <v>8.2530949105914714E-2</v>
      </c>
      <c r="G728" s="6">
        <f>$C728/Constants!$B$2</f>
        <v>12.116666666666667</v>
      </c>
      <c r="H728" s="9">
        <f t="shared" si="48"/>
        <v>3.0344497109192959E-3</v>
      </c>
      <c r="I728" s="9">
        <f t="shared" si="49"/>
        <v>6.8113575603230845E-3</v>
      </c>
      <c r="J728" s="10">
        <f>Table13478[[#This Row],[G Mass Ratio (kg)]]*1000</f>
        <v>3.0344497109192958</v>
      </c>
      <c r="K728" s="10">
        <f>Table13478[[#This Row],[G Mass Ratio (kt)]]*1000</f>
        <v>6.811357560323084</v>
      </c>
    </row>
    <row r="729" spans="1:11" x14ac:dyDescent="0.25">
      <c r="A729" s="12">
        <v>728</v>
      </c>
      <c r="B729" s="10">
        <f>1</f>
        <v>1</v>
      </c>
      <c r="C729" s="2">
        <f>Table13478[[#This Row],[Number]]*1000000*Table13478[[#This Row],[Multiplier]]</f>
        <v>728000000</v>
      </c>
      <c r="D729" s="6">
        <f t="shared" si="46"/>
        <v>5.5010172115384552E-2</v>
      </c>
      <c r="E729" s="6">
        <f>Table13478[[#This Row],[Calibration Value]]/Constants!$B$1</f>
        <v>18.178456120851376</v>
      </c>
      <c r="F729" s="6">
        <f t="shared" si="47"/>
        <v>8.2417582417582416E-2</v>
      </c>
      <c r="G729" s="6">
        <f>$C729/Constants!$B$2</f>
        <v>12.133333333333333</v>
      </c>
      <c r="H729" s="9">
        <f t="shared" si="48"/>
        <v>3.0261190361642321E-3</v>
      </c>
      <c r="I729" s="9">
        <f t="shared" si="49"/>
        <v>6.7926578915589904E-3</v>
      </c>
      <c r="J729" s="10">
        <f>Table13478[[#This Row],[G Mass Ratio (kg)]]*1000</f>
        <v>3.0261190361642321</v>
      </c>
      <c r="K729" s="10">
        <f>Table13478[[#This Row],[G Mass Ratio (kt)]]*1000</f>
        <v>6.7926578915589904</v>
      </c>
    </row>
    <row r="730" spans="1:11" x14ac:dyDescent="0.25">
      <c r="A730" s="12">
        <v>729</v>
      </c>
      <c r="B730" s="10">
        <f>1</f>
        <v>1</v>
      </c>
      <c r="C730" s="2">
        <f>Table13478[[#This Row],[Number]]*1000000*Table13478[[#This Row],[Multiplier]]</f>
        <v>729000000</v>
      </c>
      <c r="D730" s="6">
        <f t="shared" si="46"/>
        <v>5.4934712345678947E-2</v>
      </c>
      <c r="E730" s="6">
        <f>Table13478[[#This Row],[Calibration Value]]/Constants!$B$1</f>
        <v>18.203426527610787</v>
      </c>
      <c r="F730" s="6">
        <f t="shared" si="47"/>
        <v>8.2304526748971193E-2</v>
      </c>
      <c r="G730" s="6">
        <f>$C730/Constants!$B$2</f>
        <v>12.15</v>
      </c>
      <c r="H730" s="9">
        <f t="shared" si="48"/>
        <v>3.0178226205024908E-3</v>
      </c>
      <c r="I730" s="9">
        <f t="shared" si="49"/>
        <v>6.7740351233721149E-3</v>
      </c>
      <c r="J730" s="10">
        <f>Table13478[[#This Row],[G Mass Ratio (kg)]]*1000</f>
        <v>3.0178226205024909</v>
      </c>
      <c r="K730" s="10">
        <f>Table13478[[#This Row],[G Mass Ratio (kt)]]*1000</f>
        <v>6.7740351233721148</v>
      </c>
    </row>
    <row r="731" spans="1:11" x14ac:dyDescent="0.25">
      <c r="A731" s="12">
        <v>730</v>
      </c>
      <c r="B731" s="10">
        <f>1</f>
        <v>1</v>
      </c>
      <c r="C731" s="2">
        <f>Table13478[[#This Row],[Number]]*1000000*Table13478[[#This Row],[Multiplier]]</f>
        <v>730000000</v>
      </c>
      <c r="D731" s="6">
        <f t="shared" si="46"/>
        <v>5.4859459315068429E-2</v>
      </c>
      <c r="E731" s="6">
        <f>Table13478[[#This Row],[Calibration Value]]/Constants!$B$1</f>
        <v>18.228396934370199</v>
      </c>
      <c r="F731" s="6">
        <f t="shared" si="47"/>
        <v>8.2191780821917818E-2</v>
      </c>
      <c r="G731" s="6">
        <f>$C731/Constants!$B$2</f>
        <v>12.166666666666666</v>
      </c>
      <c r="H731" s="9">
        <f t="shared" si="48"/>
        <v>3.009560276341648E-3</v>
      </c>
      <c r="I731" s="9">
        <f t="shared" si="49"/>
        <v>6.7554888346781777E-3</v>
      </c>
      <c r="J731" s="10">
        <f>Table13478[[#This Row],[G Mass Ratio (kg)]]*1000</f>
        <v>3.0095602763416478</v>
      </c>
      <c r="K731" s="10">
        <f>Table13478[[#This Row],[G Mass Ratio (kt)]]*1000</f>
        <v>6.7554888346781778</v>
      </c>
    </row>
    <row r="732" spans="1:11" x14ac:dyDescent="0.25">
      <c r="A732" s="12">
        <v>731</v>
      </c>
      <c r="B732" s="10">
        <f>1</f>
        <v>1</v>
      </c>
      <c r="C732" s="2">
        <f>Table13478[[#This Row],[Number]]*1000000*Table13478[[#This Row],[Multiplier]]</f>
        <v>731000000</v>
      </c>
      <c r="D732" s="6">
        <f t="shared" si="46"/>
        <v>5.4784412175102534E-2</v>
      </c>
      <c r="E732" s="6">
        <f>Table13478[[#This Row],[Calibration Value]]/Constants!$B$1</f>
        <v>18.253367341129611</v>
      </c>
      <c r="F732" s="6">
        <f t="shared" si="47"/>
        <v>8.2079343365253077E-2</v>
      </c>
      <c r="G732" s="6">
        <f>$C732/Constants!$B$2</f>
        <v>12.183333333333334</v>
      </c>
      <c r="H732" s="9">
        <f t="shared" si="48"/>
        <v>3.0013318173715228E-3</v>
      </c>
      <c r="I732" s="9">
        <f t="shared" si="49"/>
        <v>6.7370186072711145E-3</v>
      </c>
      <c r="J732" s="10">
        <f>Table13478[[#This Row],[G Mass Ratio (kg)]]*1000</f>
        <v>3.0013318173715229</v>
      </c>
      <c r="K732" s="10">
        <f>Table13478[[#This Row],[G Mass Ratio (kt)]]*1000</f>
        <v>6.7370186072711142</v>
      </c>
    </row>
    <row r="733" spans="1:11" x14ac:dyDescent="0.25">
      <c r="A733" s="12">
        <v>732</v>
      </c>
      <c r="B733" s="10">
        <f>1</f>
        <v>1</v>
      </c>
      <c r="C733" s="2">
        <f>Table13478[[#This Row],[Number]]*1000000*Table13478[[#This Row],[Multiplier]]</f>
        <v>732000000</v>
      </c>
      <c r="D733" s="6">
        <f t="shared" si="46"/>
        <v>5.4709570081967147E-2</v>
      </c>
      <c r="E733" s="6">
        <f>Table13478[[#This Row],[Calibration Value]]/Constants!$B$1</f>
        <v>18.278337747889022</v>
      </c>
      <c r="F733" s="6">
        <f t="shared" si="47"/>
        <v>8.1967213114754106E-2</v>
      </c>
      <c r="G733" s="6">
        <f>$C733/Constants!$B$2</f>
        <v>12.2</v>
      </c>
      <c r="H733" s="9">
        <f t="shared" si="48"/>
        <v>2.9931370585536748E-3</v>
      </c>
      <c r="I733" s="9">
        <f t="shared" si="49"/>
        <v>6.7186240257995173E-3</v>
      </c>
      <c r="J733" s="10">
        <f>Table13478[[#This Row],[G Mass Ratio (kg)]]*1000</f>
        <v>2.9931370585536747</v>
      </c>
      <c r="K733" s="10">
        <f>Table13478[[#This Row],[G Mass Ratio (kt)]]*1000</f>
        <v>6.7186240257995173</v>
      </c>
    </row>
    <row r="734" spans="1:11" x14ac:dyDescent="0.25">
      <c r="A734" s="12">
        <v>733</v>
      </c>
      <c r="B734" s="10">
        <f>1</f>
        <v>1</v>
      </c>
      <c r="C734" s="2">
        <f>Table13478[[#This Row],[Number]]*1000000*Table13478[[#This Row],[Multiplier]]</f>
        <v>733000000</v>
      </c>
      <c r="D734" s="6">
        <f t="shared" ref="D734:D797" si="50">1/E734</f>
        <v>5.4634932196452865E-2</v>
      </c>
      <c r="E734" s="6">
        <f>Table13478[[#This Row],[Calibration Value]]/Constants!$B$1</f>
        <v>18.303308154648434</v>
      </c>
      <c r="F734" s="6">
        <f t="shared" ref="F734:F797" si="51">1/G734</f>
        <v>8.1855388813096855E-2</v>
      </c>
      <c r="G734" s="6">
        <f>$C734/Constants!$B$2</f>
        <v>12.216666666666667</v>
      </c>
      <c r="H734" s="9">
        <f t="shared" ref="H734:H797" si="52">POWER($D734,2)</f>
        <v>2.9849758161110021E-3</v>
      </c>
      <c r="I734" s="9">
        <f t="shared" ref="I734:I797" si="53">POWER($F734,2)</f>
        <v>6.7003046777432615E-3</v>
      </c>
      <c r="J734" s="10">
        <f>Table13478[[#This Row],[G Mass Ratio (kg)]]*1000</f>
        <v>2.9849758161110023</v>
      </c>
      <c r="K734" s="10">
        <f>Table13478[[#This Row],[G Mass Ratio (kt)]]*1000</f>
        <v>6.7003046777432615</v>
      </c>
    </row>
    <row r="735" spans="1:11" x14ac:dyDescent="0.25">
      <c r="A735" s="12">
        <v>734</v>
      </c>
      <c r="B735" s="10">
        <f>1</f>
        <v>1</v>
      </c>
      <c r="C735" s="2">
        <f>Table13478[[#This Row],[Number]]*1000000*Table13478[[#This Row],[Multiplier]]</f>
        <v>734000000</v>
      </c>
      <c r="D735" s="6">
        <f t="shared" si="50"/>
        <v>5.4560497683923639E-2</v>
      </c>
      <c r="E735" s="6">
        <f>Table13478[[#This Row],[Calibration Value]]/Constants!$B$1</f>
        <v>18.328278561407846</v>
      </c>
      <c r="F735" s="6">
        <f t="shared" si="51"/>
        <v>8.1743869209809264E-2</v>
      </c>
      <c r="G735" s="6">
        <f>$C735/Constants!$B$2</f>
        <v>12.233333333333333</v>
      </c>
      <c r="H735" s="9">
        <f t="shared" si="52"/>
        <v>2.976847907517437E-3</v>
      </c>
      <c r="I735" s="9">
        <f t="shared" si="53"/>
        <v>6.6820601533904029E-3</v>
      </c>
      <c r="J735" s="10">
        <f>Table13478[[#This Row],[G Mass Ratio (kg)]]*1000</f>
        <v>2.976847907517437</v>
      </c>
      <c r="K735" s="10">
        <f>Table13478[[#This Row],[G Mass Ratio (kt)]]*1000</f>
        <v>6.6820601533904025</v>
      </c>
    </row>
    <row r="736" spans="1:11" x14ac:dyDescent="0.25">
      <c r="A736" s="12">
        <v>735</v>
      </c>
      <c r="B736" s="10">
        <f>1</f>
        <v>1</v>
      </c>
      <c r="C736" s="2">
        <f>Table13478[[#This Row],[Number]]*1000000*Table13478[[#This Row],[Multiplier]]</f>
        <v>735000000</v>
      </c>
      <c r="D736" s="6">
        <f t="shared" si="50"/>
        <v>5.4486265714285657E-2</v>
      </c>
      <c r="E736" s="6">
        <f>Table13478[[#This Row],[Calibration Value]]/Constants!$B$1</f>
        <v>18.353248968167254</v>
      </c>
      <c r="F736" s="6">
        <f t="shared" si="51"/>
        <v>8.1632653061224483E-2</v>
      </c>
      <c r="G736" s="6">
        <f>$C736/Constants!$B$2</f>
        <v>12.25</v>
      </c>
      <c r="H736" s="9">
        <f t="shared" si="52"/>
        <v>2.9687531514877409E-3</v>
      </c>
      <c r="I736" s="9">
        <f t="shared" si="53"/>
        <v>6.6638900458142426E-3</v>
      </c>
      <c r="J736" s="10">
        <f>Table13478[[#This Row],[G Mass Ratio (kg)]]*1000</f>
        <v>2.968753151487741</v>
      </c>
      <c r="K736" s="10">
        <f>Table13478[[#This Row],[G Mass Ratio (kt)]]*1000</f>
        <v>6.6638900458142425</v>
      </c>
    </row>
    <row r="737" spans="1:11" x14ac:dyDescent="0.25">
      <c r="A737" s="12">
        <v>736</v>
      </c>
      <c r="B737" s="10">
        <f>1</f>
        <v>1</v>
      </c>
      <c r="C737" s="2">
        <f>Table13478[[#This Row],[Number]]*1000000*Table13478[[#This Row],[Multiplier]]</f>
        <v>736000000</v>
      </c>
      <c r="D737" s="6">
        <f t="shared" si="50"/>
        <v>5.4412235461956462E-2</v>
      </c>
      <c r="E737" s="6">
        <f>Table13478[[#This Row],[Calibration Value]]/Constants!$B$1</f>
        <v>18.378219374926665</v>
      </c>
      <c r="F737" s="6">
        <f t="shared" si="51"/>
        <v>8.1521739130434784E-2</v>
      </c>
      <c r="G737" s="6">
        <f>$C737/Constants!$B$2</f>
        <v>12.266666666666667</v>
      </c>
      <c r="H737" s="9">
        <f t="shared" si="52"/>
        <v>2.9606913679673923E-3</v>
      </c>
      <c r="I737" s="9">
        <f t="shared" si="53"/>
        <v>6.6457939508506618E-3</v>
      </c>
      <c r="J737" s="10">
        <f>Table13478[[#This Row],[G Mass Ratio (kg)]]*1000</f>
        <v>2.9606913679673923</v>
      </c>
      <c r="K737" s="10">
        <f>Table13478[[#This Row],[G Mass Ratio (kt)]]*1000</f>
        <v>6.6457939508506616</v>
      </c>
    </row>
    <row r="738" spans="1:11" x14ac:dyDescent="0.25">
      <c r="A738" s="12">
        <v>737</v>
      </c>
      <c r="B738" s="10">
        <f>1</f>
        <v>1</v>
      </c>
      <c r="C738" s="2">
        <f>Table13478[[#This Row],[Number]]*1000000*Table13478[[#This Row],[Multiplier]]</f>
        <v>737000000</v>
      </c>
      <c r="D738" s="6">
        <f t="shared" si="50"/>
        <v>5.4338406105834403E-2</v>
      </c>
      <c r="E738" s="6">
        <f>Table13478[[#This Row],[Calibration Value]]/Constants!$B$1</f>
        <v>18.403189781686077</v>
      </c>
      <c r="F738" s="6">
        <f t="shared" si="51"/>
        <v>8.1411126187245594E-2</v>
      </c>
      <c r="G738" s="6">
        <f>$C738/Constants!$B$2</f>
        <v>12.283333333333333</v>
      </c>
      <c r="H738" s="9">
        <f t="shared" si="52"/>
        <v>2.9526623781225814E-3</v>
      </c>
      <c r="I738" s="9">
        <f t="shared" si="53"/>
        <v>6.6277714670756258E-3</v>
      </c>
      <c r="J738" s="10">
        <f>Table13478[[#This Row],[G Mass Ratio (kg)]]*1000</f>
        <v>2.9526623781225814</v>
      </c>
      <c r="K738" s="10">
        <f>Table13478[[#This Row],[G Mass Ratio (kt)]]*1000</f>
        <v>6.6277714670756254</v>
      </c>
    </row>
    <row r="739" spans="1:11" x14ac:dyDescent="0.25">
      <c r="A739" s="12">
        <v>738</v>
      </c>
      <c r="B739" s="10">
        <f>1</f>
        <v>1</v>
      </c>
      <c r="C739" s="2">
        <f>Table13478[[#This Row],[Number]]*1000000*Table13478[[#This Row],[Multiplier]]</f>
        <v>738000000</v>
      </c>
      <c r="D739" s="6">
        <f t="shared" si="50"/>
        <v>5.4264776829268231E-2</v>
      </c>
      <c r="E739" s="6">
        <f>Table13478[[#This Row],[Calibration Value]]/Constants!$B$1</f>
        <v>18.428160188445489</v>
      </c>
      <c r="F739" s="6">
        <f t="shared" si="51"/>
        <v>8.1300813008130079E-2</v>
      </c>
      <c r="G739" s="6">
        <f>$C739/Constants!$B$2</f>
        <v>12.3</v>
      </c>
      <c r="H739" s="9">
        <f t="shared" si="52"/>
        <v>2.9446660043302864E-3</v>
      </c>
      <c r="I739" s="9">
        <f t="shared" si="53"/>
        <v>6.6098221957829328E-3</v>
      </c>
      <c r="J739" s="10">
        <f>Table13478[[#This Row],[G Mass Ratio (kg)]]*1000</f>
        <v>2.9446660043302866</v>
      </c>
      <c r="K739" s="10">
        <f>Table13478[[#This Row],[G Mass Ratio (kt)]]*1000</f>
        <v>6.6098221957829324</v>
      </c>
    </row>
    <row r="740" spans="1:11" x14ac:dyDescent="0.25">
      <c r="A740" s="12">
        <v>739</v>
      </c>
      <c r="B740" s="10">
        <f>1</f>
        <v>1</v>
      </c>
      <c r="C740" s="2">
        <f>Table13478[[#This Row],[Number]]*1000000*Table13478[[#This Row],[Multiplier]]</f>
        <v>739000000</v>
      </c>
      <c r="D740" s="6">
        <f t="shared" si="50"/>
        <v>5.4191346820026999E-2</v>
      </c>
      <c r="E740" s="6">
        <f>Table13478[[#This Row],[Calibration Value]]/Constants!$B$1</f>
        <v>18.4531305952049</v>
      </c>
      <c r="F740" s="6">
        <f t="shared" si="51"/>
        <v>8.1190798376184037E-2</v>
      </c>
      <c r="G740" s="6">
        <f>$C740/Constants!$B$2</f>
        <v>12.316666666666666</v>
      </c>
      <c r="H740" s="9">
        <f t="shared" si="52"/>
        <v>2.9367020701684503E-3</v>
      </c>
      <c r="I740" s="9">
        <f t="shared" si="53"/>
        <v>6.5919457409621685E-3</v>
      </c>
      <c r="J740" s="10">
        <f>Table13478[[#This Row],[G Mass Ratio (kg)]]*1000</f>
        <v>2.9367020701684501</v>
      </c>
      <c r="K740" s="10">
        <f>Table13478[[#This Row],[G Mass Ratio (kt)]]*1000</f>
        <v>6.5919457409621689</v>
      </c>
    </row>
    <row r="741" spans="1:11" x14ac:dyDescent="0.25">
      <c r="A741" s="12">
        <v>740</v>
      </c>
      <c r="B741" s="10">
        <f>1</f>
        <v>1</v>
      </c>
      <c r="C741" s="2">
        <f>Table13478[[#This Row],[Number]]*1000000*Table13478[[#This Row],[Multiplier]]</f>
        <v>740000000</v>
      </c>
      <c r="D741" s="6">
        <f t="shared" si="50"/>
        <v>5.4118115270270203E-2</v>
      </c>
      <c r="E741" s="6">
        <f>Table13478[[#This Row],[Calibration Value]]/Constants!$B$1</f>
        <v>18.478101001964312</v>
      </c>
      <c r="F741" s="6">
        <f t="shared" si="51"/>
        <v>8.1081081081081072E-2</v>
      </c>
      <c r="G741" s="6">
        <f>$C741/Constants!$B$2</f>
        <v>12.333333333333334</v>
      </c>
      <c r="H741" s="9">
        <f t="shared" si="52"/>
        <v>2.9287704004062531E-3</v>
      </c>
      <c r="I741" s="9">
        <f t="shared" si="53"/>
        <v>6.5741417092768425E-3</v>
      </c>
      <c r="J741" s="10">
        <f>Table13478[[#This Row],[G Mass Ratio (kg)]]*1000</f>
        <v>2.9287704004062531</v>
      </c>
      <c r="K741" s="10">
        <f>Table13478[[#This Row],[G Mass Ratio (kt)]]*1000</f>
        <v>6.5741417092768426</v>
      </c>
    </row>
    <row r="742" spans="1:11" x14ac:dyDescent="0.25">
      <c r="A742" s="12">
        <v>741</v>
      </c>
      <c r="B742" s="10">
        <f>1</f>
        <v>1</v>
      </c>
      <c r="C742" s="2">
        <f>Table13478[[#This Row],[Number]]*1000000*Table13478[[#This Row],[Multiplier]]</f>
        <v>741000000</v>
      </c>
      <c r="D742" s="6">
        <f t="shared" si="50"/>
        <v>5.4045081376518152E-2</v>
      </c>
      <c r="E742" s="6">
        <f>Table13478[[#This Row],[Calibration Value]]/Constants!$B$1</f>
        <v>18.503071408723724</v>
      </c>
      <c r="F742" s="6">
        <f t="shared" si="51"/>
        <v>8.0971659919028341E-2</v>
      </c>
      <c r="G742" s="6">
        <f>$C742/Constants!$B$2</f>
        <v>12.35</v>
      </c>
      <c r="H742" s="9">
        <f t="shared" si="52"/>
        <v>2.9208708209944693E-3</v>
      </c>
      <c r="I742" s="9">
        <f t="shared" si="53"/>
        <v>6.5564097100427807E-3</v>
      </c>
      <c r="J742" s="10">
        <f>Table13478[[#This Row],[G Mass Ratio (kg)]]*1000</f>
        <v>2.9208708209944692</v>
      </c>
      <c r="K742" s="10">
        <f>Table13478[[#This Row],[G Mass Ratio (kt)]]*1000</f>
        <v>6.5564097100427805</v>
      </c>
    </row>
    <row r="743" spans="1:11" x14ac:dyDescent="0.25">
      <c r="A743" s="12">
        <v>742</v>
      </c>
      <c r="B743" s="10">
        <f>1</f>
        <v>1</v>
      </c>
      <c r="C743" s="2">
        <f>Table13478[[#This Row],[Number]]*1000000*Table13478[[#This Row],[Multiplier]]</f>
        <v>742000000</v>
      </c>
      <c r="D743" s="6">
        <f t="shared" si="50"/>
        <v>5.3972244339622576E-2</v>
      </c>
      <c r="E743" s="6">
        <f>Table13478[[#This Row],[Calibration Value]]/Constants!$B$1</f>
        <v>18.528041815483135</v>
      </c>
      <c r="F743" s="6">
        <f t="shared" si="51"/>
        <v>8.0862533692722366E-2</v>
      </c>
      <c r="G743" s="6">
        <f>$C743/Constants!$B$2</f>
        <v>12.366666666666667</v>
      </c>
      <c r="H743" s="9">
        <f t="shared" si="52"/>
        <v>2.9130031590559212E-3</v>
      </c>
      <c r="I743" s="9">
        <f t="shared" si="53"/>
        <v>6.53874935520666E-3</v>
      </c>
      <c r="J743" s="10">
        <f>Table13478[[#This Row],[G Mass Ratio (kg)]]*1000</f>
        <v>2.9130031590559211</v>
      </c>
      <c r="K743" s="10">
        <f>Table13478[[#This Row],[G Mass Ratio (kt)]]*1000</f>
        <v>6.5387493552066598</v>
      </c>
    </row>
    <row r="744" spans="1:11" x14ac:dyDescent="0.25">
      <c r="A744" s="12">
        <v>743</v>
      </c>
      <c r="B744" s="10">
        <f>1</f>
        <v>1</v>
      </c>
      <c r="C744" s="2">
        <f>Table13478[[#This Row],[Number]]*1000000*Table13478[[#This Row],[Multiplier]]</f>
        <v>743000000</v>
      </c>
      <c r="D744" s="6">
        <f t="shared" si="50"/>
        <v>5.3899603364737481E-2</v>
      </c>
      <c r="E744" s="6">
        <f>Table13478[[#This Row],[Calibration Value]]/Constants!$B$1</f>
        <v>18.553012222242547</v>
      </c>
      <c r="F744" s="6">
        <f t="shared" si="51"/>
        <v>8.0753701211305526E-2</v>
      </c>
      <c r="G744" s="6">
        <f>$C744/Constants!$B$2</f>
        <v>12.383333333333333</v>
      </c>
      <c r="H744" s="9">
        <f t="shared" si="52"/>
        <v>2.9051672428760198E-3</v>
      </c>
      <c r="I744" s="9">
        <f t="shared" si="53"/>
        <v>6.521160259324808E-3</v>
      </c>
      <c r="J744" s="10">
        <f>Table13478[[#This Row],[G Mass Ratio (kg)]]*1000</f>
        <v>2.9051672428760198</v>
      </c>
      <c r="K744" s="10">
        <f>Table13478[[#This Row],[G Mass Ratio (kt)]]*1000</f>
        <v>6.5211602593248079</v>
      </c>
    </row>
    <row r="745" spans="1:11" x14ac:dyDescent="0.25">
      <c r="A745" s="12">
        <v>744</v>
      </c>
      <c r="B745" s="10">
        <f>1</f>
        <v>1</v>
      </c>
      <c r="C745" s="2">
        <f>Table13478[[#This Row],[Number]]*1000000*Table13478[[#This Row],[Multiplier]]</f>
        <v>744000000</v>
      </c>
      <c r="D745" s="6">
        <f t="shared" si="50"/>
        <v>5.3827157661290266E-2</v>
      </c>
      <c r="E745" s="6">
        <f>Table13478[[#This Row],[Calibration Value]]/Constants!$B$1</f>
        <v>18.577982629001955</v>
      </c>
      <c r="F745" s="6">
        <f t="shared" si="51"/>
        <v>8.0645161290322578E-2</v>
      </c>
      <c r="G745" s="6">
        <f>$C745/Constants!$B$2</f>
        <v>12.4</v>
      </c>
      <c r="H745" s="9">
        <f t="shared" si="52"/>
        <v>2.8973629018933995E-3</v>
      </c>
      <c r="I745" s="9">
        <f t="shared" si="53"/>
        <v>6.5036420395421434E-3</v>
      </c>
      <c r="J745" s="10">
        <f>Table13478[[#This Row],[G Mass Ratio (kg)]]*1000</f>
        <v>2.8973629018933993</v>
      </c>
      <c r="K745" s="10">
        <f>Table13478[[#This Row],[G Mass Ratio (kt)]]*1000</f>
        <v>6.503642039542143</v>
      </c>
    </row>
    <row r="746" spans="1:11" x14ac:dyDescent="0.25">
      <c r="A746" s="12">
        <v>745</v>
      </c>
      <c r="B746" s="10">
        <f>1</f>
        <v>1</v>
      </c>
      <c r="C746" s="2">
        <f>Table13478[[#This Row],[Number]]*1000000*Table13478[[#This Row],[Multiplier]]</f>
        <v>745000000</v>
      </c>
      <c r="D746" s="6">
        <f t="shared" si="50"/>
        <v>5.3754906442952957E-2</v>
      </c>
      <c r="E746" s="6">
        <f>Table13478[[#This Row],[Calibration Value]]/Constants!$B$1</f>
        <v>18.602953035761367</v>
      </c>
      <c r="F746" s="6">
        <f t="shared" si="51"/>
        <v>8.0536912751677861E-2</v>
      </c>
      <c r="G746" s="6">
        <f>$C746/Constants!$B$2</f>
        <v>12.416666666666666</v>
      </c>
      <c r="H746" s="9">
        <f t="shared" si="52"/>
        <v>2.8895899666906253E-3</v>
      </c>
      <c r="I746" s="9">
        <f t="shared" si="53"/>
        <v>6.4861943155713718E-3</v>
      </c>
      <c r="J746" s="10">
        <f>Table13478[[#This Row],[G Mass Ratio (kg)]]*1000</f>
        <v>2.8895899666906253</v>
      </c>
      <c r="K746" s="10">
        <f>Table13478[[#This Row],[G Mass Ratio (kt)]]*1000</f>
        <v>6.4861943155713719</v>
      </c>
    </row>
    <row r="747" spans="1:11" x14ac:dyDescent="0.25">
      <c r="A747" s="12">
        <v>746</v>
      </c>
      <c r="B747" s="10">
        <f>1</f>
        <v>1</v>
      </c>
      <c r="C747" s="2">
        <f>Table13478[[#This Row],[Number]]*1000000*Table13478[[#This Row],[Multiplier]]</f>
        <v>746000000</v>
      </c>
      <c r="D747" s="6">
        <f t="shared" si="50"/>
        <v>5.368284892761388E-2</v>
      </c>
      <c r="E747" s="6">
        <f>Table13478[[#This Row],[Calibration Value]]/Constants!$B$1</f>
        <v>18.627923442520778</v>
      </c>
      <c r="F747" s="6">
        <f t="shared" si="51"/>
        <v>8.0428954423592491E-2</v>
      </c>
      <c r="G747" s="6">
        <f>$C747/Constants!$B$2</f>
        <v>12.433333333333334</v>
      </c>
      <c r="H747" s="9">
        <f t="shared" si="52"/>
        <v>2.8818482689850146E-3</v>
      </c>
      <c r="I747" s="9">
        <f t="shared" si="53"/>
        <v>6.4688167096723179E-3</v>
      </c>
      <c r="J747" s="10">
        <f>Table13478[[#This Row],[G Mass Ratio (kg)]]*1000</f>
        <v>2.8818482689850144</v>
      </c>
      <c r="K747" s="10">
        <f>Table13478[[#This Row],[G Mass Ratio (kt)]]*1000</f>
        <v>6.4688167096723177</v>
      </c>
    </row>
    <row r="748" spans="1:11" x14ac:dyDescent="0.25">
      <c r="A748" s="12">
        <v>747</v>
      </c>
      <c r="B748" s="10">
        <f>1</f>
        <v>1</v>
      </c>
      <c r="C748" s="2">
        <f>Table13478[[#This Row],[Number]]*1000000*Table13478[[#This Row],[Multiplier]]</f>
        <v>747000000</v>
      </c>
      <c r="D748" s="6">
        <f t="shared" si="50"/>
        <v>5.3610984337349336E-2</v>
      </c>
      <c r="E748" s="6">
        <f>Table13478[[#This Row],[Calibration Value]]/Constants!$B$1</f>
        <v>18.65289384928019</v>
      </c>
      <c r="F748" s="6">
        <f t="shared" si="51"/>
        <v>8.0321285140562249E-2</v>
      </c>
      <c r="G748" s="6">
        <f>$C748/Constants!$B$2</f>
        <v>12.45</v>
      </c>
      <c r="H748" s="9">
        <f t="shared" si="52"/>
        <v>2.8741376416195159E-3</v>
      </c>
      <c r="I748" s="9">
        <f t="shared" si="53"/>
        <v>6.4515088466315061E-3</v>
      </c>
      <c r="J748" s="10">
        <f>Table13478[[#This Row],[G Mass Ratio (kg)]]*1000</f>
        <v>2.8741376416195159</v>
      </c>
      <c r="K748" s="10">
        <f>Table13478[[#This Row],[G Mass Ratio (kt)]]*1000</f>
        <v>6.4515088466315058</v>
      </c>
    </row>
    <row r="749" spans="1:11" x14ac:dyDescent="0.25">
      <c r="A749" s="12">
        <v>748</v>
      </c>
      <c r="B749" s="10">
        <f>1</f>
        <v>1</v>
      </c>
      <c r="C749" s="2">
        <f>Table13478[[#This Row],[Number]]*1000000*Table13478[[#This Row],[Multiplier]]</f>
        <v>748000000</v>
      </c>
      <c r="D749" s="6">
        <f t="shared" si="50"/>
        <v>5.3539311898395656E-2</v>
      </c>
      <c r="E749" s="6">
        <f>Table13478[[#This Row],[Calibration Value]]/Constants!$B$1</f>
        <v>18.677864256039602</v>
      </c>
      <c r="F749" s="6">
        <f t="shared" si="51"/>
        <v>8.0213903743315509E-2</v>
      </c>
      <c r="G749" s="6">
        <f>$C749/Constants!$B$2</f>
        <v>12.466666666666667</v>
      </c>
      <c r="H749" s="9">
        <f t="shared" si="52"/>
        <v>2.8664579185536908E-3</v>
      </c>
      <c r="I749" s="9">
        <f t="shared" si="53"/>
        <v>6.4342703537418862E-3</v>
      </c>
      <c r="J749" s="10">
        <f>Table13478[[#This Row],[G Mass Ratio (kg)]]*1000</f>
        <v>2.8664579185536909</v>
      </c>
      <c r="K749" s="10">
        <f>Table13478[[#This Row],[G Mass Ratio (kt)]]*1000</f>
        <v>6.4342703537418862</v>
      </c>
    </row>
    <row r="750" spans="1:11" x14ac:dyDescent="0.25">
      <c r="A750" s="12">
        <v>749</v>
      </c>
      <c r="B750" s="10">
        <f>1</f>
        <v>1</v>
      </c>
      <c r="C750" s="2">
        <f>Table13478[[#This Row],[Number]]*1000000*Table13478[[#This Row],[Multiplier]]</f>
        <v>749000000</v>
      </c>
      <c r="D750" s="6">
        <f t="shared" si="50"/>
        <v>5.346783084112143E-2</v>
      </c>
      <c r="E750" s="6">
        <f>Table13478[[#This Row],[Calibration Value]]/Constants!$B$1</f>
        <v>18.702834662799013</v>
      </c>
      <c r="F750" s="6">
        <f t="shared" si="51"/>
        <v>8.0106809078771699E-2</v>
      </c>
      <c r="G750" s="6">
        <f>$C750/Constants!$B$2</f>
        <v>12.483333333333333</v>
      </c>
      <c r="H750" s="9">
        <f t="shared" si="52"/>
        <v>2.8588089348547761E-3</v>
      </c>
      <c r="I750" s="9">
        <f t="shared" si="53"/>
        <v>6.4171008607827795E-3</v>
      </c>
      <c r="J750" s="10">
        <f>Table13478[[#This Row],[G Mass Ratio (kg)]]*1000</f>
        <v>2.8588089348547761</v>
      </c>
      <c r="K750" s="10">
        <f>Table13478[[#This Row],[G Mass Ratio (kt)]]*1000</f>
        <v>6.4171008607827797</v>
      </c>
    </row>
    <row r="751" spans="1:11" x14ac:dyDescent="0.25">
      <c r="A751" s="12">
        <v>750</v>
      </c>
      <c r="B751" s="10">
        <f>1</f>
        <v>1</v>
      </c>
      <c r="C751" s="2">
        <f>Table13478[[#This Row],[Number]]*1000000*Table13478[[#This Row],[Multiplier]]</f>
        <v>750000000</v>
      </c>
      <c r="D751" s="6">
        <f t="shared" si="50"/>
        <v>5.3396540399999935E-2</v>
      </c>
      <c r="E751" s="6">
        <f>Table13478[[#This Row],[Calibration Value]]/Constants!$B$1</f>
        <v>18.727805069558425</v>
      </c>
      <c r="F751" s="6">
        <f t="shared" si="51"/>
        <v>0.08</v>
      </c>
      <c r="G751" s="6">
        <f>$C751/Constants!$B$2</f>
        <v>12.5</v>
      </c>
      <c r="H751" s="9">
        <f t="shared" si="52"/>
        <v>2.8511905266888253E-3</v>
      </c>
      <c r="I751" s="9">
        <f t="shared" si="53"/>
        <v>6.4000000000000003E-3</v>
      </c>
      <c r="J751" s="10">
        <f>Table13478[[#This Row],[G Mass Ratio (kg)]]*1000</f>
        <v>2.8511905266888253</v>
      </c>
      <c r="K751" s="10">
        <f>Table13478[[#This Row],[G Mass Ratio (kt)]]*1000</f>
        <v>6.4</v>
      </c>
    </row>
    <row r="752" spans="1:11" x14ac:dyDescent="0.25">
      <c r="A752" s="12">
        <v>751</v>
      </c>
      <c r="B752" s="10">
        <f>1</f>
        <v>1</v>
      </c>
      <c r="C752" s="2">
        <f>Table13478[[#This Row],[Number]]*1000000*Table13478[[#This Row],[Multiplier]]</f>
        <v>751000000</v>
      </c>
      <c r="D752" s="6">
        <f t="shared" si="50"/>
        <v>5.3325439813581822E-2</v>
      </c>
      <c r="E752" s="6">
        <f>Table13478[[#This Row],[Calibration Value]]/Constants!$B$1</f>
        <v>18.752775476317836</v>
      </c>
      <c r="F752" s="6">
        <f t="shared" si="51"/>
        <v>7.9893475366178426E-2</v>
      </c>
      <c r="G752" s="6">
        <f>$C752/Constants!$B$2</f>
        <v>12.516666666666667</v>
      </c>
      <c r="H752" s="9">
        <f t="shared" si="52"/>
        <v>2.8436025313119374E-3</v>
      </c>
      <c r="I752" s="9">
        <f t="shared" si="53"/>
        <v>6.3829674060861593E-3</v>
      </c>
      <c r="J752" s="10">
        <f>Table13478[[#This Row],[G Mass Ratio (kg)]]*1000</f>
        <v>2.8436025313119373</v>
      </c>
      <c r="K752" s="10">
        <f>Table13478[[#This Row],[G Mass Ratio (kt)]]*1000</f>
        <v>6.3829674060861592</v>
      </c>
    </row>
    <row r="753" spans="1:11" x14ac:dyDescent="0.25">
      <c r="A753" s="12">
        <v>752</v>
      </c>
      <c r="B753" s="10">
        <f>1</f>
        <v>1</v>
      </c>
      <c r="C753" s="2">
        <f>Table13478[[#This Row],[Number]]*1000000*Table13478[[#This Row],[Multiplier]]</f>
        <v>752000000</v>
      </c>
      <c r="D753" s="6">
        <f t="shared" si="50"/>
        <v>5.3254528324468024E-2</v>
      </c>
      <c r="E753" s="6">
        <f>Table13478[[#This Row],[Calibration Value]]/Constants!$B$1</f>
        <v>18.777745883077245</v>
      </c>
      <c r="F753" s="6">
        <f t="shared" si="51"/>
        <v>7.9787234042553196E-2</v>
      </c>
      <c r="G753" s="6">
        <f>$C753/Constants!$B$2</f>
        <v>12.533333333333333</v>
      </c>
      <c r="H753" s="9">
        <f t="shared" si="52"/>
        <v>2.8360447870615672E-3</v>
      </c>
      <c r="I753" s="9">
        <f t="shared" si="53"/>
        <v>6.3660027161611598E-3</v>
      </c>
      <c r="J753" s="10">
        <f>Table13478[[#This Row],[G Mass Ratio (kg)]]*1000</f>
        <v>2.8360447870615673</v>
      </c>
      <c r="K753" s="10">
        <f>Table13478[[#This Row],[G Mass Ratio (kt)]]*1000</f>
        <v>6.3660027161611596</v>
      </c>
    </row>
    <row r="754" spans="1:11" x14ac:dyDescent="0.25">
      <c r="A754" s="12">
        <v>753</v>
      </c>
      <c r="B754" s="10">
        <f>1</f>
        <v>1</v>
      </c>
      <c r="C754" s="2">
        <f>Table13478[[#This Row],[Number]]*1000000*Table13478[[#This Row],[Multiplier]]</f>
        <v>753000000</v>
      </c>
      <c r="D754" s="6">
        <f t="shared" si="50"/>
        <v>5.3183805179282811E-2</v>
      </c>
      <c r="E754" s="6">
        <f>Table13478[[#This Row],[Calibration Value]]/Constants!$B$1</f>
        <v>18.802716289836656</v>
      </c>
      <c r="F754" s="6">
        <f t="shared" si="51"/>
        <v>7.9681274900398405E-2</v>
      </c>
      <c r="G754" s="6">
        <f>$C754/Constants!$B$2</f>
        <v>12.55</v>
      </c>
      <c r="H754" s="9">
        <f t="shared" si="52"/>
        <v>2.8285171333479091E-3</v>
      </c>
      <c r="I754" s="9">
        <f t="shared" si="53"/>
        <v>6.3491055697528611E-3</v>
      </c>
      <c r="J754" s="10">
        <f>Table13478[[#This Row],[G Mass Ratio (kg)]]*1000</f>
        <v>2.8285171333479093</v>
      </c>
      <c r="K754" s="10">
        <f>Table13478[[#This Row],[G Mass Ratio (kt)]]*1000</f>
        <v>6.3491055697528607</v>
      </c>
    </row>
    <row r="755" spans="1:11" x14ac:dyDescent="0.25">
      <c r="A755" s="12">
        <v>754</v>
      </c>
      <c r="B755" s="10">
        <f>1</f>
        <v>1</v>
      </c>
      <c r="C755" s="2">
        <f>Table13478[[#This Row],[Number]]*1000000*Table13478[[#This Row],[Multiplier]]</f>
        <v>754000000</v>
      </c>
      <c r="D755" s="6">
        <f t="shared" si="50"/>
        <v>5.3113269628647153E-2</v>
      </c>
      <c r="E755" s="6">
        <f>Table13478[[#This Row],[Calibration Value]]/Constants!$B$1</f>
        <v>18.827686696596068</v>
      </c>
      <c r="F755" s="6">
        <f t="shared" si="51"/>
        <v>7.9575596816976124E-2</v>
      </c>
      <c r="G755" s="6">
        <f>$C755/Constants!$B$2</f>
        <v>12.566666666666666</v>
      </c>
      <c r="H755" s="9">
        <f t="shared" si="52"/>
        <v>2.821019410645372E-3</v>
      </c>
      <c r="I755" s="9">
        <f t="shared" si="53"/>
        <v>6.3322756087779404E-3</v>
      </c>
      <c r="J755" s="10">
        <f>Table13478[[#This Row],[G Mass Ratio (kg)]]*1000</f>
        <v>2.8210194106453721</v>
      </c>
      <c r="K755" s="10">
        <f>Table13478[[#This Row],[G Mass Ratio (kt)]]*1000</f>
        <v>6.3322756087779402</v>
      </c>
    </row>
    <row r="756" spans="1:11" x14ac:dyDescent="0.25">
      <c r="A756" s="12">
        <v>755</v>
      </c>
      <c r="B756" s="10">
        <f>1</f>
        <v>1</v>
      </c>
      <c r="C756" s="2">
        <f>Table13478[[#This Row],[Number]]*1000000*Table13478[[#This Row],[Multiplier]]</f>
        <v>755000000</v>
      </c>
      <c r="D756" s="6">
        <f t="shared" si="50"/>
        <v>5.3042920927152258E-2</v>
      </c>
      <c r="E756" s="6">
        <f>Table13478[[#This Row],[Calibration Value]]/Constants!$B$1</f>
        <v>18.85265710335548</v>
      </c>
      <c r="F756" s="6">
        <f t="shared" si="51"/>
        <v>7.9470198675496678E-2</v>
      </c>
      <c r="G756" s="6">
        <f>$C756/Constants!$B$2</f>
        <v>12.583333333333334</v>
      </c>
      <c r="H756" s="9">
        <f t="shared" si="52"/>
        <v>2.813551460484127E-3</v>
      </c>
      <c r="I756" s="9">
        <f t="shared" si="53"/>
        <v>6.3155124775229141E-3</v>
      </c>
      <c r="J756" s="10">
        <f>Table13478[[#This Row],[G Mass Ratio (kg)]]*1000</f>
        <v>2.8135514604841272</v>
      </c>
      <c r="K756" s="10">
        <f>Table13478[[#This Row],[G Mass Ratio (kt)]]*1000</f>
        <v>6.3155124775229146</v>
      </c>
    </row>
    <row r="757" spans="1:11" x14ac:dyDescent="0.25">
      <c r="A757" s="12">
        <v>756</v>
      </c>
      <c r="B757" s="10">
        <f>1</f>
        <v>1</v>
      </c>
      <c r="C757" s="2">
        <f>Table13478[[#This Row],[Number]]*1000000*Table13478[[#This Row],[Multiplier]]</f>
        <v>756000000</v>
      </c>
      <c r="D757" s="6">
        <f t="shared" si="50"/>
        <v>5.2972758333333272E-2</v>
      </c>
      <c r="E757" s="6">
        <f>Table13478[[#This Row],[Calibration Value]]/Constants!$B$1</f>
        <v>18.877627510114891</v>
      </c>
      <c r="F757" s="6">
        <f t="shared" si="51"/>
        <v>7.9365079365079361E-2</v>
      </c>
      <c r="G757" s="6">
        <f>$C757/Constants!$B$2</f>
        <v>12.6</v>
      </c>
      <c r="H757" s="9">
        <f t="shared" si="52"/>
        <v>2.8061131254417298E-3</v>
      </c>
      <c r="I757" s="9">
        <f t="shared" si="53"/>
        <v>6.2988158226253456E-3</v>
      </c>
      <c r="J757" s="10">
        <f>Table13478[[#This Row],[G Mass Ratio (kg)]]*1000</f>
        <v>2.8061131254417297</v>
      </c>
      <c r="K757" s="10">
        <f>Table13478[[#This Row],[G Mass Ratio (kt)]]*1000</f>
        <v>6.2988158226253459</v>
      </c>
    </row>
    <row r="758" spans="1:11" x14ac:dyDescent="0.25">
      <c r="A758" s="12">
        <v>757</v>
      </c>
      <c r="B758" s="10">
        <f>1</f>
        <v>1</v>
      </c>
      <c r="C758" s="2">
        <f>Table13478[[#This Row],[Number]]*1000000*Table13478[[#This Row],[Multiplier]]</f>
        <v>757000000</v>
      </c>
      <c r="D758" s="6">
        <f t="shared" si="50"/>
        <v>5.2902781109643263E-2</v>
      </c>
      <c r="E758" s="6">
        <f>Table13478[[#This Row],[Calibration Value]]/Constants!$B$1</f>
        <v>18.902597916874303</v>
      </c>
      <c r="F758" s="6">
        <f t="shared" si="51"/>
        <v>7.9260237780713338E-2</v>
      </c>
      <c r="G758" s="6">
        <f>$C758/Constants!$B$2</f>
        <v>12.616666666666667</v>
      </c>
      <c r="H758" s="9">
        <f t="shared" si="52"/>
        <v>2.7987042491348282E-3</v>
      </c>
      <c r="I758" s="9">
        <f t="shared" si="53"/>
        <v>6.2821852930552181E-3</v>
      </c>
      <c r="J758" s="10">
        <f>Table13478[[#This Row],[G Mass Ratio (kg)]]*1000</f>
        <v>2.7987042491348282</v>
      </c>
      <c r="K758" s="10">
        <f>Table13478[[#This Row],[G Mass Ratio (kt)]]*1000</f>
        <v>6.2821852930552184</v>
      </c>
    </row>
    <row r="759" spans="1:11" x14ac:dyDescent="0.25">
      <c r="A759" s="12">
        <v>758</v>
      </c>
      <c r="B759" s="10">
        <f>1</f>
        <v>1</v>
      </c>
      <c r="C759" s="2">
        <f>Table13478[[#This Row],[Number]]*1000000*Table13478[[#This Row],[Multiplier]]</f>
        <v>758000000</v>
      </c>
      <c r="D759" s="6">
        <f t="shared" si="50"/>
        <v>5.2832988522427377E-2</v>
      </c>
      <c r="E759" s="6">
        <f>Table13478[[#This Row],[Calibration Value]]/Constants!$B$1</f>
        <v>18.927568323633714</v>
      </c>
      <c r="F759" s="6">
        <f t="shared" si="51"/>
        <v>7.9155672823219003E-2</v>
      </c>
      <c r="G759" s="6">
        <f>$C759/Constants!$B$2</f>
        <v>12.633333333333333</v>
      </c>
      <c r="H759" s="9">
        <f t="shared" si="52"/>
        <v>2.7913246762109431E-3</v>
      </c>
      <c r="I759" s="9">
        <f t="shared" si="53"/>
        <v>6.2656205400964914E-3</v>
      </c>
      <c r="J759" s="10">
        <f>Table13478[[#This Row],[G Mass Ratio (kg)]]*1000</f>
        <v>2.7913246762109432</v>
      </c>
      <c r="K759" s="10">
        <f>Table13478[[#This Row],[G Mass Ratio (kt)]]*1000</f>
        <v>6.2656205400964913</v>
      </c>
    </row>
    <row r="760" spans="1:11" x14ac:dyDescent="0.25">
      <c r="A760" s="12">
        <v>759</v>
      </c>
      <c r="B760" s="10">
        <f>1</f>
        <v>1</v>
      </c>
      <c r="C760" s="2">
        <f>Table13478[[#This Row],[Number]]*1000000*Table13478[[#This Row],[Multiplier]]</f>
        <v>759000000</v>
      </c>
      <c r="D760" s="6">
        <f t="shared" si="50"/>
        <v>5.2763379841897169E-2</v>
      </c>
      <c r="E760" s="6">
        <f>Table13478[[#This Row],[Calibration Value]]/Constants!$B$1</f>
        <v>18.952538730393126</v>
      </c>
      <c r="F760" s="6">
        <f t="shared" si="51"/>
        <v>7.9051383399209488E-2</v>
      </c>
      <c r="G760" s="6">
        <f>$C760/Constants!$B$2</f>
        <v>12.65</v>
      </c>
      <c r="H760" s="9">
        <f t="shared" si="52"/>
        <v>2.7839742523403203E-3</v>
      </c>
      <c r="I760" s="9">
        <f t="shared" si="53"/>
        <v>6.2491212173288136E-3</v>
      </c>
      <c r="J760" s="10">
        <f>Table13478[[#This Row],[G Mass Ratio (kg)]]*1000</f>
        <v>2.7839742523403204</v>
      </c>
      <c r="K760" s="10">
        <f>Table13478[[#This Row],[G Mass Ratio (kt)]]*1000</f>
        <v>6.2491212173288133</v>
      </c>
    </row>
    <row r="761" spans="1:11" x14ac:dyDescent="0.25">
      <c r="A761" s="12">
        <v>760</v>
      </c>
      <c r="B761" s="10">
        <f>1</f>
        <v>1</v>
      </c>
      <c r="C761" s="2">
        <f>Table13478[[#This Row],[Number]]*1000000*Table13478[[#This Row],[Multiplier]]</f>
        <v>760000000</v>
      </c>
      <c r="D761" s="6">
        <f t="shared" si="50"/>
        <v>5.26939543421052E-2</v>
      </c>
      <c r="E761" s="6">
        <f>Table13478[[#This Row],[Calibration Value]]/Constants!$B$1</f>
        <v>18.977509137152538</v>
      </c>
      <c r="F761" s="6">
        <f t="shared" si="51"/>
        <v>7.8947368421052641E-2</v>
      </c>
      <c r="G761" s="6">
        <f>$C761/Constants!$B$2</f>
        <v>12.666666666666666</v>
      </c>
      <c r="H761" s="9">
        <f t="shared" si="52"/>
        <v>2.7766528242078674E-3</v>
      </c>
      <c r="I761" s="9">
        <f t="shared" si="53"/>
        <v>6.2326869806094195E-3</v>
      </c>
      <c r="J761" s="10">
        <f>Table13478[[#This Row],[G Mass Ratio (kg)]]*1000</f>
        <v>2.7766528242078676</v>
      </c>
      <c r="K761" s="10">
        <f>Table13478[[#This Row],[G Mass Ratio (kt)]]*1000</f>
        <v>6.2326869806094196</v>
      </c>
    </row>
    <row r="762" spans="1:11" x14ac:dyDescent="0.25">
      <c r="A762" s="12">
        <v>761</v>
      </c>
      <c r="B762" s="10">
        <f>1</f>
        <v>1</v>
      </c>
      <c r="C762" s="2">
        <f>Table13478[[#This Row],[Number]]*1000000*Table13478[[#This Row],[Multiplier]]</f>
        <v>761000000</v>
      </c>
      <c r="D762" s="6">
        <f t="shared" si="50"/>
        <v>5.2624711300919787E-2</v>
      </c>
      <c r="E762" s="6">
        <f>Table13478[[#This Row],[Calibration Value]]/Constants!$B$1</f>
        <v>19.002479543911946</v>
      </c>
      <c r="F762" s="6">
        <f t="shared" si="51"/>
        <v>7.8843626806833114E-2</v>
      </c>
      <c r="G762" s="6">
        <f>$C762/Constants!$B$2</f>
        <v>12.683333333333334</v>
      </c>
      <c r="H762" s="9">
        <f t="shared" si="52"/>
        <v>2.7693602395051546E-3</v>
      </c>
      <c r="I762" s="9">
        <f t="shared" si="53"/>
        <v>6.2163174880551734E-3</v>
      </c>
      <c r="J762" s="10">
        <f>Table13478[[#This Row],[G Mass Ratio (kg)]]*1000</f>
        <v>2.7693602395051546</v>
      </c>
      <c r="K762" s="10">
        <f>Table13478[[#This Row],[G Mass Ratio (kt)]]*1000</f>
        <v>6.2163174880551733</v>
      </c>
    </row>
    <row r="763" spans="1:11" x14ac:dyDescent="0.25">
      <c r="A763" s="12">
        <v>762</v>
      </c>
      <c r="B763" s="10">
        <f>1</f>
        <v>1</v>
      </c>
      <c r="C763" s="2">
        <f>Table13478[[#This Row],[Number]]*1000000*Table13478[[#This Row],[Multiplier]]</f>
        <v>762000000</v>
      </c>
      <c r="D763" s="6">
        <f t="shared" si="50"/>
        <v>5.255564999999994E-2</v>
      </c>
      <c r="E763" s="6">
        <f>Table13478[[#This Row],[Calibration Value]]/Constants!$B$1</f>
        <v>19.027449950671357</v>
      </c>
      <c r="F763" s="6">
        <f t="shared" si="51"/>
        <v>7.874015748031496E-2</v>
      </c>
      <c r="G763" s="6">
        <f>$C763/Constants!$B$2</f>
        <v>12.7</v>
      </c>
      <c r="H763" s="9">
        <f t="shared" si="52"/>
        <v>2.7620963469224937E-3</v>
      </c>
      <c r="I763" s="9">
        <f t="shared" si="53"/>
        <v>6.2000124000248001E-3</v>
      </c>
      <c r="J763" s="10">
        <f>Table13478[[#This Row],[G Mass Ratio (kg)]]*1000</f>
        <v>2.7620963469224935</v>
      </c>
      <c r="K763" s="10">
        <f>Table13478[[#This Row],[G Mass Ratio (kt)]]*1000</f>
        <v>6.2000124000248</v>
      </c>
    </row>
    <row r="764" spans="1:11" x14ac:dyDescent="0.25">
      <c r="A764" s="12">
        <v>763</v>
      </c>
      <c r="B764" s="10">
        <f>1</f>
        <v>1</v>
      </c>
      <c r="C764" s="2">
        <f>Table13478[[#This Row],[Number]]*1000000*Table13478[[#This Row],[Multiplier]]</f>
        <v>763000000</v>
      </c>
      <c r="D764" s="6">
        <f t="shared" si="50"/>
        <v>5.2486769724770579E-2</v>
      </c>
      <c r="E764" s="6">
        <f>Table13478[[#This Row],[Calibration Value]]/Constants!$B$1</f>
        <v>19.052420357430769</v>
      </c>
      <c r="F764" s="6">
        <f t="shared" si="51"/>
        <v>7.8636959370904327E-2</v>
      </c>
      <c r="G764" s="6">
        <f>$C764/Constants!$B$2</f>
        <v>12.716666666666667</v>
      </c>
      <c r="H764" s="9">
        <f t="shared" si="52"/>
        <v>2.7548609961410937E-3</v>
      </c>
      <c r="I764" s="9">
        <f t="shared" si="53"/>
        <v>6.1837713791012576E-3</v>
      </c>
      <c r="J764" s="10">
        <f>Table13478[[#This Row],[G Mass Ratio (kg)]]*1000</f>
        <v>2.7548609961410935</v>
      </c>
      <c r="K764" s="10">
        <f>Table13478[[#This Row],[G Mass Ratio (kt)]]*1000</f>
        <v>6.1837713791012572</v>
      </c>
    </row>
    <row r="765" spans="1:11" x14ac:dyDescent="0.25">
      <c r="A765" s="12">
        <v>764</v>
      </c>
      <c r="B765" s="10">
        <f>1</f>
        <v>1</v>
      </c>
      <c r="C765" s="2">
        <f>Table13478[[#This Row],[Number]]*1000000*Table13478[[#This Row],[Multiplier]]</f>
        <v>764000000</v>
      </c>
      <c r="D765" s="6">
        <f t="shared" si="50"/>
        <v>5.2418069764397841E-2</v>
      </c>
      <c r="E765" s="6">
        <f>Table13478[[#This Row],[Calibration Value]]/Constants!$B$1</f>
        <v>19.077390764190181</v>
      </c>
      <c r="F765" s="6">
        <f t="shared" si="51"/>
        <v>7.8534031413612565E-2</v>
      </c>
      <c r="G765" s="6">
        <f>$C765/Constants!$B$2</f>
        <v>12.733333333333333</v>
      </c>
      <c r="H765" s="9">
        <f t="shared" si="52"/>
        <v>2.7476540378252793E-3</v>
      </c>
      <c r="I765" s="9">
        <f t="shared" si="53"/>
        <v>6.167594090074285E-3</v>
      </c>
      <c r="J765" s="10">
        <f>Table13478[[#This Row],[G Mass Ratio (kg)]]*1000</f>
        <v>2.7476540378252792</v>
      </c>
      <c r="K765" s="10">
        <f>Table13478[[#This Row],[G Mass Ratio (kt)]]*1000</f>
        <v>6.1675940900742852</v>
      </c>
    </row>
    <row r="766" spans="1:11" x14ac:dyDescent="0.25">
      <c r="A766" s="12">
        <v>765</v>
      </c>
      <c r="B766" s="10">
        <f>1</f>
        <v>1</v>
      </c>
      <c r="C766" s="2">
        <f>Table13478[[#This Row],[Number]]*1000000*Table13478[[#This Row],[Multiplier]]</f>
        <v>765000000</v>
      </c>
      <c r="D766" s="6">
        <f t="shared" si="50"/>
        <v>5.2349549411764645E-2</v>
      </c>
      <c r="E766" s="6">
        <f>Table13478[[#This Row],[Calibration Value]]/Constants!$B$1</f>
        <v>19.102361170949592</v>
      </c>
      <c r="F766" s="6">
        <f t="shared" si="51"/>
        <v>7.8431372549019607E-2</v>
      </c>
      <c r="G766" s="6">
        <f>$C766/Constants!$B$2</f>
        <v>12.75</v>
      </c>
      <c r="H766" s="9">
        <f t="shared" si="52"/>
        <v>2.7404753236147882E-3</v>
      </c>
      <c r="I766" s="9">
        <f t="shared" si="53"/>
        <v>6.1514801999231067E-3</v>
      </c>
      <c r="J766" s="10">
        <f>Table13478[[#This Row],[G Mass Ratio (kg)]]*1000</f>
        <v>2.7404753236147883</v>
      </c>
      <c r="K766" s="10">
        <f>Table13478[[#This Row],[G Mass Ratio (kt)]]*1000</f>
        <v>6.1514801999231068</v>
      </c>
    </row>
    <row r="767" spans="1:11" x14ac:dyDescent="0.25">
      <c r="A767" s="12">
        <v>766</v>
      </c>
      <c r="B767" s="10">
        <f>1</f>
        <v>1</v>
      </c>
      <c r="C767" s="2">
        <f>Table13478[[#This Row],[Number]]*1000000*Table13478[[#This Row],[Multiplier]]</f>
        <v>766000000</v>
      </c>
      <c r="D767" s="6">
        <f t="shared" si="50"/>
        <v>5.2281207963446409E-2</v>
      </c>
      <c r="E767" s="6">
        <f>Table13478[[#This Row],[Calibration Value]]/Constants!$B$1</f>
        <v>19.127331577709004</v>
      </c>
      <c r="F767" s="6">
        <f t="shared" si="51"/>
        <v>7.8328981723237587E-2</v>
      </c>
      <c r="G767" s="6">
        <f>$C767/Constants!$B$2</f>
        <v>12.766666666666667</v>
      </c>
      <c r="H767" s="9">
        <f t="shared" si="52"/>
        <v>2.7333247061171323E-3</v>
      </c>
      <c r="I767" s="9">
        <f t="shared" si="53"/>
        <v>6.1354293777992879E-3</v>
      </c>
      <c r="J767" s="10">
        <f>Table13478[[#This Row],[G Mass Ratio (kg)]]*1000</f>
        <v>2.7333247061171324</v>
      </c>
      <c r="K767" s="10">
        <f>Table13478[[#This Row],[G Mass Ratio (kt)]]*1000</f>
        <v>6.1354293777992881</v>
      </c>
    </row>
    <row r="768" spans="1:11" x14ac:dyDescent="0.25">
      <c r="A768" s="12">
        <v>767</v>
      </c>
      <c r="B768" s="10">
        <f>1</f>
        <v>1</v>
      </c>
      <c r="C768" s="2">
        <f>Table13478[[#This Row],[Number]]*1000000*Table13478[[#This Row],[Multiplier]]</f>
        <v>767000000</v>
      </c>
      <c r="D768" s="6">
        <f t="shared" si="50"/>
        <v>5.2213044719687025E-2</v>
      </c>
      <c r="E768" s="6">
        <f>Table13478[[#This Row],[Calibration Value]]/Constants!$B$1</f>
        <v>19.152301984468416</v>
      </c>
      <c r="F768" s="6">
        <f t="shared" si="51"/>
        <v>7.822685788787484E-2</v>
      </c>
      <c r="G768" s="6">
        <f>$C768/Constants!$B$2</f>
        <v>12.783333333333333</v>
      </c>
      <c r="H768" s="9">
        <f t="shared" si="52"/>
        <v>2.7262020389000373E-3</v>
      </c>
      <c r="I768" s="9">
        <f t="shared" si="53"/>
        <v>6.1194412950097664E-3</v>
      </c>
      <c r="J768" s="10">
        <f>Table13478[[#This Row],[G Mass Ratio (kg)]]*1000</f>
        <v>2.7262020389000372</v>
      </c>
      <c r="K768" s="10">
        <f>Table13478[[#This Row],[G Mass Ratio (kt)]]*1000</f>
        <v>6.1194412950097661</v>
      </c>
    </row>
    <row r="769" spans="1:11" x14ac:dyDescent="0.25">
      <c r="A769" s="12">
        <v>768</v>
      </c>
      <c r="B769" s="10">
        <f>1</f>
        <v>1</v>
      </c>
      <c r="C769" s="2">
        <f>Table13478[[#This Row],[Number]]*1000000*Table13478[[#This Row],[Multiplier]]</f>
        <v>768000000</v>
      </c>
      <c r="D769" s="6">
        <f t="shared" si="50"/>
        <v>5.2145058984374937E-2</v>
      </c>
      <c r="E769" s="6">
        <f>Table13478[[#This Row],[Calibration Value]]/Constants!$B$1</f>
        <v>19.177272391227827</v>
      </c>
      <c r="F769" s="6">
        <f t="shared" si="51"/>
        <v>7.8125E-2</v>
      </c>
      <c r="G769" s="6">
        <f>$C769/Constants!$B$2</f>
        <v>12.8</v>
      </c>
      <c r="H769" s="9">
        <f t="shared" si="52"/>
        <v>2.7191071764839413E-3</v>
      </c>
      <c r="I769" s="9">
        <f t="shared" si="53"/>
        <v>6.103515625E-3</v>
      </c>
      <c r="J769" s="10">
        <f>Table13478[[#This Row],[G Mass Ratio (kg)]]*1000</f>
        <v>2.7191071764839414</v>
      </c>
      <c r="K769" s="10">
        <f>Table13478[[#This Row],[G Mass Ratio (kt)]]*1000</f>
        <v>6.103515625</v>
      </c>
    </row>
    <row r="770" spans="1:11" x14ac:dyDescent="0.25">
      <c r="A770" s="12">
        <v>769</v>
      </c>
      <c r="B770" s="10">
        <f>1</f>
        <v>1</v>
      </c>
      <c r="C770" s="2">
        <f>Table13478[[#This Row],[Number]]*1000000*Table13478[[#This Row],[Multiplier]]</f>
        <v>769000000</v>
      </c>
      <c r="D770" s="6">
        <f t="shared" si="50"/>
        <v>5.207725006501944E-2</v>
      </c>
      <c r="E770" s="6">
        <f>Table13478[[#This Row],[Calibration Value]]/Constants!$B$1</f>
        <v>19.202242797987239</v>
      </c>
      <c r="F770" s="6">
        <f t="shared" si="51"/>
        <v>7.8023407022106639E-2</v>
      </c>
      <c r="G770" s="6">
        <f>$C770/Constants!$B$2</f>
        <v>12.816666666666666</v>
      </c>
      <c r="H770" s="9">
        <f t="shared" si="52"/>
        <v>2.7120399743345673E-3</v>
      </c>
      <c r="I770" s="9">
        <f t="shared" si="53"/>
        <v>6.0876520433373197E-3</v>
      </c>
      <c r="J770" s="10">
        <f>Table13478[[#This Row],[G Mass Ratio (kg)]]*1000</f>
        <v>2.7120399743345671</v>
      </c>
      <c r="K770" s="10">
        <f>Table13478[[#This Row],[G Mass Ratio (kt)]]*1000</f>
        <v>6.0876520433373198</v>
      </c>
    </row>
    <row r="771" spans="1:11" x14ac:dyDescent="0.25">
      <c r="A771" s="12">
        <v>770</v>
      </c>
      <c r="B771" s="10">
        <f>1</f>
        <v>1</v>
      </c>
      <c r="C771" s="2">
        <f>Table13478[[#This Row],[Number]]*1000000*Table13478[[#This Row],[Multiplier]]</f>
        <v>770000000</v>
      </c>
      <c r="D771" s="6">
        <f t="shared" si="50"/>
        <v>5.2009617272727217E-2</v>
      </c>
      <c r="E771" s="6">
        <f>Table13478[[#This Row],[Calibration Value]]/Constants!$B$1</f>
        <v>19.227213204746647</v>
      </c>
      <c r="F771" s="6">
        <f t="shared" si="51"/>
        <v>7.792207792207792E-2</v>
      </c>
      <c r="G771" s="6">
        <f>$C771/Constants!$B$2</f>
        <v>12.833333333333334</v>
      </c>
      <c r="H771" s="9">
        <f t="shared" si="52"/>
        <v>2.7050002888555653E-3</v>
      </c>
      <c r="I771" s="9">
        <f t="shared" si="53"/>
        <v>6.0718502276943835E-3</v>
      </c>
      <c r="J771" s="10">
        <f>Table13478[[#This Row],[G Mass Ratio (kg)]]*1000</f>
        <v>2.7050002888555653</v>
      </c>
      <c r="K771" s="10">
        <f>Table13478[[#This Row],[G Mass Ratio (kt)]]*1000</f>
        <v>6.0718502276943838</v>
      </c>
    </row>
    <row r="772" spans="1:11" x14ac:dyDescent="0.25">
      <c r="A772" s="12">
        <v>771</v>
      </c>
      <c r="B772" s="10">
        <f>1</f>
        <v>1</v>
      </c>
      <c r="C772" s="2">
        <f>Table13478[[#This Row],[Number]]*1000000*Table13478[[#This Row],[Multiplier]]</f>
        <v>771000000</v>
      </c>
      <c r="D772" s="6">
        <f t="shared" si="50"/>
        <v>5.1942159922178932E-2</v>
      </c>
      <c r="E772" s="6">
        <f>Table13478[[#This Row],[Calibration Value]]/Constants!$B$1</f>
        <v>19.252183611506059</v>
      </c>
      <c r="F772" s="6">
        <f t="shared" si="51"/>
        <v>7.7821011673151752E-2</v>
      </c>
      <c r="G772" s="6">
        <f>$C772/Constants!$B$2</f>
        <v>12.85</v>
      </c>
      <c r="H772" s="9">
        <f t="shared" si="52"/>
        <v>2.6979879773812113E-3</v>
      </c>
      <c r="I772" s="9">
        <f t="shared" si="53"/>
        <v>6.0561098578328209E-3</v>
      </c>
      <c r="J772" s="10">
        <f>Table13478[[#This Row],[G Mass Ratio (kg)]]*1000</f>
        <v>2.6979879773812114</v>
      </c>
      <c r="K772" s="10">
        <f>Table13478[[#This Row],[G Mass Ratio (kt)]]*1000</f>
        <v>6.056109857832821</v>
      </c>
    </row>
    <row r="773" spans="1:11" x14ac:dyDescent="0.25">
      <c r="A773" s="12">
        <v>772</v>
      </c>
      <c r="B773" s="10">
        <f>1</f>
        <v>1</v>
      </c>
      <c r="C773" s="2">
        <f>Table13478[[#This Row],[Number]]*1000000*Table13478[[#This Row],[Multiplier]]</f>
        <v>772000000</v>
      </c>
      <c r="D773" s="6">
        <f t="shared" si="50"/>
        <v>5.1874877331606159E-2</v>
      </c>
      <c r="E773" s="6">
        <f>Table13478[[#This Row],[Calibration Value]]/Constants!$B$1</f>
        <v>19.27715401826547</v>
      </c>
      <c r="F773" s="6">
        <f t="shared" si="51"/>
        <v>7.7720207253886009E-2</v>
      </c>
      <c r="G773" s="6">
        <f>$C773/Constants!$B$2</f>
        <v>12.866666666666667</v>
      </c>
      <c r="H773" s="9">
        <f t="shared" si="52"/>
        <v>2.6910028981691867E-3</v>
      </c>
      <c r="I773" s="9">
        <f t="shared" si="53"/>
        <v>6.0404306155869957E-3</v>
      </c>
      <c r="J773" s="10">
        <f>Table13478[[#This Row],[G Mass Ratio (kg)]]*1000</f>
        <v>2.6910028981691867</v>
      </c>
      <c r="K773" s="10">
        <f>Table13478[[#This Row],[G Mass Ratio (kt)]]*1000</f>
        <v>6.0404306155869953</v>
      </c>
    </row>
    <row r="774" spans="1:11" x14ac:dyDescent="0.25">
      <c r="A774" s="12">
        <v>773</v>
      </c>
      <c r="B774" s="10">
        <f>1</f>
        <v>1</v>
      </c>
      <c r="C774" s="2">
        <f>Table13478[[#This Row],[Number]]*1000000*Table13478[[#This Row],[Multiplier]]</f>
        <v>773000000</v>
      </c>
      <c r="D774" s="6">
        <f t="shared" si="50"/>
        <v>5.1807768822768371E-2</v>
      </c>
      <c r="E774" s="6">
        <f>Table13478[[#This Row],[Calibration Value]]/Constants!$B$1</f>
        <v>19.302124425024882</v>
      </c>
      <c r="F774" s="6">
        <f t="shared" si="51"/>
        <v>7.7619663648124199E-2</v>
      </c>
      <c r="G774" s="6">
        <f>$C774/Constants!$B$2</f>
        <v>12.883333333333333</v>
      </c>
      <c r="H774" s="9">
        <f t="shared" si="52"/>
        <v>2.6840449103934104E-3</v>
      </c>
      <c r="I774" s="9">
        <f t="shared" si="53"/>
        <v>6.024812184847933E-3</v>
      </c>
      <c r="J774" s="10">
        <f>Table13478[[#This Row],[G Mass Ratio (kg)]]*1000</f>
        <v>2.6840449103934105</v>
      </c>
      <c r="K774" s="10">
        <f>Table13478[[#This Row],[G Mass Ratio (kt)]]*1000</f>
        <v>6.0248121848479332</v>
      </c>
    </row>
    <row r="775" spans="1:11" x14ac:dyDescent="0.25">
      <c r="A775" s="12">
        <v>774</v>
      </c>
      <c r="B775" s="10">
        <f>1</f>
        <v>1</v>
      </c>
      <c r="C775" s="2">
        <f>Table13478[[#This Row],[Number]]*1000000*Table13478[[#This Row],[Multiplier]]</f>
        <v>774000000</v>
      </c>
      <c r="D775" s="6">
        <f t="shared" si="50"/>
        <v>5.174083372093017E-2</v>
      </c>
      <c r="E775" s="6">
        <f>Table13478[[#This Row],[Calibration Value]]/Constants!$B$1</f>
        <v>19.327094831784294</v>
      </c>
      <c r="F775" s="6">
        <f t="shared" si="51"/>
        <v>7.7519379844961239E-2</v>
      </c>
      <c r="G775" s="6">
        <f>$C775/Constants!$B$2</f>
        <v>12.9</v>
      </c>
      <c r="H775" s="9">
        <f t="shared" si="52"/>
        <v>2.6771138741369447E-3</v>
      </c>
      <c r="I775" s="9">
        <f t="shared" si="53"/>
        <v>6.0092542515473831E-3</v>
      </c>
      <c r="J775" s="10">
        <f>Table13478[[#This Row],[G Mass Ratio (kg)]]*1000</f>
        <v>2.6771138741369449</v>
      </c>
      <c r="K775" s="10">
        <f>Table13478[[#This Row],[G Mass Ratio (kt)]]*1000</f>
        <v>6.0092542515473832</v>
      </c>
    </row>
    <row r="776" spans="1:11" x14ac:dyDescent="0.25">
      <c r="A776" s="12">
        <v>775</v>
      </c>
      <c r="B776" s="10">
        <f>1</f>
        <v>1</v>
      </c>
      <c r="C776" s="2">
        <f>Table13478[[#This Row],[Number]]*1000000*Table13478[[#This Row],[Multiplier]]</f>
        <v>775000000</v>
      </c>
      <c r="D776" s="6">
        <f t="shared" si="50"/>
        <v>5.1674071354838647E-2</v>
      </c>
      <c r="E776" s="6">
        <f>Table13478[[#This Row],[Calibration Value]]/Constants!$B$1</f>
        <v>19.352065238543705</v>
      </c>
      <c r="F776" s="6">
        <f t="shared" si="51"/>
        <v>7.7419354838709681E-2</v>
      </c>
      <c r="G776" s="6">
        <f>$C776/Constants!$B$2</f>
        <v>12.916666666666666</v>
      </c>
      <c r="H776" s="9">
        <f t="shared" si="52"/>
        <v>2.6702096503849562E-3</v>
      </c>
      <c r="I776" s="9">
        <f t="shared" si="53"/>
        <v>5.9937565036420398E-3</v>
      </c>
      <c r="J776" s="10">
        <f>Table13478[[#This Row],[G Mass Ratio (kg)]]*1000</f>
        <v>2.6702096503849564</v>
      </c>
      <c r="K776" s="10">
        <f>Table13478[[#This Row],[G Mass Ratio (kt)]]*1000</f>
        <v>5.9937565036420395</v>
      </c>
    </row>
    <row r="777" spans="1:11" x14ac:dyDescent="0.25">
      <c r="A777" s="12">
        <v>776</v>
      </c>
      <c r="B777" s="10">
        <f>1</f>
        <v>1</v>
      </c>
      <c r="C777" s="2">
        <f>Table13478[[#This Row],[Number]]*1000000*Table13478[[#This Row],[Multiplier]]</f>
        <v>776000000</v>
      </c>
      <c r="D777" s="6">
        <f t="shared" si="50"/>
        <v>5.1607481056700967E-2</v>
      </c>
      <c r="E777" s="6">
        <f>Table13478[[#This Row],[Calibration Value]]/Constants!$B$1</f>
        <v>19.377035645303117</v>
      </c>
      <c r="F777" s="6">
        <f t="shared" si="51"/>
        <v>7.7319587628865982E-2</v>
      </c>
      <c r="G777" s="6">
        <f>$C777/Constants!$B$2</f>
        <v>12.933333333333334</v>
      </c>
      <c r="H777" s="9">
        <f t="shared" si="52"/>
        <v>2.6633321010177493E-3</v>
      </c>
      <c r="I777" s="9">
        <f t="shared" si="53"/>
        <v>5.9783186310978856E-3</v>
      </c>
      <c r="J777" s="10">
        <f>Table13478[[#This Row],[G Mass Ratio (kg)]]*1000</f>
        <v>2.6633321010177493</v>
      </c>
      <c r="K777" s="10">
        <f>Table13478[[#This Row],[G Mass Ratio (kt)]]*1000</f>
        <v>5.9783186310978857</v>
      </c>
    </row>
    <row r="778" spans="1:11" x14ac:dyDescent="0.25">
      <c r="A778" s="12">
        <v>777</v>
      </c>
      <c r="B778" s="10">
        <f>1</f>
        <v>1</v>
      </c>
      <c r="C778" s="2">
        <f>Table13478[[#This Row],[Number]]*1000000*Table13478[[#This Row],[Multiplier]]</f>
        <v>777000000</v>
      </c>
      <c r="D778" s="6">
        <f t="shared" si="50"/>
        <v>5.1541062162162095E-2</v>
      </c>
      <c r="E778" s="6">
        <f>Table13478[[#This Row],[Calibration Value]]/Constants!$B$1</f>
        <v>19.402006052062529</v>
      </c>
      <c r="F778" s="6">
        <f t="shared" si="51"/>
        <v>7.7220077220077218E-2</v>
      </c>
      <c r="G778" s="6">
        <f>$C778/Constants!$B$2</f>
        <v>12.95</v>
      </c>
      <c r="H778" s="9">
        <f t="shared" si="52"/>
        <v>2.6564810888038571E-3</v>
      </c>
      <c r="I778" s="9">
        <f t="shared" si="53"/>
        <v>5.9629403258746883E-3</v>
      </c>
      <c r="J778" s="10">
        <f>Table13478[[#This Row],[G Mass Ratio (kg)]]*1000</f>
        <v>2.656481088803857</v>
      </c>
      <c r="K778" s="10">
        <f>Table13478[[#This Row],[G Mass Ratio (kt)]]*1000</f>
        <v>5.9629403258746887</v>
      </c>
    </row>
    <row r="779" spans="1:11" x14ac:dyDescent="0.25">
      <c r="A779" s="12">
        <v>778</v>
      </c>
      <c r="B779" s="10">
        <f>1</f>
        <v>1</v>
      </c>
      <c r="C779" s="2">
        <f>Table13478[[#This Row],[Number]]*1000000*Table13478[[#This Row],[Multiplier]]</f>
        <v>778000000</v>
      </c>
      <c r="D779" s="6">
        <f t="shared" si="50"/>
        <v>5.147481401028272E-2</v>
      </c>
      <c r="E779" s="6">
        <f>Table13478[[#This Row],[Calibration Value]]/Constants!$B$1</f>
        <v>19.426976458821937</v>
      </c>
      <c r="F779" s="6">
        <f t="shared" si="51"/>
        <v>7.7120822622107968E-2</v>
      </c>
      <c r="G779" s="6">
        <f>$C779/Constants!$B$2</f>
        <v>12.966666666666667</v>
      </c>
      <c r="H779" s="9">
        <f t="shared" si="52"/>
        <v>2.6496564773931981E-3</v>
      </c>
      <c r="I779" s="9">
        <f t="shared" si="53"/>
        <v>5.94762128191064E-3</v>
      </c>
      <c r="J779" s="10">
        <f>Table13478[[#This Row],[G Mass Ratio (kg)]]*1000</f>
        <v>2.6496564773931981</v>
      </c>
      <c r="K779" s="10">
        <f>Table13478[[#This Row],[G Mass Ratio (kt)]]*1000</f>
        <v>5.9476212819106395</v>
      </c>
    </row>
    <row r="780" spans="1:11" x14ac:dyDescent="0.25">
      <c r="A780" s="12">
        <v>779</v>
      </c>
      <c r="B780" s="10">
        <f>1</f>
        <v>1</v>
      </c>
      <c r="C780" s="2">
        <f>Table13478[[#This Row],[Number]]*1000000*Table13478[[#This Row],[Multiplier]]</f>
        <v>779000000</v>
      </c>
      <c r="D780" s="6">
        <f t="shared" si="50"/>
        <v>5.1408735943517275E-2</v>
      </c>
      <c r="E780" s="6">
        <f>Table13478[[#This Row],[Calibration Value]]/Constants!$B$1</f>
        <v>19.451946865581348</v>
      </c>
      <c r="F780" s="6">
        <f t="shared" si="51"/>
        <v>7.702182284980745E-2</v>
      </c>
      <c r="G780" s="6">
        <f>$C780/Constants!$B$2</f>
        <v>12.983333333333333</v>
      </c>
      <c r="H780" s="9">
        <f t="shared" si="52"/>
        <v>2.6428581313102852E-3</v>
      </c>
      <c r="I780" s="9">
        <f t="shared" si="53"/>
        <v>5.9323611951071211E-3</v>
      </c>
      <c r="J780" s="10">
        <f>Table13478[[#This Row],[G Mass Ratio (kg)]]*1000</f>
        <v>2.6428581313102852</v>
      </c>
      <c r="K780" s="10">
        <f>Table13478[[#This Row],[G Mass Ratio (kt)]]*1000</f>
        <v>5.9323611951071209</v>
      </c>
    </row>
    <row r="781" spans="1:11" x14ac:dyDescent="0.25">
      <c r="A781" s="12">
        <v>780</v>
      </c>
      <c r="B781" s="10">
        <f>1</f>
        <v>1</v>
      </c>
      <c r="C781" s="2">
        <f>Table13478[[#This Row],[Number]]*1000000*Table13478[[#This Row],[Multiplier]]</f>
        <v>780000000</v>
      </c>
      <c r="D781" s="6">
        <f t="shared" si="50"/>
        <v>5.1342827307692247E-2</v>
      </c>
      <c r="E781" s="6">
        <f>Table13478[[#This Row],[Calibration Value]]/Constants!$B$1</f>
        <v>19.47691727234076</v>
      </c>
      <c r="F781" s="6">
        <f t="shared" si="51"/>
        <v>7.6923076923076927E-2</v>
      </c>
      <c r="G781" s="6">
        <f>$C781/Constants!$B$2</f>
        <v>13</v>
      </c>
      <c r="H781" s="9">
        <f t="shared" si="52"/>
        <v>2.6360859159475086E-3</v>
      </c>
      <c r="I781" s="9">
        <f t="shared" si="53"/>
        <v>5.9171597633136102E-3</v>
      </c>
      <c r="J781" s="10">
        <f>Table13478[[#This Row],[G Mass Ratio (kg)]]*1000</f>
        <v>2.6360859159475085</v>
      </c>
      <c r="K781" s="10">
        <f>Table13478[[#This Row],[G Mass Ratio (kt)]]*1000</f>
        <v>5.9171597633136104</v>
      </c>
    </row>
    <row r="782" spans="1:11" x14ac:dyDescent="0.25">
      <c r="A782" s="12">
        <v>781</v>
      </c>
      <c r="B782" s="10">
        <f>1</f>
        <v>1</v>
      </c>
      <c r="C782" s="2">
        <f>Table13478[[#This Row],[Number]]*1000000*Table13478[[#This Row],[Multiplier]]</f>
        <v>781000000</v>
      </c>
      <c r="D782" s="6">
        <f t="shared" si="50"/>
        <v>5.1277087451984574E-2</v>
      </c>
      <c r="E782" s="6">
        <f>Table13478[[#This Row],[Calibration Value]]/Constants!$B$1</f>
        <v>19.501887679100172</v>
      </c>
      <c r="F782" s="6">
        <f t="shared" si="51"/>
        <v>7.6824583866837381E-2</v>
      </c>
      <c r="G782" s="6">
        <f>$C782/Constants!$B$2</f>
        <v>13.016666666666667</v>
      </c>
      <c r="H782" s="9">
        <f t="shared" si="52"/>
        <v>2.6293396975584737E-3</v>
      </c>
      <c r="I782" s="9">
        <f t="shared" si="53"/>
        <v>5.9020166863127301E-3</v>
      </c>
      <c r="J782" s="10">
        <f>Table13478[[#This Row],[G Mass Ratio (kg)]]*1000</f>
        <v>2.6293396975584735</v>
      </c>
      <c r="K782" s="10">
        <f>Table13478[[#This Row],[G Mass Ratio (kt)]]*1000</f>
        <v>5.9020166863127299</v>
      </c>
    </row>
    <row r="783" spans="1:11" x14ac:dyDescent="0.25">
      <c r="A783" s="12">
        <v>782</v>
      </c>
      <c r="B783" s="10">
        <f>1</f>
        <v>1</v>
      </c>
      <c r="C783" s="2">
        <f>Table13478[[#This Row],[Number]]*1000000*Table13478[[#This Row],[Multiplier]]</f>
        <v>782000000</v>
      </c>
      <c r="D783" s="6">
        <f t="shared" si="50"/>
        <v>5.1211515728900196E-2</v>
      </c>
      <c r="E783" s="6">
        <f>Table13478[[#This Row],[Calibration Value]]/Constants!$B$1</f>
        <v>19.526858085859583</v>
      </c>
      <c r="F783" s="6">
        <f t="shared" si="51"/>
        <v>7.6726342710997444E-2</v>
      </c>
      <c r="G783" s="6">
        <f>$C783/Constants!$B$2</f>
        <v>13.033333333333333</v>
      </c>
      <c r="H783" s="9">
        <f t="shared" si="52"/>
        <v>2.6226193432513922E-3</v>
      </c>
      <c r="I783" s="9">
        <f t="shared" si="53"/>
        <v>5.8869316658054305E-3</v>
      </c>
      <c r="J783" s="10">
        <f>Table13478[[#This Row],[G Mass Ratio (kg)]]*1000</f>
        <v>2.622619343251392</v>
      </c>
      <c r="K783" s="10">
        <f>Table13478[[#This Row],[G Mass Ratio (kt)]]*1000</f>
        <v>5.8869316658054309</v>
      </c>
    </row>
    <row r="784" spans="1:11" x14ac:dyDescent="0.25">
      <c r="A784" s="12">
        <v>783</v>
      </c>
      <c r="B784" s="10">
        <f>1</f>
        <v>1</v>
      </c>
      <c r="C784" s="2">
        <f>Table13478[[#This Row],[Number]]*1000000*Table13478[[#This Row],[Multiplier]]</f>
        <v>783000000</v>
      </c>
      <c r="D784" s="6">
        <f t="shared" si="50"/>
        <v>5.1146111494252813E-2</v>
      </c>
      <c r="E784" s="6">
        <f>Table13478[[#This Row],[Calibration Value]]/Constants!$B$1</f>
        <v>19.551828492618995</v>
      </c>
      <c r="F784" s="6">
        <f t="shared" si="51"/>
        <v>7.662835249042145E-2</v>
      </c>
      <c r="G784" s="6">
        <f>$C784/Constants!$B$2</f>
        <v>13.05</v>
      </c>
      <c r="H784" s="9">
        <f t="shared" si="52"/>
        <v>2.6159247209825397E-3</v>
      </c>
      <c r="I784" s="9">
        <f t="shared" si="53"/>
        <v>5.8719044053962789E-3</v>
      </c>
      <c r="J784" s="10">
        <f>Table13478[[#This Row],[G Mass Ratio (kg)]]*1000</f>
        <v>2.6159247209825396</v>
      </c>
      <c r="K784" s="10">
        <f>Table13478[[#This Row],[G Mass Ratio (kt)]]*1000</f>
        <v>5.871904405396279</v>
      </c>
    </row>
    <row r="785" spans="1:11" x14ac:dyDescent="0.25">
      <c r="A785" s="12">
        <v>784</v>
      </c>
      <c r="B785" s="10">
        <f>1</f>
        <v>1</v>
      </c>
      <c r="C785" s="2">
        <f>Table13478[[#This Row],[Number]]*1000000*Table13478[[#This Row],[Multiplier]]</f>
        <v>784000000</v>
      </c>
      <c r="D785" s="6">
        <f t="shared" si="50"/>
        <v>5.1080874107142793E-2</v>
      </c>
      <c r="E785" s="6">
        <f>Table13478[[#This Row],[Calibration Value]]/Constants!$B$1</f>
        <v>19.576798899378407</v>
      </c>
      <c r="F785" s="6">
        <f t="shared" si="51"/>
        <v>7.6530612244897961E-2</v>
      </c>
      <c r="G785" s="6">
        <f>$C785/Constants!$B$2</f>
        <v>13.066666666666666</v>
      </c>
      <c r="H785" s="9">
        <f t="shared" si="52"/>
        <v>2.609255699549771E-3</v>
      </c>
      <c r="I785" s="9">
        <f t="shared" si="53"/>
        <v>5.8569346105789254E-3</v>
      </c>
      <c r="J785" s="10">
        <f>Table13478[[#This Row],[G Mass Ratio (kg)]]*1000</f>
        <v>2.6092556995497711</v>
      </c>
      <c r="K785" s="10">
        <f>Table13478[[#This Row],[G Mass Ratio (kt)]]*1000</f>
        <v>5.8569346105789251</v>
      </c>
    </row>
    <row r="786" spans="1:11" x14ac:dyDescent="0.25">
      <c r="A786" s="12">
        <v>785</v>
      </c>
      <c r="B786" s="10">
        <f>1</f>
        <v>1</v>
      </c>
      <c r="C786" s="2">
        <f>Table13478[[#This Row],[Number]]*1000000*Table13478[[#This Row],[Multiplier]]</f>
        <v>785000000</v>
      </c>
      <c r="D786" s="6">
        <f t="shared" si="50"/>
        <v>5.1015802929936245E-2</v>
      </c>
      <c r="E786" s="6">
        <f>Table13478[[#This Row],[Calibration Value]]/Constants!$B$1</f>
        <v>19.601769306137818</v>
      </c>
      <c r="F786" s="6">
        <f t="shared" si="51"/>
        <v>7.6433121019108277E-2</v>
      </c>
      <c r="G786" s="6">
        <f>$C786/Constants!$B$2</f>
        <v>13.083333333333334</v>
      </c>
      <c r="H786" s="9">
        <f t="shared" si="52"/>
        <v>2.6026121485860916E-3</v>
      </c>
      <c r="I786" s="9">
        <f t="shared" si="53"/>
        <v>5.8420219887216516E-3</v>
      </c>
      <c r="J786" s="10">
        <f>Table13478[[#This Row],[G Mass Ratio (kg)]]*1000</f>
        <v>2.6026121485860916</v>
      </c>
      <c r="K786" s="10">
        <f>Table13478[[#This Row],[G Mass Ratio (kt)]]*1000</f>
        <v>5.842021988721652</v>
      </c>
    </row>
    <row r="787" spans="1:11" x14ac:dyDescent="0.25">
      <c r="A787" s="12">
        <v>786</v>
      </c>
      <c r="B787" s="10">
        <f>1</f>
        <v>1</v>
      </c>
      <c r="C787" s="2">
        <f>Table13478[[#This Row],[Number]]*1000000*Table13478[[#This Row],[Multiplier]]</f>
        <v>786000000</v>
      </c>
      <c r="D787" s="6">
        <f t="shared" si="50"/>
        <v>5.0950897328244212E-2</v>
      </c>
      <c r="E787" s="6">
        <f>Table13478[[#This Row],[Calibration Value]]/Constants!$B$1</f>
        <v>19.62673971289723</v>
      </c>
      <c r="F787" s="6">
        <f t="shared" si="51"/>
        <v>7.6335877862595422E-2</v>
      </c>
      <c r="G787" s="6">
        <f>$C787/Constants!$B$2</f>
        <v>13.1</v>
      </c>
      <c r="H787" s="9">
        <f t="shared" si="52"/>
        <v>2.5959939385532833E-3</v>
      </c>
      <c r="I787" s="9">
        <f t="shared" si="53"/>
        <v>5.8271662490530863E-3</v>
      </c>
      <c r="J787" s="10">
        <f>Table13478[[#This Row],[G Mass Ratio (kg)]]*1000</f>
        <v>2.5959939385532831</v>
      </c>
      <c r="K787" s="10">
        <f>Table13478[[#This Row],[G Mass Ratio (kt)]]*1000</f>
        <v>5.8271662490530867</v>
      </c>
    </row>
    <row r="788" spans="1:11" x14ac:dyDescent="0.25">
      <c r="A788" s="12">
        <v>787</v>
      </c>
      <c r="B788" s="10">
        <f>1</f>
        <v>1</v>
      </c>
      <c r="C788" s="2">
        <f>Table13478[[#This Row],[Number]]*1000000*Table13478[[#This Row],[Multiplier]]</f>
        <v>787000000</v>
      </c>
      <c r="D788" s="6">
        <f t="shared" si="50"/>
        <v>5.0886156670902107E-2</v>
      </c>
      <c r="E788" s="6">
        <f>Table13478[[#This Row],[Calibration Value]]/Constants!$B$1</f>
        <v>19.651710119656638</v>
      </c>
      <c r="F788" s="6">
        <f t="shared" si="51"/>
        <v>7.6238881829733166E-2</v>
      </c>
      <c r="G788" s="6">
        <f>$C788/Constants!$B$2</f>
        <v>13.116666666666667</v>
      </c>
      <c r="H788" s="9">
        <f t="shared" si="52"/>
        <v>2.5894009407355948E-3</v>
      </c>
      <c r="I788" s="9">
        <f t="shared" si="53"/>
        <v>5.8123671026480174E-3</v>
      </c>
      <c r="J788" s="10">
        <f>Table13478[[#This Row],[G Mass Ratio (kg)]]*1000</f>
        <v>2.5894009407355947</v>
      </c>
      <c r="K788" s="10">
        <f>Table13478[[#This Row],[G Mass Ratio (kt)]]*1000</f>
        <v>5.8123671026480173</v>
      </c>
    </row>
    <row r="789" spans="1:11" x14ac:dyDescent="0.25">
      <c r="A789" s="12">
        <v>788</v>
      </c>
      <c r="B789" s="10">
        <f>1</f>
        <v>1</v>
      </c>
      <c r="C789" s="2">
        <f>Table13478[[#This Row],[Number]]*1000000*Table13478[[#This Row],[Multiplier]]</f>
        <v>788000000</v>
      </c>
      <c r="D789" s="6">
        <f t="shared" si="50"/>
        <v>5.0821580329949184E-2</v>
      </c>
      <c r="E789" s="6">
        <f>Table13478[[#This Row],[Calibration Value]]/Constants!$B$1</f>
        <v>19.67668052641605</v>
      </c>
      <c r="F789" s="6">
        <f t="shared" si="51"/>
        <v>7.6142131979695438E-2</v>
      </c>
      <c r="G789" s="6">
        <f>$C789/Constants!$B$2</f>
        <v>13.133333333333333</v>
      </c>
      <c r="H789" s="9">
        <f t="shared" si="52"/>
        <v>2.5828330272334777E-3</v>
      </c>
      <c r="I789" s="9">
        <f t="shared" si="53"/>
        <v>5.7976242624133588E-3</v>
      </c>
      <c r="J789" s="10">
        <f>Table13478[[#This Row],[G Mass Ratio (kg)]]*1000</f>
        <v>2.5828330272334776</v>
      </c>
      <c r="K789" s="10">
        <f>Table13478[[#This Row],[G Mass Ratio (kt)]]*1000</f>
        <v>5.7976242624133585</v>
      </c>
    </row>
    <row r="790" spans="1:11" x14ac:dyDescent="0.25">
      <c r="A790" s="12">
        <v>789</v>
      </c>
      <c r="B790" s="10">
        <f>1</f>
        <v>1</v>
      </c>
      <c r="C790" s="2">
        <f>Table13478[[#This Row],[Number]]*1000000*Table13478[[#This Row],[Multiplier]]</f>
        <v>789000000</v>
      </c>
      <c r="D790" s="6">
        <f t="shared" si="50"/>
        <v>5.0757167680608305E-2</v>
      </c>
      <c r="E790" s="6">
        <f>Table13478[[#This Row],[Calibration Value]]/Constants!$B$1</f>
        <v>19.701650933175461</v>
      </c>
      <c r="F790" s="6">
        <f t="shared" si="51"/>
        <v>7.6045627376425853E-2</v>
      </c>
      <c r="G790" s="6">
        <f>$C790/Constants!$B$2</f>
        <v>13.15</v>
      </c>
      <c r="H790" s="9">
        <f t="shared" si="52"/>
        <v>2.5762900709573881E-3</v>
      </c>
      <c r="I790" s="9">
        <f t="shared" si="53"/>
        <v>5.7829374430742094E-3</v>
      </c>
      <c r="J790" s="10">
        <f>Table13478[[#This Row],[G Mass Ratio (kg)]]*1000</f>
        <v>2.5762900709573882</v>
      </c>
      <c r="K790" s="10">
        <f>Table13478[[#This Row],[G Mass Ratio (kt)]]*1000</f>
        <v>5.7829374430742098</v>
      </c>
    </row>
    <row r="791" spans="1:11" x14ac:dyDescent="0.25">
      <c r="A791" s="12">
        <v>790</v>
      </c>
      <c r="B791" s="10">
        <f>1</f>
        <v>1</v>
      </c>
      <c r="C791" s="2">
        <f>Table13478[[#This Row],[Number]]*1000000*Table13478[[#This Row],[Multiplier]]</f>
        <v>790000000</v>
      </c>
      <c r="D791" s="6">
        <f t="shared" si="50"/>
        <v>5.0692918101265763E-2</v>
      </c>
      <c r="E791" s="6">
        <f>Table13478[[#This Row],[Calibration Value]]/Constants!$B$1</f>
        <v>19.726621339934873</v>
      </c>
      <c r="F791" s="6">
        <f t="shared" si="51"/>
        <v>7.5949367088607597E-2</v>
      </c>
      <c r="G791" s="6">
        <f>$C791/Constants!$B$2</f>
        <v>13.166666666666666</v>
      </c>
      <c r="H791" s="9">
        <f t="shared" si="52"/>
        <v>2.5697719456216381E-3</v>
      </c>
      <c r="I791" s="9">
        <f t="shared" si="53"/>
        <v>5.7683063611600706E-3</v>
      </c>
      <c r="J791" s="10">
        <f>Table13478[[#This Row],[G Mass Ratio (kg)]]*1000</f>
        <v>2.5697719456216381</v>
      </c>
      <c r="K791" s="10">
        <f>Table13478[[#This Row],[G Mass Ratio (kt)]]*1000</f>
        <v>5.7683063611600707</v>
      </c>
    </row>
    <row r="792" spans="1:11" x14ac:dyDescent="0.25">
      <c r="A792" s="12">
        <v>791</v>
      </c>
      <c r="B792" s="10">
        <f>1</f>
        <v>1</v>
      </c>
      <c r="C792" s="2">
        <f>Table13478[[#This Row],[Number]]*1000000*Table13478[[#This Row],[Multiplier]]</f>
        <v>791000000</v>
      </c>
      <c r="D792" s="6">
        <f t="shared" si="50"/>
        <v>5.0628830973451264E-2</v>
      </c>
      <c r="E792" s="6">
        <f>Table13478[[#This Row],[Calibration Value]]/Constants!$B$1</f>
        <v>19.751591746694285</v>
      </c>
      <c r="F792" s="6">
        <f t="shared" si="51"/>
        <v>7.5853350189633378E-2</v>
      </c>
      <c r="G792" s="6">
        <f>$C792/Constants!$B$2</f>
        <v>13.183333333333334</v>
      </c>
      <c r="H792" s="9">
        <f t="shared" si="52"/>
        <v>2.5632785257382979E-3</v>
      </c>
      <c r="I792" s="9">
        <f t="shared" si="53"/>
        <v>5.7537307349911542E-3</v>
      </c>
      <c r="J792" s="10">
        <f>Table13478[[#This Row],[G Mass Ratio (kg)]]*1000</f>
        <v>2.5632785257382977</v>
      </c>
      <c r="K792" s="10">
        <f>Table13478[[#This Row],[G Mass Ratio (kt)]]*1000</f>
        <v>5.7537307349911542</v>
      </c>
    </row>
    <row r="793" spans="1:11" x14ac:dyDescent="0.25">
      <c r="A793" s="12">
        <v>792</v>
      </c>
      <c r="B793" s="10">
        <f>1</f>
        <v>1</v>
      </c>
      <c r="C793" s="2">
        <f>Table13478[[#This Row],[Number]]*1000000*Table13478[[#This Row],[Multiplier]]</f>
        <v>792000000</v>
      </c>
      <c r="D793" s="6">
        <f t="shared" si="50"/>
        <v>5.0564905681818123E-2</v>
      </c>
      <c r="E793" s="6">
        <f>Table13478[[#This Row],[Calibration Value]]/Constants!$B$1</f>
        <v>19.776562153453696</v>
      </c>
      <c r="F793" s="6">
        <f t="shared" si="51"/>
        <v>7.575757575757576E-2</v>
      </c>
      <c r="G793" s="6">
        <f>$C793/Constants!$B$2</f>
        <v>13.2</v>
      </c>
      <c r="H793" s="9">
        <f t="shared" si="52"/>
        <v>2.5568096866111626E-3</v>
      </c>
      <c r="I793" s="9">
        <f t="shared" si="53"/>
        <v>5.7392102846648306E-3</v>
      </c>
      <c r="J793" s="10">
        <f>Table13478[[#This Row],[G Mass Ratio (kg)]]*1000</f>
        <v>2.5568096866111625</v>
      </c>
      <c r="K793" s="10">
        <f>Table13478[[#This Row],[G Mass Ratio (kt)]]*1000</f>
        <v>5.7392102846648303</v>
      </c>
    </row>
    <row r="794" spans="1:11" x14ac:dyDescent="0.25">
      <c r="A794" s="12">
        <v>793</v>
      </c>
      <c r="B794" s="10">
        <f>1</f>
        <v>1</v>
      </c>
      <c r="C794" s="2">
        <f>Table13478[[#This Row],[Number]]*1000000*Table13478[[#This Row],[Multiplier]]</f>
        <v>793000000</v>
      </c>
      <c r="D794" s="6">
        <f t="shared" si="50"/>
        <v>5.0501141614123515E-2</v>
      </c>
      <c r="E794" s="6">
        <f>Table13478[[#This Row],[Calibration Value]]/Constants!$B$1</f>
        <v>19.801532560213108</v>
      </c>
      <c r="F794" s="6">
        <f t="shared" si="51"/>
        <v>7.5662042875157626E-2</v>
      </c>
      <c r="G794" s="6">
        <f>$C794/Constants!$B$2</f>
        <v>13.216666666666667</v>
      </c>
      <c r="H794" s="9">
        <f t="shared" si="52"/>
        <v>2.5503653043297578E-3</v>
      </c>
      <c r="I794" s="9">
        <f t="shared" si="53"/>
        <v>5.7247447320421911E-3</v>
      </c>
      <c r="J794" s="10">
        <f>Table13478[[#This Row],[G Mass Ratio (kg)]]*1000</f>
        <v>2.5503653043297576</v>
      </c>
      <c r="K794" s="10">
        <f>Table13478[[#This Row],[G Mass Ratio (kt)]]*1000</f>
        <v>5.7247447320421907</v>
      </c>
    </row>
    <row r="795" spans="1:11" x14ac:dyDescent="0.25">
      <c r="A795" s="12">
        <v>794</v>
      </c>
      <c r="B795" s="10">
        <f>1</f>
        <v>1</v>
      </c>
      <c r="C795" s="2">
        <f>Table13478[[#This Row],[Number]]*1000000*Table13478[[#This Row],[Multiplier]]</f>
        <v>794000000</v>
      </c>
      <c r="D795" s="6">
        <f t="shared" si="50"/>
        <v>5.0437538161209002E-2</v>
      </c>
      <c r="E795" s="6">
        <f>Table13478[[#This Row],[Calibration Value]]/Constants!$B$1</f>
        <v>19.826502966972519</v>
      </c>
      <c r="F795" s="6">
        <f t="shared" si="51"/>
        <v>7.5566750629722929E-2</v>
      </c>
      <c r="G795" s="6">
        <f>$C795/Constants!$B$2</f>
        <v>13.233333333333333</v>
      </c>
      <c r="H795" s="9">
        <f t="shared" si="52"/>
        <v>2.5439452557634145E-3</v>
      </c>
      <c r="I795" s="9">
        <f t="shared" si="53"/>
        <v>5.7103338007347309E-3</v>
      </c>
      <c r="J795" s="10">
        <f>Table13478[[#This Row],[G Mass Ratio (kg)]]*1000</f>
        <v>2.5439452557634143</v>
      </c>
      <c r="K795" s="10">
        <f>Table13478[[#This Row],[G Mass Ratio (kt)]]*1000</f>
        <v>5.7103338007347313</v>
      </c>
    </row>
    <row r="796" spans="1:11" x14ac:dyDescent="0.25">
      <c r="A796" s="12">
        <v>795</v>
      </c>
      <c r="B796" s="10">
        <f>1</f>
        <v>1</v>
      </c>
      <c r="C796" s="2">
        <f>Table13478[[#This Row],[Number]]*1000000*Table13478[[#This Row],[Multiplier]]</f>
        <v>795000000</v>
      </c>
      <c r="D796" s="6">
        <f t="shared" si="50"/>
        <v>5.037409471698108E-2</v>
      </c>
      <c r="E796" s="6">
        <f>Table13478[[#This Row],[Calibration Value]]/Constants!$B$1</f>
        <v>19.851473373731928</v>
      </c>
      <c r="F796" s="6">
        <f t="shared" si="51"/>
        <v>7.5471698113207544E-2</v>
      </c>
      <c r="G796" s="6">
        <f>$C796/Constants!$B$2</f>
        <v>13.25</v>
      </c>
      <c r="H796" s="9">
        <f t="shared" si="52"/>
        <v>2.5375494185553809E-3</v>
      </c>
      <c r="I796" s="9">
        <f t="shared" si="53"/>
        <v>5.6959772160911351E-3</v>
      </c>
      <c r="J796" s="10">
        <f>Table13478[[#This Row],[G Mass Ratio (kg)]]*1000</f>
        <v>2.5375494185553809</v>
      </c>
      <c r="K796" s="10">
        <f>Table13478[[#This Row],[G Mass Ratio (kt)]]*1000</f>
        <v>5.6959772160911353</v>
      </c>
    </row>
    <row r="797" spans="1:11" x14ac:dyDescent="0.25">
      <c r="A797" s="12">
        <v>796</v>
      </c>
      <c r="B797" s="10">
        <f>1</f>
        <v>1</v>
      </c>
      <c r="C797" s="2">
        <f>Table13478[[#This Row],[Number]]*1000000*Table13478[[#This Row],[Multiplier]]</f>
        <v>796000000</v>
      </c>
      <c r="D797" s="6">
        <f t="shared" si="50"/>
        <v>5.0310810678391903E-2</v>
      </c>
      <c r="E797" s="6">
        <f>Table13478[[#This Row],[Calibration Value]]/Constants!$B$1</f>
        <v>19.876443780491339</v>
      </c>
      <c r="F797" s="6">
        <f t="shared" si="51"/>
        <v>7.5376884422110546E-2</v>
      </c>
      <c r="G797" s="6">
        <f>$C797/Constants!$B$2</f>
        <v>13.266666666666667</v>
      </c>
      <c r="H797" s="9">
        <f t="shared" si="52"/>
        <v>2.5311776711169926E-3</v>
      </c>
      <c r="I797" s="9">
        <f t="shared" si="53"/>
        <v>5.6816747051842116E-3</v>
      </c>
      <c r="J797" s="10">
        <f>Table13478[[#This Row],[G Mass Ratio (kg)]]*1000</f>
        <v>2.5311776711169927</v>
      </c>
      <c r="K797" s="10">
        <f>Table13478[[#This Row],[G Mass Ratio (kt)]]*1000</f>
        <v>5.6816747051842116</v>
      </c>
    </row>
    <row r="798" spans="1:11" x14ac:dyDescent="0.25">
      <c r="A798" s="12">
        <v>797</v>
      </c>
      <c r="B798" s="10">
        <f>1</f>
        <v>1</v>
      </c>
      <c r="C798" s="2">
        <f>Table13478[[#This Row],[Number]]*1000000*Table13478[[#This Row],[Multiplier]]</f>
        <v>797000000</v>
      </c>
      <c r="D798" s="6">
        <f t="shared" ref="D798:D861" si="54">1/E798</f>
        <v>5.024768544542027E-2</v>
      </c>
      <c r="E798" s="6">
        <f>Table13478[[#This Row],[Calibration Value]]/Constants!$B$1</f>
        <v>19.901414187250751</v>
      </c>
      <c r="F798" s="6">
        <f t="shared" ref="F798:F861" si="55">1/G798</f>
        <v>7.5282308657465491E-2</v>
      </c>
      <c r="G798" s="6">
        <f>$C798/Constants!$B$2</f>
        <v>13.283333333333333</v>
      </c>
      <c r="H798" s="9">
        <f t="shared" ref="H798:H861" si="56">POWER($D798,2)</f>
        <v>2.5248298926219001E-3</v>
      </c>
      <c r="I798" s="9">
        <f t="shared" ref="I798:I861" si="57">POWER($F798,2)</f>
        <v>5.667425996797904E-3</v>
      </c>
      <c r="J798" s="10">
        <f>Table13478[[#This Row],[G Mass Ratio (kg)]]*1000</f>
        <v>2.5248298926218999</v>
      </c>
      <c r="K798" s="10">
        <f>Table13478[[#This Row],[G Mass Ratio (kt)]]*1000</f>
        <v>5.6674259967979044</v>
      </c>
    </row>
    <row r="799" spans="1:11" x14ac:dyDescent="0.25">
      <c r="A799" s="12">
        <v>798</v>
      </c>
      <c r="B799" s="10">
        <f>1</f>
        <v>1</v>
      </c>
      <c r="C799" s="2">
        <f>Table13478[[#This Row],[Number]]*1000000*Table13478[[#This Row],[Multiplier]]</f>
        <v>798000000</v>
      </c>
      <c r="D799" s="6">
        <f t="shared" si="54"/>
        <v>5.0184718421052571E-2</v>
      </c>
      <c r="E799" s="6">
        <f>Table13478[[#This Row],[Calibration Value]]/Constants!$B$1</f>
        <v>19.926384594010162</v>
      </c>
      <c r="F799" s="6">
        <f t="shared" si="55"/>
        <v>7.5187969924812026E-2</v>
      </c>
      <c r="G799" s="6">
        <f>$C799/Constants!$B$2</f>
        <v>13.3</v>
      </c>
      <c r="H799" s="9">
        <f t="shared" si="56"/>
        <v>2.5185059630003334E-3</v>
      </c>
      <c r="I799" s="9">
        <f t="shared" si="57"/>
        <v>5.6532308214144377E-3</v>
      </c>
      <c r="J799" s="10">
        <f>Table13478[[#This Row],[G Mass Ratio (kg)]]*1000</f>
        <v>2.5185059630003335</v>
      </c>
      <c r="K799" s="10">
        <f>Table13478[[#This Row],[G Mass Ratio (kt)]]*1000</f>
        <v>5.6532308214144376</v>
      </c>
    </row>
    <row r="800" spans="1:11" x14ac:dyDescent="0.25">
      <c r="A800" s="12">
        <v>799</v>
      </c>
      <c r="B800" s="10">
        <f>1</f>
        <v>1</v>
      </c>
      <c r="C800" s="2">
        <f>Table13478[[#This Row],[Number]]*1000000*Table13478[[#This Row],[Multiplier]]</f>
        <v>799000000</v>
      </c>
      <c r="D800" s="6">
        <f t="shared" si="54"/>
        <v>5.0121909011264024E-2</v>
      </c>
      <c r="E800" s="6">
        <f>Table13478[[#This Row],[Calibration Value]]/Constants!$B$1</f>
        <v>19.951355000769574</v>
      </c>
      <c r="F800" s="6">
        <f t="shared" si="55"/>
        <v>7.5093867334167716E-2</v>
      </c>
      <c r="G800" s="6">
        <f>$C800/Constants!$B$2</f>
        <v>13.316666666666666</v>
      </c>
      <c r="H800" s="9">
        <f t="shared" si="56"/>
        <v>2.5122057629334295E-3</v>
      </c>
      <c r="I800" s="9">
        <f t="shared" si="57"/>
        <v>5.6390889112015808E-3</v>
      </c>
      <c r="J800" s="10">
        <f>Table13478[[#This Row],[G Mass Ratio (kg)]]*1000</f>
        <v>2.5122057629334296</v>
      </c>
      <c r="K800" s="10">
        <f>Table13478[[#This Row],[G Mass Ratio (kt)]]*1000</f>
        <v>5.639088911201581</v>
      </c>
    </row>
    <row r="801" spans="1:11" x14ac:dyDescent="0.25">
      <c r="A801" s="12">
        <v>800</v>
      </c>
      <c r="B801" s="10">
        <f>1</f>
        <v>1</v>
      </c>
      <c r="C801" s="2">
        <f>Table13478[[#This Row],[Number]]*1000000*Table13478[[#This Row],[Multiplier]]</f>
        <v>800000000</v>
      </c>
      <c r="D801" s="6">
        <f t="shared" si="54"/>
        <v>5.0059256624999937E-2</v>
      </c>
      <c r="E801" s="6">
        <f>Table13478[[#This Row],[Calibration Value]]/Constants!$B$1</f>
        <v>19.976325407528986</v>
      </c>
      <c r="F801" s="6">
        <f t="shared" si="55"/>
        <v>7.4999999999999997E-2</v>
      </c>
      <c r="G801" s="6">
        <f>$C801/Constants!$B$2</f>
        <v>13.333333333333334</v>
      </c>
      <c r="H801" s="9">
        <f t="shared" si="56"/>
        <v>2.5059291738476E-3</v>
      </c>
      <c r="I801" s="9">
        <f t="shared" si="57"/>
        <v>5.6249999999999998E-3</v>
      </c>
      <c r="J801" s="10">
        <f>Table13478[[#This Row],[G Mass Ratio (kg)]]*1000</f>
        <v>2.5059291738475999</v>
      </c>
      <c r="K801" s="10">
        <f>Table13478[[#This Row],[G Mass Ratio (kt)]]*1000</f>
        <v>5.625</v>
      </c>
    </row>
    <row r="802" spans="1:11" x14ac:dyDescent="0.25">
      <c r="A802" s="12">
        <v>801</v>
      </c>
      <c r="B802" s="10">
        <f>1</f>
        <v>1</v>
      </c>
      <c r="C802" s="2">
        <f>Table13478[[#This Row],[Number]]*1000000*Table13478[[#This Row],[Multiplier]]</f>
        <v>801000000</v>
      </c>
      <c r="D802" s="6">
        <f t="shared" si="54"/>
        <v>4.9996760674157245E-2</v>
      </c>
      <c r="E802" s="6">
        <f>Table13478[[#This Row],[Calibration Value]]/Constants!$B$1</f>
        <v>20.001295814288397</v>
      </c>
      <c r="F802" s="6">
        <f t="shared" si="55"/>
        <v>7.4906367041198504E-2</v>
      </c>
      <c r="G802" s="6">
        <f>$C802/Constants!$B$2</f>
        <v>13.35</v>
      </c>
      <c r="H802" s="9">
        <f t="shared" si="56"/>
        <v>2.4996760779089564E-3</v>
      </c>
      <c r="I802" s="9">
        <f t="shared" si="57"/>
        <v>5.6109638233107495E-3</v>
      </c>
      <c r="J802" s="10">
        <f>Table13478[[#This Row],[G Mass Ratio (kg)]]*1000</f>
        <v>2.4996760779089562</v>
      </c>
      <c r="K802" s="10">
        <f>Table13478[[#This Row],[G Mass Ratio (kt)]]*1000</f>
        <v>5.6109638233107493</v>
      </c>
    </row>
    <row r="803" spans="1:11" x14ac:dyDescent="0.25">
      <c r="A803" s="12">
        <v>802</v>
      </c>
      <c r="B803" s="10">
        <f>1</f>
        <v>1</v>
      </c>
      <c r="C803" s="2">
        <f>Table13478[[#This Row],[Number]]*1000000*Table13478[[#This Row],[Multiplier]]</f>
        <v>802000000</v>
      </c>
      <c r="D803" s="6">
        <f t="shared" si="54"/>
        <v>4.9934420573566021E-2</v>
      </c>
      <c r="E803" s="6">
        <f>Table13478[[#This Row],[Calibration Value]]/Constants!$B$1</f>
        <v>20.026266221047809</v>
      </c>
      <c r="F803" s="6">
        <f t="shared" si="55"/>
        <v>7.4812967581047385E-2</v>
      </c>
      <c r="G803" s="6">
        <f>$C803/Constants!$B$2</f>
        <v>13.366666666666667</v>
      </c>
      <c r="H803" s="9">
        <f t="shared" si="56"/>
        <v>2.4934463580177737E-3</v>
      </c>
      <c r="I803" s="9">
        <f t="shared" si="57"/>
        <v>5.5969801182828467E-3</v>
      </c>
      <c r="J803" s="10">
        <f>Table13478[[#This Row],[G Mass Ratio (kg)]]*1000</f>
        <v>2.4934463580177737</v>
      </c>
      <c r="K803" s="10">
        <f>Table13478[[#This Row],[G Mass Ratio (kt)]]*1000</f>
        <v>5.5969801182828469</v>
      </c>
    </row>
    <row r="804" spans="1:11" x14ac:dyDescent="0.25">
      <c r="A804" s="12">
        <v>803</v>
      </c>
      <c r="B804" s="10">
        <f>1</f>
        <v>1</v>
      </c>
      <c r="C804" s="2">
        <f>Table13478[[#This Row],[Number]]*1000000*Table13478[[#This Row],[Multiplier]]</f>
        <v>803000000</v>
      </c>
      <c r="D804" s="6">
        <f t="shared" si="54"/>
        <v>4.9872235740971292E-2</v>
      </c>
      <c r="E804" s="6">
        <f>Table13478[[#This Row],[Calibration Value]]/Constants!$B$1</f>
        <v>20.051236627807221</v>
      </c>
      <c r="F804" s="6">
        <f t="shared" si="55"/>
        <v>7.4719800747198015E-2</v>
      </c>
      <c r="G804" s="6">
        <f>$C804/Constants!$B$2</f>
        <v>13.383333333333333</v>
      </c>
      <c r="H804" s="9">
        <f t="shared" si="56"/>
        <v>2.4872398978030143E-3</v>
      </c>
      <c r="I804" s="9">
        <f t="shared" si="57"/>
        <v>5.583048623700973E-3</v>
      </c>
      <c r="J804" s="10">
        <f>Table13478[[#This Row],[G Mass Ratio (kg)]]*1000</f>
        <v>2.4872398978030144</v>
      </c>
      <c r="K804" s="10">
        <f>Table13478[[#This Row],[G Mass Ratio (kt)]]*1000</f>
        <v>5.5830486237009733</v>
      </c>
    </row>
    <row r="805" spans="1:11" x14ac:dyDescent="0.25">
      <c r="A805" s="12">
        <v>804</v>
      </c>
      <c r="B805" s="10">
        <f>1</f>
        <v>1</v>
      </c>
      <c r="C805" s="2">
        <f>Table13478[[#This Row],[Number]]*1000000*Table13478[[#This Row],[Multiplier]]</f>
        <v>804000000</v>
      </c>
      <c r="D805" s="6">
        <f t="shared" si="54"/>
        <v>4.9810205597014871E-2</v>
      </c>
      <c r="E805" s="6">
        <f>Table13478[[#This Row],[Calibration Value]]/Constants!$B$1</f>
        <v>20.076207034566629</v>
      </c>
      <c r="F805" s="6">
        <f t="shared" si="55"/>
        <v>7.4626865671641784E-2</v>
      </c>
      <c r="G805" s="6">
        <f>$C805/Constants!$B$2</f>
        <v>13.4</v>
      </c>
      <c r="H805" s="9">
        <f t="shared" si="56"/>
        <v>2.4810565816168915E-3</v>
      </c>
      <c r="I805" s="9">
        <f t="shared" si="57"/>
        <v>5.5691690799732673E-3</v>
      </c>
      <c r="J805" s="10">
        <f>Table13478[[#This Row],[G Mass Ratio (kg)]]*1000</f>
        <v>2.4810565816168917</v>
      </c>
      <c r="K805" s="10">
        <f>Table13478[[#This Row],[G Mass Ratio (kt)]]*1000</f>
        <v>5.5691690799732676</v>
      </c>
    </row>
    <row r="806" spans="1:11" x14ac:dyDescent="0.25">
      <c r="A806" s="12">
        <v>805</v>
      </c>
      <c r="B806" s="10">
        <f>1</f>
        <v>1</v>
      </c>
      <c r="C806" s="2">
        <f>Table13478[[#This Row],[Number]]*1000000*Table13478[[#This Row],[Multiplier]]</f>
        <v>805000000</v>
      </c>
      <c r="D806" s="6">
        <f t="shared" si="54"/>
        <v>4.9748329565217332E-2</v>
      </c>
      <c r="E806" s="6">
        <f>Table13478[[#This Row],[Calibration Value]]/Constants!$B$1</f>
        <v>20.10117744132604</v>
      </c>
      <c r="F806" s="6">
        <f t="shared" si="55"/>
        <v>7.4534161490683232E-2</v>
      </c>
      <c r="G806" s="6">
        <f>$C806/Constants!$B$2</f>
        <v>13.416666666666666</v>
      </c>
      <c r="H806" s="9">
        <f t="shared" si="56"/>
        <v>2.4748962945294771E-3</v>
      </c>
      <c r="I806" s="9">
        <f t="shared" si="57"/>
        <v>5.5553412291192471E-3</v>
      </c>
      <c r="J806" s="10">
        <f>Table13478[[#This Row],[G Mass Ratio (kg)]]*1000</f>
        <v>2.474896294529477</v>
      </c>
      <c r="K806" s="10">
        <f>Table13478[[#This Row],[G Mass Ratio (kt)]]*1000</f>
        <v>5.5553412291192474</v>
      </c>
    </row>
    <row r="807" spans="1:11" x14ac:dyDescent="0.25">
      <c r="A807" s="12">
        <v>806</v>
      </c>
      <c r="B807" s="10">
        <f>1</f>
        <v>1</v>
      </c>
      <c r="C807" s="2">
        <f>Table13478[[#This Row],[Number]]*1000000*Table13478[[#This Row],[Multiplier]]</f>
        <v>806000000</v>
      </c>
      <c r="D807" s="6">
        <f t="shared" si="54"/>
        <v>4.9686607071960237E-2</v>
      </c>
      <c r="E807" s="6">
        <f>Table13478[[#This Row],[Calibration Value]]/Constants!$B$1</f>
        <v>20.126147848085452</v>
      </c>
      <c r="F807" s="6">
        <f t="shared" si="55"/>
        <v>7.4441687344913146E-2</v>
      </c>
      <c r="G807" s="6">
        <f>$C807/Constants!$B$2</f>
        <v>13.433333333333334</v>
      </c>
      <c r="H807" s="9">
        <f t="shared" si="56"/>
        <v>2.4687589223233689E-3</v>
      </c>
      <c r="I807" s="9">
        <f t="shared" si="57"/>
        <v>5.5415648147578017E-3</v>
      </c>
      <c r="J807" s="10">
        <f>Table13478[[#This Row],[G Mass Ratio (kg)]]*1000</f>
        <v>2.468758922323369</v>
      </c>
      <c r="K807" s="10">
        <f>Table13478[[#This Row],[G Mass Ratio (kt)]]*1000</f>
        <v>5.5415648147578018</v>
      </c>
    </row>
    <row r="808" spans="1:11" x14ac:dyDescent="0.25">
      <c r="A808" s="12">
        <v>807</v>
      </c>
      <c r="B808" s="10">
        <f>1</f>
        <v>1</v>
      </c>
      <c r="C808" s="2">
        <f>Table13478[[#This Row],[Number]]*1000000*Table13478[[#This Row],[Multiplier]]</f>
        <v>807000000</v>
      </c>
      <c r="D808" s="6">
        <f t="shared" si="54"/>
        <v>4.9625037546468347E-2</v>
      </c>
      <c r="E808" s="6">
        <f>Table13478[[#This Row],[Calibration Value]]/Constants!$B$1</f>
        <v>20.151118254844864</v>
      </c>
      <c r="F808" s="6">
        <f t="shared" si="55"/>
        <v>7.434944237918216E-2</v>
      </c>
      <c r="G808" s="6">
        <f>$C808/Constants!$B$2</f>
        <v>13.45</v>
      </c>
      <c r="H808" s="9">
        <f t="shared" si="56"/>
        <v>2.462644351488393E-3</v>
      </c>
      <c r="I808" s="9">
        <f t="shared" si="57"/>
        <v>5.5278395820953282E-3</v>
      </c>
      <c r="J808" s="10">
        <f>Table13478[[#This Row],[G Mass Ratio (kg)]]*1000</f>
        <v>2.4626443514883931</v>
      </c>
      <c r="K808" s="10">
        <f>Table13478[[#This Row],[G Mass Ratio (kt)]]*1000</f>
        <v>5.5278395820953286</v>
      </c>
    </row>
    <row r="809" spans="1:11" x14ac:dyDescent="0.25">
      <c r="A809" s="12">
        <v>808</v>
      </c>
      <c r="B809" s="10">
        <f>1</f>
        <v>1</v>
      </c>
      <c r="C809" s="2">
        <f>Table13478[[#This Row],[Number]]*1000000*Table13478[[#This Row],[Multiplier]]</f>
        <v>808000000</v>
      </c>
      <c r="D809" s="6">
        <f t="shared" si="54"/>
        <v>4.9563620420792022E-2</v>
      </c>
      <c r="E809" s="6">
        <f>Table13478[[#This Row],[Calibration Value]]/Constants!$B$1</f>
        <v>20.176088661604275</v>
      </c>
      <c r="F809" s="6">
        <f t="shared" si="55"/>
        <v>7.4257425742574254E-2</v>
      </c>
      <c r="G809" s="6">
        <f>$C809/Constants!$B$2</f>
        <v>13.466666666666667</v>
      </c>
      <c r="H809" s="9">
        <f t="shared" si="56"/>
        <v>2.4565524692163518E-3</v>
      </c>
      <c r="I809" s="9">
        <f t="shared" si="57"/>
        <v>5.5141652779139294E-3</v>
      </c>
      <c r="J809" s="10">
        <f>Table13478[[#This Row],[G Mass Ratio (kg)]]*1000</f>
        <v>2.4565524692163518</v>
      </c>
      <c r="K809" s="10">
        <f>Table13478[[#This Row],[G Mass Ratio (kt)]]*1000</f>
        <v>5.5141652779139294</v>
      </c>
    </row>
    <row r="810" spans="1:11" x14ac:dyDescent="0.25">
      <c r="A810" s="12">
        <v>809</v>
      </c>
      <c r="B810" s="10">
        <f>1</f>
        <v>1</v>
      </c>
      <c r="C810" s="2">
        <f>Table13478[[#This Row],[Number]]*1000000*Table13478[[#This Row],[Multiplier]]</f>
        <v>809000000</v>
      </c>
      <c r="D810" s="6">
        <f t="shared" si="54"/>
        <v>4.9502355129789802E-2</v>
      </c>
      <c r="E810" s="6">
        <f>Table13478[[#This Row],[Calibration Value]]/Constants!$B$1</f>
        <v>20.201059068363687</v>
      </c>
      <c r="F810" s="6">
        <f t="shared" si="55"/>
        <v>7.4165636588380726E-2</v>
      </c>
      <c r="G810" s="6">
        <f>$C810/Constants!$B$2</f>
        <v>13.483333333333333</v>
      </c>
      <c r="H810" s="9">
        <f t="shared" si="56"/>
        <v>2.4504831633958266E-3</v>
      </c>
      <c r="I810" s="9">
        <f t="shared" si="57"/>
        <v>5.5005416505597583E-3</v>
      </c>
      <c r="J810" s="10">
        <f>Table13478[[#This Row],[G Mass Ratio (kg)]]*1000</f>
        <v>2.4504831633958268</v>
      </c>
      <c r="K810" s="10">
        <f>Table13478[[#This Row],[G Mass Ratio (kt)]]*1000</f>
        <v>5.5005416505597582</v>
      </c>
    </row>
    <row r="811" spans="1:11" x14ac:dyDescent="0.25">
      <c r="A811" s="12">
        <v>810</v>
      </c>
      <c r="B811" s="10">
        <f>1</f>
        <v>1</v>
      </c>
      <c r="C811" s="2">
        <f>Table13478[[#This Row],[Number]]*1000000*Table13478[[#This Row],[Multiplier]]</f>
        <v>810000000</v>
      </c>
      <c r="D811" s="6">
        <f t="shared" si="54"/>
        <v>4.9441241111111048E-2</v>
      </c>
      <c r="E811" s="6">
        <f>Table13478[[#This Row],[Calibration Value]]/Constants!$B$1</f>
        <v>20.226029475123099</v>
      </c>
      <c r="F811" s="6">
        <f t="shared" si="55"/>
        <v>7.407407407407407E-2</v>
      </c>
      <c r="G811" s="6">
        <f>$C811/Constants!$B$2</f>
        <v>13.5</v>
      </c>
      <c r="H811" s="9">
        <f t="shared" si="56"/>
        <v>2.4444363226070174E-3</v>
      </c>
      <c r="I811" s="9">
        <f t="shared" si="57"/>
        <v>5.4869684499314125E-3</v>
      </c>
      <c r="J811" s="10">
        <f>Table13478[[#This Row],[G Mass Ratio (kg)]]*1000</f>
        <v>2.4444363226070176</v>
      </c>
      <c r="K811" s="10">
        <f>Table13478[[#This Row],[G Mass Ratio (kt)]]*1000</f>
        <v>5.4869684499314122</v>
      </c>
    </row>
    <row r="812" spans="1:11" x14ac:dyDescent="0.25">
      <c r="A812" s="12">
        <v>811</v>
      </c>
      <c r="B812" s="10">
        <f>1</f>
        <v>1</v>
      </c>
      <c r="C812" s="2">
        <f>Table13478[[#This Row],[Number]]*1000000*Table13478[[#This Row],[Multiplier]]</f>
        <v>811000000</v>
      </c>
      <c r="D812" s="6">
        <f t="shared" si="54"/>
        <v>4.9380277805178729E-2</v>
      </c>
      <c r="E812" s="6">
        <f>Table13478[[#This Row],[Calibration Value]]/Constants!$B$1</f>
        <v>20.25099988188251</v>
      </c>
      <c r="F812" s="6">
        <f t="shared" si="55"/>
        <v>7.3982737361282358E-2</v>
      </c>
      <c r="G812" s="6">
        <f>$C812/Constants!$B$2</f>
        <v>13.516666666666667</v>
      </c>
      <c r="H812" s="9">
        <f t="shared" si="56"/>
        <v>2.438411836116627E-3</v>
      </c>
      <c r="I812" s="9">
        <f t="shared" si="57"/>
        <v>5.4734454274684846E-3</v>
      </c>
      <c r="J812" s="10">
        <f>Table13478[[#This Row],[G Mass Ratio (kg)]]*1000</f>
        <v>2.4384118361166269</v>
      </c>
      <c r="K812" s="10">
        <f>Table13478[[#This Row],[G Mass Ratio (kt)]]*1000</f>
        <v>5.4734454274684845</v>
      </c>
    </row>
    <row r="813" spans="1:11" x14ac:dyDescent="0.25">
      <c r="A813" s="12">
        <v>812</v>
      </c>
      <c r="B813" s="10">
        <f>1</f>
        <v>1</v>
      </c>
      <c r="C813" s="2">
        <f>Table13478[[#This Row],[Number]]*1000000*Table13478[[#This Row],[Multiplier]]</f>
        <v>812000000</v>
      </c>
      <c r="D813" s="6">
        <f t="shared" si="54"/>
        <v>4.9319464655172354E-2</v>
      </c>
      <c r="E813" s="6">
        <f>Table13478[[#This Row],[Calibration Value]]/Constants!$B$1</f>
        <v>20.275970288641922</v>
      </c>
      <c r="F813" s="6">
        <f t="shared" si="55"/>
        <v>7.3891625615763554E-2</v>
      </c>
      <c r="G813" s="6">
        <f>$C813/Constants!$B$2</f>
        <v>13.533333333333333</v>
      </c>
      <c r="H813" s="9">
        <f t="shared" si="56"/>
        <v>2.4324095938727951E-3</v>
      </c>
      <c r="I813" s="9">
        <f t="shared" si="57"/>
        <v>5.4599723361401648E-3</v>
      </c>
      <c r="J813" s="10">
        <f>Table13478[[#This Row],[G Mass Ratio (kg)]]*1000</f>
        <v>2.4324095938727952</v>
      </c>
      <c r="K813" s="10">
        <f>Table13478[[#This Row],[G Mass Ratio (kt)]]*1000</f>
        <v>5.4599723361401651</v>
      </c>
    </row>
    <row r="814" spans="1:11" x14ac:dyDescent="0.25">
      <c r="A814" s="12">
        <v>813</v>
      </c>
      <c r="B814" s="10">
        <f>1</f>
        <v>1</v>
      </c>
      <c r="C814" s="2">
        <f>Table13478[[#This Row],[Number]]*1000000*Table13478[[#This Row],[Multiplier]]</f>
        <v>813000000</v>
      </c>
      <c r="D814" s="6">
        <f t="shared" si="54"/>
        <v>4.9258801107011016E-2</v>
      </c>
      <c r="E814" s="6">
        <f>Table13478[[#This Row],[Calibration Value]]/Constants!$B$1</f>
        <v>20.30094069540133</v>
      </c>
      <c r="F814" s="6">
        <f t="shared" si="55"/>
        <v>7.3800738007380073E-2</v>
      </c>
      <c r="G814" s="6">
        <f>$C814/Constants!$B$2</f>
        <v>13.55</v>
      </c>
      <c r="H814" s="9">
        <f t="shared" si="56"/>
        <v>2.4264294865000697E-3</v>
      </c>
      <c r="I814" s="9">
        <f t="shared" si="57"/>
        <v>5.4465489304339537E-3</v>
      </c>
      <c r="J814" s="10">
        <f>Table13478[[#This Row],[G Mass Ratio (kg)]]*1000</f>
        <v>2.4264294865000697</v>
      </c>
      <c r="K814" s="10">
        <f>Table13478[[#This Row],[G Mass Ratio (kt)]]*1000</f>
        <v>5.4465489304339538</v>
      </c>
    </row>
    <row r="815" spans="1:11" x14ac:dyDescent="0.25">
      <c r="A815" s="12">
        <v>814</v>
      </c>
      <c r="B815" s="10">
        <f>1</f>
        <v>1</v>
      </c>
      <c r="C815" s="2">
        <f>Table13478[[#This Row],[Number]]*1000000*Table13478[[#This Row],[Multiplier]]</f>
        <v>814000000</v>
      </c>
      <c r="D815" s="6">
        <f t="shared" si="54"/>
        <v>4.9198286609336554E-2</v>
      </c>
      <c r="E815" s="6">
        <f>Table13478[[#This Row],[Calibration Value]]/Constants!$B$1</f>
        <v>20.325911102160742</v>
      </c>
      <c r="F815" s="6">
        <f t="shared" si="55"/>
        <v>7.3710073710073709E-2</v>
      </c>
      <c r="G815" s="6">
        <f>$C815/Constants!$B$2</f>
        <v>13.566666666666666</v>
      </c>
      <c r="H815" s="9">
        <f t="shared" si="56"/>
        <v>2.4204714052944243E-3</v>
      </c>
      <c r="I815" s="9">
        <f t="shared" si="57"/>
        <v>5.433174966344499E-3</v>
      </c>
      <c r="J815" s="10">
        <f>Table13478[[#This Row],[G Mass Ratio (kg)]]*1000</f>
        <v>2.4204714052944243</v>
      </c>
      <c r="K815" s="10">
        <f>Table13478[[#This Row],[G Mass Ratio (kt)]]*1000</f>
        <v>5.4331749663444988</v>
      </c>
    </row>
    <row r="816" spans="1:11" x14ac:dyDescent="0.25">
      <c r="A816" s="12">
        <v>815</v>
      </c>
      <c r="B816" s="10">
        <f>1</f>
        <v>1</v>
      </c>
      <c r="C816" s="2">
        <f>Table13478[[#This Row],[Number]]*1000000*Table13478[[#This Row],[Multiplier]]</f>
        <v>815000000</v>
      </c>
      <c r="D816" s="6">
        <f t="shared" si="54"/>
        <v>4.9137920613496873E-2</v>
      </c>
      <c r="E816" s="6">
        <f>Table13478[[#This Row],[Calibration Value]]/Constants!$B$1</f>
        <v>20.350881508920153</v>
      </c>
      <c r="F816" s="6">
        <f t="shared" si="55"/>
        <v>7.3619631901840482E-2</v>
      </c>
      <c r="G816" s="6">
        <f>$C816/Constants!$B$2</f>
        <v>13.583333333333334</v>
      </c>
      <c r="H816" s="9">
        <f t="shared" si="56"/>
        <v>2.4145352422183207E-3</v>
      </c>
      <c r="I816" s="9">
        <f t="shared" si="57"/>
        <v>5.4198502013624887E-3</v>
      </c>
      <c r="J816" s="10">
        <f>Table13478[[#This Row],[G Mass Ratio (kg)]]*1000</f>
        <v>2.4145352422183208</v>
      </c>
      <c r="K816" s="10">
        <f>Table13478[[#This Row],[G Mass Ratio (kt)]]*1000</f>
        <v>5.4198502013624887</v>
      </c>
    </row>
    <row r="817" spans="1:11" x14ac:dyDescent="0.25">
      <c r="A817" s="12">
        <v>816</v>
      </c>
      <c r="B817" s="10">
        <f>1</f>
        <v>1</v>
      </c>
      <c r="C817" s="2">
        <f>Table13478[[#This Row],[Number]]*1000000*Table13478[[#This Row],[Multiplier]]</f>
        <v>816000000</v>
      </c>
      <c r="D817" s="6">
        <f t="shared" si="54"/>
        <v>4.9077702573529357E-2</v>
      </c>
      <c r="E817" s="6">
        <f>Table13478[[#This Row],[Calibration Value]]/Constants!$B$1</f>
        <v>20.375851915679565</v>
      </c>
      <c r="F817" s="6">
        <f t="shared" si="55"/>
        <v>7.3529411764705885E-2</v>
      </c>
      <c r="G817" s="6">
        <f>$C817/Constants!$B$2</f>
        <v>13.6</v>
      </c>
      <c r="H817" s="9">
        <f t="shared" si="56"/>
        <v>2.40862088989581E-3</v>
      </c>
      <c r="I817" s="9">
        <f t="shared" si="57"/>
        <v>5.4065743944636683E-3</v>
      </c>
      <c r="J817" s="10">
        <f>Table13478[[#This Row],[G Mass Ratio (kg)]]*1000</f>
        <v>2.4086208898958099</v>
      </c>
      <c r="K817" s="10">
        <f>Table13478[[#This Row],[G Mass Ratio (kt)]]*1000</f>
        <v>5.4065743944636679</v>
      </c>
    </row>
    <row r="818" spans="1:11" x14ac:dyDescent="0.25">
      <c r="A818" s="12">
        <v>817</v>
      </c>
      <c r="B818" s="10">
        <f>1</f>
        <v>1</v>
      </c>
      <c r="C818" s="2">
        <f>Table13478[[#This Row],[Number]]*1000000*Table13478[[#This Row],[Multiplier]]</f>
        <v>817000000</v>
      </c>
      <c r="D818" s="6">
        <f t="shared" si="54"/>
        <v>4.901763194614437E-2</v>
      </c>
      <c r="E818" s="6">
        <f>Table13478[[#This Row],[Calibration Value]]/Constants!$B$1</f>
        <v>20.400822322438977</v>
      </c>
      <c r="F818" s="6">
        <f t="shared" si="55"/>
        <v>7.3439412484700123E-2</v>
      </c>
      <c r="G818" s="6">
        <f>$C818/Constants!$B$2</f>
        <v>13.616666666666667</v>
      </c>
      <c r="H818" s="9">
        <f t="shared" si="56"/>
        <v>2.4027282416076729E-3</v>
      </c>
      <c r="I818" s="9">
        <f t="shared" si="57"/>
        <v>5.393347306097928E-3</v>
      </c>
      <c r="J818" s="10">
        <f>Table13478[[#This Row],[G Mass Ratio (kg)]]*1000</f>
        <v>2.4027282416076727</v>
      </c>
      <c r="K818" s="10">
        <f>Table13478[[#This Row],[G Mass Ratio (kt)]]*1000</f>
        <v>5.3933473060979278</v>
      </c>
    </row>
    <row r="819" spans="1:11" x14ac:dyDescent="0.25">
      <c r="A819" s="12">
        <v>818</v>
      </c>
      <c r="B819" s="10">
        <f>1</f>
        <v>1</v>
      </c>
      <c r="C819" s="2">
        <f>Table13478[[#This Row],[Number]]*1000000*Table13478[[#This Row],[Multiplier]]</f>
        <v>818000000</v>
      </c>
      <c r="D819" s="6">
        <f t="shared" si="54"/>
        <v>4.8957708190708986E-2</v>
      </c>
      <c r="E819" s="6">
        <f>Table13478[[#This Row],[Calibration Value]]/Constants!$B$1</f>
        <v>20.425792729198388</v>
      </c>
      <c r="F819" s="6">
        <f t="shared" si="55"/>
        <v>7.3349633251833746E-2</v>
      </c>
      <c r="G819" s="6">
        <f>$C819/Constants!$B$2</f>
        <v>13.633333333333333</v>
      </c>
      <c r="H819" s="9">
        <f t="shared" si="56"/>
        <v>2.3968571912866138E-3</v>
      </c>
      <c r="I819" s="9">
        <f t="shared" si="57"/>
        <v>5.3801686981785144E-3</v>
      </c>
      <c r="J819" s="10">
        <f>Table13478[[#This Row],[G Mass Ratio (kg)]]*1000</f>
        <v>2.3968571912866139</v>
      </c>
      <c r="K819" s="10">
        <f>Table13478[[#This Row],[G Mass Ratio (kt)]]*1000</f>
        <v>5.3801686981785144</v>
      </c>
    </row>
    <row r="820" spans="1:11" x14ac:dyDescent="0.25">
      <c r="A820" s="12">
        <v>819</v>
      </c>
      <c r="B820" s="10">
        <f>1</f>
        <v>1</v>
      </c>
      <c r="C820" s="2">
        <f>Table13478[[#This Row],[Number]]*1000000*Table13478[[#This Row],[Multiplier]]</f>
        <v>819000000</v>
      </c>
      <c r="D820" s="6">
        <f t="shared" si="54"/>
        <v>4.8897930769230706E-2</v>
      </c>
      <c r="E820" s="6">
        <f>Table13478[[#This Row],[Calibration Value]]/Constants!$B$1</f>
        <v>20.4507631359578</v>
      </c>
      <c r="F820" s="6">
        <f t="shared" si="55"/>
        <v>7.3260073260073263E-2</v>
      </c>
      <c r="G820" s="6">
        <f>$C820/Constants!$B$2</f>
        <v>13.65</v>
      </c>
      <c r="H820" s="9">
        <f t="shared" si="56"/>
        <v>2.3910076335124791E-3</v>
      </c>
      <c r="I820" s="9">
        <f t="shared" si="57"/>
        <v>5.3670383340713012E-3</v>
      </c>
      <c r="J820" s="10">
        <f>Table13478[[#This Row],[G Mass Ratio (kg)]]*1000</f>
        <v>2.391007633512479</v>
      </c>
      <c r="K820" s="10">
        <f>Table13478[[#This Row],[G Mass Ratio (kt)]]*1000</f>
        <v>5.3670383340713013</v>
      </c>
    </row>
    <row r="821" spans="1:11" x14ac:dyDescent="0.25">
      <c r="A821" s="12">
        <v>820</v>
      </c>
      <c r="B821" s="10">
        <f>1</f>
        <v>1</v>
      </c>
      <c r="C821" s="2">
        <f>Table13478[[#This Row],[Number]]*1000000*Table13478[[#This Row],[Multiplier]]</f>
        <v>820000000</v>
      </c>
      <c r="D821" s="6">
        <f t="shared" si="54"/>
        <v>4.8838299146341399E-2</v>
      </c>
      <c r="E821" s="6">
        <f>Table13478[[#This Row],[Calibration Value]]/Constants!$B$1</f>
        <v>20.475733542717212</v>
      </c>
      <c r="F821" s="6">
        <f t="shared" si="55"/>
        <v>7.3170731707317083E-2</v>
      </c>
      <c r="G821" s="6">
        <f>$C821/Constants!$B$2</f>
        <v>13.666666666666666</v>
      </c>
      <c r="H821" s="9">
        <f t="shared" si="56"/>
        <v>2.3851794635075308E-3</v>
      </c>
      <c r="I821" s="9">
        <f t="shared" si="57"/>
        <v>5.3539559785841778E-3</v>
      </c>
      <c r="J821" s="10">
        <f>Table13478[[#This Row],[G Mass Ratio (kg)]]*1000</f>
        <v>2.385179463507531</v>
      </c>
      <c r="K821" s="10">
        <f>Table13478[[#This Row],[G Mass Ratio (kt)]]*1000</f>
        <v>5.3539559785841782</v>
      </c>
    </row>
    <row r="822" spans="1:11" x14ac:dyDescent="0.25">
      <c r="A822" s="12">
        <v>821</v>
      </c>
      <c r="B822" s="10">
        <f>1</f>
        <v>1</v>
      </c>
      <c r="C822" s="2">
        <f>Table13478[[#This Row],[Number]]*1000000*Table13478[[#This Row],[Multiplier]]</f>
        <v>821000000</v>
      </c>
      <c r="D822" s="6">
        <f t="shared" si="54"/>
        <v>4.8778812789281312E-2</v>
      </c>
      <c r="E822" s="6">
        <f>Table13478[[#This Row],[Calibration Value]]/Constants!$B$1</f>
        <v>20.50070394947662</v>
      </c>
      <c r="F822" s="6">
        <f t="shared" si="55"/>
        <v>7.3081607795371498E-2</v>
      </c>
      <c r="G822" s="6">
        <f>$C822/Constants!$B$2</f>
        <v>13.683333333333334</v>
      </c>
      <c r="H822" s="9">
        <f t="shared" si="56"/>
        <v>2.3793725771317541E-3</v>
      </c>
      <c r="I822" s="9">
        <f t="shared" si="57"/>
        <v>5.3409213979565039E-3</v>
      </c>
      <c r="J822" s="10">
        <f>Table13478[[#This Row],[G Mass Ratio (kg)]]*1000</f>
        <v>2.379372577131754</v>
      </c>
      <c r="K822" s="10">
        <f>Table13478[[#This Row],[G Mass Ratio (kt)]]*1000</f>
        <v>5.340921397956504</v>
      </c>
    </row>
    <row r="823" spans="1:11" x14ac:dyDescent="0.25">
      <c r="A823" s="12">
        <v>822</v>
      </c>
      <c r="B823" s="10">
        <f>1</f>
        <v>1</v>
      </c>
      <c r="C823" s="2">
        <f>Table13478[[#This Row],[Number]]*1000000*Table13478[[#This Row],[Multiplier]]</f>
        <v>822000000</v>
      </c>
      <c r="D823" s="6">
        <f t="shared" si="54"/>
        <v>4.8719471167883159E-2</v>
      </c>
      <c r="E823" s="6">
        <f>Table13478[[#This Row],[Calibration Value]]/Constants!$B$1</f>
        <v>20.525674356236031</v>
      </c>
      <c r="F823" s="6">
        <f t="shared" si="55"/>
        <v>7.2992700729927015E-2</v>
      </c>
      <c r="G823" s="6">
        <f>$C823/Constants!$B$2</f>
        <v>13.7</v>
      </c>
      <c r="H823" s="9">
        <f t="shared" si="56"/>
        <v>2.3735868708781986E-3</v>
      </c>
      <c r="I823" s="9">
        <f t="shared" si="57"/>
        <v>5.3279343598486876E-3</v>
      </c>
      <c r="J823" s="10">
        <f>Table13478[[#This Row],[G Mass Ratio (kg)]]*1000</f>
        <v>2.3735868708781984</v>
      </c>
      <c r="K823" s="10">
        <f>Table13478[[#This Row],[G Mass Ratio (kt)]]*1000</f>
        <v>5.3279343598486877</v>
      </c>
    </row>
    <row r="824" spans="1:11" x14ac:dyDescent="0.25">
      <c r="A824" s="12">
        <v>823</v>
      </c>
      <c r="B824" s="10">
        <f>1</f>
        <v>1</v>
      </c>
      <c r="C824" s="2">
        <f>Table13478[[#This Row],[Number]]*1000000*Table13478[[#This Row],[Multiplier]]</f>
        <v>823000000</v>
      </c>
      <c r="D824" s="6">
        <f t="shared" si="54"/>
        <v>4.8660273754556442E-2</v>
      </c>
      <c r="E824" s="6">
        <f>Table13478[[#This Row],[Calibration Value]]/Constants!$B$1</f>
        <v>20.550644762995443</v>
      </c>
      <c r="F824" s="6">
        <f t="shared" si="55"/>
        <v>7.2904009720534624E-2</v>
      </c>
      <c r="G824" s="6">
        <f>$C824/Constants!$B$2</f>
        <v>13.716666666666667</v>
      </c>
      <c r="H824" s="9">
        <f t="shared" si="56"/>
        <v>2.3678222418683746E-3</v>
      </c>
      <c r="I824" s="9">
        <f t="shared" si="57"/>
        <v>5.3149946333318071E-3</v>
      </c>
      <c r="J824" s="10">
        <f>Table13478[[#This Row],[G Mass Ratio (kg)]]*1000</f>
        <v>2.3678222418683745</v>
      </c>
      <c r="K824" s="10">
        <f>Table13478[[#This Row],[G Mass Ratio (kt)]]*1000</f>
        <v>5.314994633331807</v>
      </c>
    </row>
    <row r="825" spans="1:11" x14ac:dyDescent="0.25">
      <c r="A825" s="12">
        <v>824</v>
      </c>
      <c r="B825" s="10">
        <f>1</f>
        <v>1</v>
      </c>
      <c r="C825" s="2">
        <f>Table13478[[#This Row],[Number]]*1000000*Table13478[[#This Row],[Multiplier]]</f>
        <v>824000000</v>
      </c>
      <c r="D825" s="6">
        <f t="shared" si="54"/>
        <v>4.8601220024271787E-2</v>
      </c>
      <c r="E825" s="6">
        <f>Table13478[[#This Row],[Calibration Value]]/Constants!$B$1</f>
        <v>20.575615169754855</v>
      </c>
      <c r="F825" s="6">
        <f t="shared" si="55"/>
        <v>7.2815533980582534E-2</v>
      </c>
      <c r="G825" s="6">
        <f>$C825/Constants!$B$2</f>
        <v>13.733333333333333</v>
      </c>
      <c r="H825" s="9">
        <f t="shared" si="56"/>
        <v>2.3620785878476769E-3</v>
      </c>
      <c r="I825" s="9">
        <f t="shared" si="57"/>
        <v>5.3021019888773698E-3</v>
      </c>
      <c r="J825" s="10">
        <f>Table13478[[#This Row],[G Mass Ratio (kg)]]*1000</f>
        <v>2.3620785878476767</v>
      </c>
      <c r="K825" s="10">
        <f>Table13478[[#This Row],[G Mass Ratio (kt)]]*1000</f>
        <v>5.3021019888773697</v>
      </c>
    </row>
    <row r="826" spans="1:11" x14ac:dyDescent="0.25">
      <c r="A826" s="12">
        <v>825</v>
      </c>
      <c r="B826" s="10">
        <f>1</f>
        <v>1</v>
      </c>
      <c r="C826" s="2">
        <f>Table13478[[#This Row],[Number]]*1000000*Table13478[[#This Row],[Multiplier]]</f>
        <v>825000000</v>
      </c>
      <c r="D826" s="6">
        <f t="shared" si="54"/>
        <v>4.85423094545454E-2</v>
      </c>
      <c r="E826" s="6">
        <f>Table13478[[#This Row],[Calibration Value]]/Constants!$B$1</f>
        <v>20.600585576514266</v>
      </c>
      <c r="F826" s="6">
        <f t="shared" si="55"/>
        <v>7.2727272727272724E-2</v>
      </c>
      <c r="G826" s="6">
        <f>$C826/Constants!$B$2</f>
        <v>13.75</v>
      </c>
      <c r="H826" s="9">
        <f t="shared" si="56"/>
        <v>2.3563558071808479E-3</v>
      </c>
      <c r="I826" s="9">
        <f t="shared" si="57"/>
        <v>5.289256198347107E-3</v>
      </c>
      <c r="J826" s="10">
        <f>Table13478[[#This Row],[G Mass Ratio (kg)]]*1000</f>
        <v>2.3563558071808477</v>
      </c>
      <c r="K826" s="10">
        <f>Table13478[[#This Row],[G Mass Ratio (kt)]]*1000</f>
        <v>5.2892561983471067</v>
      </c>
    </row>
    <row r="827" spans="1:11" x14ac:dyDescent="0.25">
      <c r="A827" s="12">
        <v>826</v>
      </c>
      <c r="B827" s="10">
        <f>1</f>
        <v>1</v>
      </c>
      <c r="C827" s="2">
        <f>Table13478[[#This Row],[Number]]*1000000*Table13478[[#This Row],[Multiplier]]</f>
        <v>826000000</v>
      </c>
      <c r="D827" s="6">
        <f t="shared" si="54"/>
        <v>4.8483541525423668E-2</v>
      </c>
      <c r="E827" s="6">
        <f>Table13478[[#This Row],[Calibration Value]]/Constants!$B$1</f>
        <v>20.625555983273678</v>
      </c>
      <c r="F827" s="6">
        <f t="shared" si="55"/>
        <v>7.2639225181598058E-2</v>
      </c>
      <c r="G827" s="6">
        <f>$C827/Constants!$B$2</f>
        <v>13.766666666666667</v>
      </c>
      <c r="H827" s="9">
        <f t="shared" si="56"/>
        <v>2.3506537988474811E-3</v>
      </c>
      <c r="I827" s="9">
        <f t="shared" si="57"/>
        <v>5.276457034982909E-3</v>
      </c>
      <c r="J827" s="10">
        <f>Table13478[[#This Row],[G Mass Ratio (kg)]]*1000</f>
        <v>2.3506537988474809</v>
      </c>
      <c r="K827" s="10">
        <f>Table13478[[#This Row],[G Mass Ratio (kt)]]*1000</f>
        <v>5.2764570349829087</v>
      </c>
    </row>
    <row r="828" spans="1:11" x14ac:dyDescent="0.25">
      <c r="A828" s="12">
        <v>827</v>
      </c>
      <c r="B828" s="10">
        <f>1</f>
        <v>1</v>
      </c>
      <c r="C828" s="2">
        <f>Table13478[[#This Row],[Number]]*1000000*Table13478[[#This Row],[Multiplier]]</f>
        <v>827000000</v>
      </c>
      <c r="D828" s="6">
        <f t="shared" si="54"/>
        <v>4.8424915719467894E-2</v>
      </c>
      <c r="E828" s="6">
        <f>Table13478[[#This Row],[Calibration Value]]/Constants!$B$1</f>
        <v>20.65052639003309</v>
      </c>
      <c r="F828" s="6">
        <f t="shared" si="55"/>
        <v>7.2551390568319232E-2</v>
      </c>
      <c r="G828" s="6">
        <f>$C828/Constants!$B$2</f>
        <v>13.783333333333333</v>
      </c>
      <c r="H828" s="9">
        <f t="shared" si="56"/>
        <v>2.3449724624375686E-3</v>
      </c>
      <c r="I828" s="9">
        <f t="shared" si="57"/>
        <v>5.263704273396801E-3</v>
      </c>
      <c r="J828" s="10">
        <f>Table13478[[#This Row],[G Mass Ratio (kg)]]*1000</f>
        <v>2.3449724624375685</v>
      </c>
      <c r="K828" s="10">
        <f>Table13478[[#This Row],[G Mass Ratio (kt)]]*1000</f>
        <v>5.2637042733968009</v>
      </c>
    </row>
    <row r="829" spans="1:11" x14ac:dyDescent="0.25">
      <c r="A829" s="12">
        <v>828</v>
      </c>
      <c r="B829" s="10">
        <f>1</f>
        <v>1</v>
      </c>
      <c r="C829" s="2">
        <f>Table13478[[#This Row],[Number]]*1000000*Table13478[[#This Row],[Multiplier]]</f>
        <v>828000000</v>
      </c>
      <c r="D829" s="6">
        <f t="shared" si="54"/>
        <v>4.836643152173907E-2</v>
      </c>
      <c r="E829" s="6">
        <f>Table13478[[#This Row],[Calibration Value]]/Constants!$B$1</f>
        <v>20.675496796792501</v>
      </c>
      <c r="F829" s="6">
        <f t="shared" si="55"/>
        <v>7.2463768115942032E-2</v>
      </c>
      <c r="G829" s="6">
        <f>$C829/Constants!$B$2</f>
        <v>13.8</v>
      </c>
      <c r="H829" s="9">
        <f t="shared" si="56"/>
        <v>2.3393116981470746E-3</v>
      </c>
      <c r="I829" s="9">
        <f t="shared" si="57"/>
        <v>5.2509976895610171E-3</v>
      </c>
      <c r="J829" s="10">
        <f>Table13478[[#This Row],[G Mass Ratio (kg)]]*1000</f>
        <v>2.3393116981470747</v>
      </c>
      <c r="K829" s="10">
        <f>Table13478[[#This Row],[G Mass Ratio (kt)]]*1000</f>
        <v>5.2509976895610171</v>
      </c>
    </row>
    <row r="830" spans="1:11" x14ac:dyDescent="0.25">
      <c r="A830" s="12">
        <v>829</v>
      </c>
      <c r="B830" s="10">
        <f>1</f>
        <v>1</v>
      </c>
      <c r="C830" s="2">
        <f>Table13478[[#This Row],[Number]]*1000000*Table13478[[#This Row],[Multiplier]]</f>
        <v>829000000</v>
      </c>
      <c r="D830" s="6">
        <f t="shared" si="54"/>
        <v>4.8308088419782812E-2</v>
      </c>
      <c r="E830" s="6">
        <f>Table13478[[#This Row],[Calibration Value]]/Constants!$B$1</f>
        <v>20.700467203551913</v>
      </c>
      <c r="F830" s="6">
        <f t="shared" si="55"/>
        <v>7.2376357056694818E-2</v>
      </c>
      <c r="G830" s="6">
        <f>$C830/Constants!$B$2</f>
        <v>13.816666666666666</v>
      </c>
      <c r="H830" s="9">
        <f t="shared" si="56"/>
        <v>2.3336714067735543E-3</v>
      </c>
      <c r="I830" s="9">
        <f t="shared" si="57"/>
        <v>5.2383370607981782E-3</v>
      </c>
      <c r="J830" s="10">
        <f>Table13478[[#This Row],[G Mass Ratio (kg)]]*1000</f>
        <v>2.3336714067735542</v>
      </c>
      <c r="K830" s="10">
        <f>Table13478[[#This Row],[G Mass Ratio (kt)]]*1000</f>
        <v>5.2383370607981785</v>
      </c>
    </row>
    <row r="831" spans="1:11" x14ac:dyDescent="0.25">
      <c r="A831" s="12">
        <v>830</v>
      </c>
      <c r="B831" s="10">
        <f>1</f>
        <v>1</v>
      </c>
      <c r="C831" s="2">
        <f>Table13478[[#This Row],[Number]]*1000000*Table13478[[#This Row],[Multiplier]]</f>
        <v>830000000</v>
      </c>
      <c r="D831" s="6">
        <f t="shared" si="54"/>
        <v>4.8249885903614405E-2</v>
      </c>
      <c r="E831" s="6">
        <f>Table13478[[#This Row],[Calibration Value]]/Constants!$B$1</f>
        <v>20.725437610311321</v>
      </c>
      <c r="F831" s="6">
        <f t="shared" si="55"/>
        <v>7.2289156626506021E-2</v>
      </c>
      <c r="G831" s="6">
        <f>$C831/Constants!$B$2</f>
        <v>13.833333333333334</v>
      </c>
      <c r="H831" s="9">
        <f t="shared" si="56"/>
        <v>2.3280514897118082E-3</v>
      </c>
      <c r="I831" s="9">
        <f t="shared" si="57"/>
        <v>5.2257221657715193E-3</v>
      </c>
      <c r="J831" s="10">
        <f>Table13478[[#This Row],[G Mass Ratio (kg)]]*1000</f>
        <v>2.3280514897118083</v>
      </c>
      <c r="K831" s="10">
        <f>Table13478[[#This Row],[G Mass Ratio (kt)]]*1000</f>
        <v>5.2257221657715194</v>
      </c>
    </row>
    <row r="832" spans="1:11" x14ac:dyDescent="0.25">
      <c r="A832" s="12">
        <v>831</v>
      </c>
      <c r="B832" s="10">
        <f>1</f>
        <v>1</v>
      </c>
      <c r="C832" s="2">
        <f>Table13478[[#This Row],[Number]]*1000000*Table13478[[#This Row],[Multiplier]]</f>
        <v>831000000</v>
      </c>
      <c r="D832" s="6">
        <f t="shared" si="54"/>
        <v>4.8191823465703915E-2</v>
      </c>
      <c r="E832" s="6">
        <f>Table13478[[#This Row],[Calibration Value]]/Constants!$B$1</f>
        <v>20.750408017070733</v>
      </c>
      <c r="F832" s="6">
        <f t="shared" si="55"/>
        <v>7.2202166064981949E-2</v>
      </c>
      <c r="G832" s="6">
        <f>$C832/Constants!$B$2</f>
        <v>13.85</v>
      </c>
      <c r="H832" s="9">
        <f t="shared" si="56"/>
        <v>2.3224518489495705E-3</v>
      </c>
      <c r="I832" s="9">
        <f t="shared" si="57"/>
        <v>5.2131527844752308E-3</v>
      </c>
      <c r="J832" s="10">
        <f>Table13478[[#This Row],[G Mass Ratio (kg)]]*1000</f>
        <v>2.3224518489495707</v>
      </c>
      <c r="K832" s="10">
        <f>Table13478[[#This Row],[G Mass Ratio (kt)]]*1000</f>
        <v>5.2131527844752306</v>
      </c>
    </row>
    <row r="833" spans="1:11" x14ac:dyDescent="0.25">
      <c r="A833" s="12">
        <v>832</v>
      </c>
      <c r="B833" s="10">
        <f>1</f>
        <v>1</v>
      </c>
      <c r="C833" s="2">
        <f>Table13478[[#This Row],[Number]]*1000000*Table13478[[#This Row],[Multiplier]]</f>
        <v>832000000</v>
      </c>
      <c r="D833" s="6">
        <f t="shared" si="54"/>
        <v>4.8133900600961482E-2</v>
      </c>
      <c r="E833" s="6">
        <f>Table13478[[#This Row],[Calibration Value]]/Constants!$B$1</f>
        <v>20.775378423830144</v>
      </c>
      <c r="F833" s="6">
        <f t="shared" si="55"/>
        <v>7.2115384615384609E-2</v>
      </c>
      <c r="G833" s="6">
        <f>$C833/Constants!$B$2</f>
        <v>13.866666666666667</v>
      </c>
      <c r="H833" s="9">
        <f t="shared" si="56"/>
        <v>2.3168723870632402E-3</v>
      </c>
      <c r="I833" s="9">
        <f t="shared" si="57"/>
        <v>5.2006286982248509E-3</v>
      </c>
      <c r="J833" s="10">
        <f>Table13478[[#This Row],[G Mass Ratio (kg)]]*1000</f>
        <v>2.3168723870632402</v>
      </c>
      <c r="K833" s="10">
        <f>Table13478[[#This Row],[G Mass Ratio (kt)]]*1000</f>
        <v>5.2006286982248513</v>
      </c>
    </row>
    <row r="834" spans="1:11" x14ac:dyDescent="0.25">
      <c r="A834" s="12">
        <v>833</v>
      </c>
      <c r="B834" s="10">
        <f>1</f>
        <v>1</v>
      </c>
      <c r="C834" s="2">
        <f>Table13478[[#This Row],[Number]]*1000000*Table13478[[#This Row],[Multiplier]]</f>
        <v>833000000</v>
      </c>
      <c r="D834" s="6">
        <f t="shared" si="54"/>
        <v>4.8076116806722635E-2</v>
      </c>
      <c r="E834" s="6">
        <f>Table13478[[#This Row],[Calibration Value]]/Constants!$B$1</f>
        <v>20.800348830589556</v>
      </c>
      <c r="F834" s="6">
        <f t="shared" si="55"/>
        <v>7.202881152460984E-2</v>
      </c>
      <c r="G834" s="6">
        <f>$C834/Constants!$B$2</f>
        <v>13.883333333333333</v>
      </c>
      <c r="H834" s="9">
        <f t="shared" si="56"/>
        <v>2.3113130072136387E-3</v>
      </c>
      <c r="I834" s="9">
        <f t="shared" si="57"/>
        <v>5.1881496896477673E-3</v>
      </c>
      <c r="J834" s="10">
        <f>Table13478[[#This Row],[G Mass Ratio (kg)]]*1000</f>
        <v>2.3113130072136387</v>
      </c>
      <c r="K834" s="10">
        <f>Table13478[[#This Row],[G Mass Ratio (kt)]]*1000</f>
        <v>5.1881496896477675</v>
      </c>
    </row>
    <row r="835" spans="1:11" x14ac:dyDescent="0.25">
      <c r="A835" s="12">
        <v>834</v>
      </c>
      <c r="B835" s="10">
        <f>1</f>
        <v>1</v>
      </c>
      <c r="C835" s="2">
        <f>Table13478[[#This Row],[Number]]*1000000*Table13478[[#This Row],[Multiplier]]</f>
        <v>834000000</v>
      </c>
      <c r="D835" s="6">
        <f t="shared" si="54"/>
        <v>4.8018471582733757E-2</v>
      </c>
      <c r="E835" s="6">
        <f>Table13478[[#This Row],[Calibration Value]]/Constants!$B$1</f>
        <v>20.825319237348968</v>
      </c>
      <c r="F835" s="6">
        <f t="shared" si="55"/>
        <v>7.1942446043165464E-2</v>
      </c>
      <c r="G835" s="6">
        <f>$C835/Constants!$B$2</f>
        <v>13.9</v>
      </c>
      <c r="H835" s="9">
        <f t="shared" si="56"/>
        <v>2.3057736131418096E-3</v>
      </c>
      <c r="I835" s="9">
        <f t="shared" si="57"/>
        <v>5.175715542673774E-3</v>
      </c>
      <c r="J835" s="10">
        <f>Table13478[[#This Row],[G Mass Ratio (kg)]]*1000</f>
        <v>2.3057736131418096</v>
      </c>
      <c r="K835" s="10">
        <f>Table13478[[#This Row],[G Mass Ratio (kt)]]*1000</f>
        <v>5.1757155426737738</v>
      </c>
    </row>
    <row r="836" spans="1:11" x14ac:dyDescent="0.25">
      <c r="A836" s="12">
        <v>835</v>
      </c>
      <c r="B836" s="10">
        <f>1</f>
        <v>1</v>
      </c>
      <c r="C836" s="2">
        <f>Table13478[[#This Row],[Number]]*1000000*Table13478[[#This Row],[Multiplier]]</f>
        <v>835000000</v>
      </c>
      <c r="D836" s="6">
        <f t="shared" si="54"/>
        <v>4.7960964431137669E-2</v>
      </c>
      <c r="E836" s="6">
        <f>Table13478[[#This Row],[Calibration Value]]/Constants!$B$1</f>
        <v>20.850289644108379</v>
      </c>
      <c r="F836" s="6">
        <f t="shared" si="55"/>
        <v>7.1856287425149698E-2</v>
      </c>
      <c r="G836" s="6">
        <f>$C836/Constants!$B$2</f>
        <v>13.916666666666666</v>
      </c>
      <c r="H836" s="9">
        <f t="shared" si="56"/>
        <v>2.3002541091648528E-3</v>
      </c>
      <c r="I836" s="9">
        <f t="shared" si="57"/>
        <v>5.1633260425257262E-3</v>
      </c>
      <c r="J836" s="10">
        <f>Table13478[[#This Row],[G Mass Ratio (kg)]]*1000</f>
        <v>2.300254109164853</v>
      </c>
      <c r="K836" s="10">
        <f>Table13478[[#This Row],[G Mass Ratio (kt)]]*1000</f>
        <v>5.1633260425257266</v>
      </c>
    </row>
    <row r="837" spans="1:11" x14ac:dyDescent="0.25">
      <c r="A837" s="12">
        <v>836</v>
      </c>
      <c r="B837" s="10">
        <f>1</f>
        <v>1</v>
      </c>
      <c r="C837" s="2">
        <f>Table13478[[#This Row],[Number]]*1000000*Table13478[[#This Row],[Multiplier]]</f>
        <v>836000000</v>
      </c>
      <c r="D837" s="6">
        <f t="shared" si="54"/>
        <v>4.7903594856459272E-2</v>
      </c>
      <c r="E837" s="6">
        <f>Table13478[[#This Row],[Calibration Value]]/Constants!$B$1</f>
        <v>20.875260050867791</v>
      </c>
      <c r="F837" s="6">
        <f t="shared" si="55"/>
        <v>7.1770334928229665E-2</v>
      </c>
      <c r="G837" s="6">
        <f>$C837/Constants!$B$2</f>
        <v>13.933333333333334</v>
      </c>
      <c r="H837" s="9">
        <f t="shared" si="56"/>
        <v>2.2947544001717911E-3</v>
      </c>
      <c r="I837" s="9">
        <f t="shared" si="57"/>
        <v>5.1509809757102629E-3</v>
      </c>
      <c r="J837" s="10">
        <f>Table13478[[#This Row],[G Mass Ratio (kg)]]*1000</f>
        <v>2.294754400171791</v>
      </c>
      <c r="K837" s="10">
        <f>Table13478[[#This Row],[G Mass Ratio (kt)]]*1000</f>
        <v>5.1509809757102625</v>
      </c>
    </row>
    <row r="838" spans="1:11" x14ac:dyDescent="0.25">
      <c r="A838" s="12">
        <v>837</v>
      </c>
      <c r="B838" s="10">
        <f>1</f>
        <v>1</v>
      </c>
      <c r="C838" s="2">
        <f>Table13478[[#This Row],[Number]]*1000000*Table13478[[#This Row],[Multiplier]]</f>
        <v>837000000</v>
      </c>
      <c r="D838" s="6">
        <f t="shared" si="54"/>
        <v>4.7846362365591338E-2</v>
      </c>
      <c r="E838" s="6">
        <f>Table13478[[#This Row],[Calibration Value]]/Constants!$B$1</f>
        <v>20.900230457627202</v>
      </c>
      <c r="F838" s="6">
        <f t="shared" si="55"/>
        <v>7.1684587813620082E-2</v>
      </c>
      <c r="G838" s="6">
        <f>$C838/Constants!$B$2</f>
        <v>13.95</v>
      </c>
      <c r="H838" s="9">
        <f t="shared" si="56"/>
        <v>2.2892743916194751E-3</v>
      </c>
      <c r="I838" s="9">
        <f t="shared" si="57"/>
        <v>5.1386801300086086E-3</v>
      </c>
      <c r="J838" s="10">
        <f>Table13478[[#This Row],[G Mass Ratio (kg)]]*1000</f>
        <v>2.2892743916194753</v>
      </c>
      <c r="K838" s="10">
        <f>Table13478[[#This Row],[G Mass Ratio (kt)]]*1000</f>
        <v>5.1386801300086082</v>
      </c>
    </row>
    <row r="839" spans="1:11" x14ac:dyDescent="0.25">
      <c r="A839" s="12">
        <v>838</v>
      </c>
      <c r="B839" s="10">
        <f>1</f>
        <v>1</v>
      </c>
      <c r="C839" s="2">
        <f>Table13478[[#This Row],[Number]]*1000000*Table13478[[#This Row],[Multiplier]]</f>
        <v>838000000</v>
      </c>
      <c r="D839" s="6">
        <f t="shared" si="54"/>
        <v>4.7789266467780374E-2</v>
      </c>
      <c r="E839" s="6">
        <f>Table13478[[#This Row],[Calibration Value]]/Constants!$B$1</f>
        <v>20.925200864386611</v>
      </c>
      <c r="F839" s="6">
        <f t="shared" si="55"/>
        <v>7.1599045346062054E-2</v>
      </c>
      <c r="G839" s="6">
        <f>$C839/Constants!$B$2</f>
        <v>13.966666666666667</v>
      </c>
      <c r="H839" s="9">
        <f t="shared" si="56"/>
        <v>2.2838139895285177E-3</v>
      </c>
      <c r="I839" s="9">
        <f t="shared" si="57"/>
        <v>5.1264232944674502E-3</v>
      </c>
      <c r="J839" s="10">
        <f>Table13478[[#This Row],[G Mass Ratio (kg)]]*1000</f>
        <v>2.2838139895285177</v>
      </c>
      <c r="K839" s="10">
        <f>Table13478[[#This Row],[G Mass Ratio (kt)]]*1000</f>
        <v>5.1264232944674504</v>
      </c>
    </row>
    <row r="840" spans="1:11" x14ac:dyDescent="0.25">
      <c r="A840" s="12">
        <v>839</v>
      </c>
      <c r="B840" s="10">
        <f>1</f>
        <v>1</v>
      </c>
      <c r="C840" s="2">
        <f>Table13478[[#This Row],[Number]]*1000000*Table13478[[#This Row],[Multiplier]]</f>
        <v>839000000</v>
      </c>
      <c r="D840" s="6">
        <f t="shared" si="54"/>
        <v>4.7732306674612583E-2</v>
      </c>
      <c r="E840" s="6">
        <f>Table13478[[#This Row],[Calibration Value]]/Constants!$B$1</f>
        <v>20.950171271146022</v>
      </c>
      <c r="F840" s="6">
        <f t="shared" si="55"/>
        <v>7.1513706793802145E-2</v>
      </c>
      <c r="G840" s="6">
        <f>$C840/Constants!$B$2</f>
        <v>13.983333333333333</v>
      </c>
      <c r="H840" s="9">
        <f t="shared" si="56"/>
        <v>2.2783731004792649E-3</v>
      </c>
      <c r="I840" s="9">
        <f t="shared" si="57"/>
        <v>5.1142102593899029E-3</v>
      </c>
      <c r="J840" s="10">
        <f>Table13478[[#This Row],[G Mass Ratio (kg)]]*1000</f>
        <v>2.2783731004792647</v>
      </c>
      <c r="K840" s="10">
        <f>Table13478[[#This Row],[G Mass Ratio (kt)]]*1000</f>
        <v>5.1142102593899033</v>
      </c>
    </row>
    <row r="841" spans="1:11" x14ac:dyDescent="0.25">
      <c r="A841" s="12">
        <v>840</v>
      </c>
      <c r="B841" s="10">
        <f>1</f>
        <v>1</v>
      </c>
      <c r="C841" s="2">
        <f>Table13478[[#This Row],[Number]]*1000000*Table13478[[#This Row],[Multiplier]]</f>
        <v>840000000</v>
      </c>
      <c r="D841" s="6">
        <f t="shared" si="54"/>
        <v>4.7675482499999942E-2</v>
      </c>
      <c r="E841" s="6">
        <f>Table13478[[#This Row],[Calibration Value]]/Constants!$B$1</f>
        <v>20.975141677905434</v>
      </c>
      <c r="F841" s="6">
        <f t="shared" si="55"/>
        <v>7.1428571428571425E-2</v>
      </c>
      <c r="G841" s="6">
        <f>$C841/Constants!$B$2</f>
        <v>14</v>
      </c>
      <c r="H841" s="9">
        <f t="shared" si="56"/>
        <v>2.2729516316078008E-3</v>
      </c>
      <c r="I841" s="9">
        <f t="shared" si="57"/>
        <v>5.1020408163265302E-3</v>
      </c>
      <c r="J841" s="10">
        <f>Table13478[[#This Row],[G Mass Ratio (kg)]]*1000</f>
        <v>2.2729516316078007</v>
      </c>
      <c r="K841" s="10">
        <f>Table13478[[#This Row],[G Mass Ratio (kt)]]*1000</f>
        <v>5.1020408163265305</v>
      </c>
    </row>
    <row r="842" spans="1:11" x14ac:dyDescent="0.25">
      <c r="A842" s="12">
        <v>841</v>
      </c>
      <c r="B842" s="10">
        <f>1</f>
        <v>1</v>
      </c>
      <c r="C842" s="2">
        <f>Table13478[[#This Row],[Number]]*1000000*Table13478[[#This Row],[Multiplier]]</f>
        <v>841000000</v>
      </c>
      <c r="D842" s="6">
        <f t="shared" si="54"/>
        <v>4.7618793460166411E-2</v>
      </c>
      <c r="E842" s="6">
        <f>Table13478[[#This Row],[Calibration Value]]/Constants!$B$1</f>
        <v>21.000112084664845</v>
      </c>
      <c r="F842" s="6">
        <f t="shared" si="55"/>
        <v>7.1343638525564801E-2</v>
      </c>
      <c r="G842" s="6">
        <f>$C842/Constants!$B$2</f>
        <v>14.016666666666667</v>
      </c>
      <c r="H842" s="9">
        <f t="shared" si="56"/>
        <v>2.2675494906019872E-3</v>
      </c>
      <c r="I842" s="9">
        <f t="shared" si="57"/>
        <v>5.0899147580664543E-3</v>
      </c>
      <c r="J842" s="10">
        <f>Table13478[[#This Row],[G Mass Ratio (kg)]]*1000</f>
        <v>2.2675494906019873</v>
      </c>
      <c r="K842" s="10">
        <f>Table13478[[#This Row],[G Mass Ratio (kt)]]*1000</f>
        <v>5.0899147580664543</v>
      </c>
    </row>
    <row r="843" spans="1:11" x14ac:dyDescent="0.25">
      <c r="A843" s="12">
        <v>842</v>
      </c>
      <c r="B843" s="10">
        <f>1</f>
        <v>1</v>
      </c>
      <c r="C843" s="2">
        <f>Table13478[[#This Row],[Number]]*1000000*Table13478[[#This Row],[Multiplier]]</f>
        <v>842000000</v>
      </c>
      <c r="D843" s="6">
        <f t="shared" si="54"/>
        <v>4.7562239073634147E-2</v>
      </c>
      <c r="E843" s="6">
        <f>Table13478[[#This Row],[Calibration Value]]/Constants!$B$1</f>
        <v>21.025082491424257</v>
      </c>
      <c r="F843" s="6">
        <f t="shared" si="55"/>
        <v>7.1258907363420429E-2</v>
      </c>
      <c r="G843" s="6">
        <f>$C843/Constants!$B$2</f>
        <v>14.033333333333333</v>
      </c>
      <c r="H843" s="9">
        <f t="shared" si="56"/>
        <v>2.2621665856975308E-3</v>
      </c>
      <c r="I843" s="9">
        <f t="shared" si="57"/>
        <v>5.0778318786285342E-3</v>
      </c>
      <c r="J843" s="10">
        <f>Table13478[[#This Row],[G Mass Ratio (kg)]]*1000</f>
        <v>2.2621665856975306</v>
      </c>
      <c r="K843" s="10">
        <f>Table13478[[#This Row],[G Mass Ratio (kt)]]*1000</f>
        <v>5.0778318786285341</v>
      </c>
    </row>
    <row r="844" spans="1:11" x14ac:dyDescent="0.25">
      <c r="A844" s="12">
        <v>843</v>
      </c>
      <c r="B844" s="10">
        <f>1</f>
        <v>1</v>
      </c>
      <c r="C844" s="2">
        <f>Table13478[[#This Row],[Number]]*1000000*Table13478[[#This Row],[Multiplier]]</f>
        <v>843000000</v>
      </c>
      <c r="D844" s="6">
        <f t="shared" si="54"/>
        <v>4.7505818861209907E-2</v>
      </c>
      <c r="E844" s="6">
        <f>Table13478[[#This Row],[Calibration Value]]/Constants!$B$1</f>
        <v>21.050052898183669</v>
      </c>
      <c r="F844" s="6">
        <f t="shared" si="55"/>
        <v>7.1174377224199281E-2</v>
      </c>
      <c r="G844" s="6">
        <f>$C844/Constants!$B$2</f>
        <v>14.05</v>
      </c>
      <c r="H844" s="9">
        <f t="shared" si="56"/>
        <v>2.2568028256740869E-3</v>
      </c>
      <c r="I844" s="9">
        <f t="shared" si="57"/>
        <v>5.0657919732526174E-3</v>
      </c>
      <c r="J844" s="10">
        <f>Table13478[[#This Row],[G Mass Ratio (kg)]]*1000</f>
        <v>2.2568028256740869</v>
      </c>
      <c r="K844" s="10">
        <f>Table13478[[#This Row],[G Mass Ratio (kt)]]*1000</f>
        <v>5.0657919732526171</v>
      </c>
    </row>
    <row r="845" spans="1:11" x14ac:dyDescent="0.25">
      <c r="A845" s="12">
        <v>844</v>
      </c>
      <c r="B845" s="10">
        <f>1</f>
        <v>1</v>
      </c>
      <c r="C845" s="2">
        <f>Table13478[[#This Row],[Number]]*1000000*Table13478[[#This Row],[Multiplier]]</f>
        <v>844000000</v>
      </c>
      <c r="D845" s="6">
        <f t="shared" si="54"/>
        <v>4.7449532345971504E-2</v>
      </c>
      <c r="E845" s="6">
        <f>Table13478[[#This Row],[Calibration Value]]/Constants!$B$1</f>
        <v>21.07502330494308</v>
      </c>
      <c r="F845" s="6">
        <f t="shared" si="55"/>
        <v>7.1090047393364927E-2</v>
      </c>
      <c r="G845" s="6">
        <f>$C845/Constants!$B$2</f>
        <v>14.066666666666666</v>
      </c>
      <c r="H845" s="9">
        <f t="shared" si="56"/>
        <v>2.2514581198513962E-3</v>
      </c>
      <c r="I845" s="9">
        <f t="shared" si="57"/>
        <v>5.0537948383908718E-3</v>
      </c>
      <c r="J845" s="10">
        <f>Table13478[[#This Row],[G Mass Ratio (kg)]]*1000</f>
        <v>2.2514581198513963</v>
      </c>
      <c r="K845" s="10">
        <f>Table13478[[#This Row],[G Mass Ratio (kt)]]*1000</f>
        <v>5.0537948383908722</v>
      </c>
    </row>
    <row r="846" spans="1:11" x14ac:dyDescent="0.25">
      <c r="A846" s="12">
        <v>845</v>
      </c>
      <c r="B846" s="10">
        <f>1</f>
        <v>1</v>
      </c>
      <c r="C846" s="2">
        <f>Table13478[[#This Row],[Number]]*1000000*Table13478[[#This Row],[Multiplier]]</f>
        <v>845000000</v>
      </c>
      <c r="D846" s="6">
        <f t="shared" si="54"/>
        <v>4.7393379053254379E-2</v>
      </c>
      <c r="E846" s="6">
        <f>Table13478[[#This Row],[Calibration Value]]/Constants!$B$1</f>
        <v>21.099993711702492</v>
      </c>
      <c r="F846" s="6">
        <f t="shared" si="55"/>
        <v>7.1005917159763315E-2</v>
      </c>
      <c r="G846" s="6">
        <f>$C846/Constants!$B$2</f>
        <v>14.083333333333334</v>
      </c>
      <c r="H846" s="9">
        <f t="shared" si="56"/>
        <v>2.246132378085451E-3</v>
      </c>
      <c r="I846" s="9">
        <f t="shared" si="57"/>
        <v>5.0418402716991707E-3</v>
      </c>
      <c r="J846" s="10">
        <f>Table13478[[#This Row],[G Mass Ratio (kg)]]*1000</f>
        <v>2.2461323780854512</v>
      </c>
      <c r="K846" s="10">
        <f>Table13478[[#This Row],[G Mass Ratio (kt)]]*1000</f>
        <v>5.0418402716991704</v>
      </c>
    </row>
    <row r="847" spans="1:11" x14ac:dyDescent="0.25">
      <c r="A847" s="12">
        <v>846</v>
      </c>
      <c r="B847" s="10">
        <f>1</f>
        <v>1</v>
      </c>
      <c r="C847" s="2">
        <f>Table13478[[#This Row],[Number]]*1000000*Table13478[[#This Row],[Multiplier]]</f>
        <v>846000000</v>
      </c>
      <c r="D847" s="6">
        <f t="shared" si="54"/>
        <v>4.7337358510638236E-2</v>
      </c>
      <c r="E847" s="6">
        <f>Table13478[[#This Row],[Calibration Value]]/Constants!$B$1</f>
        <v>21.124964118461904</v>
      </c>
      <c r="F847" s="6">
        <f t="shared" si="55"/>
        <v>7.0921985815602842E-2</v>
      </c>
      <c r="G847" s="6">
        <f>$C847/Constants!$B$2</f>
        <v>14.1</v>
      </c>
      <c r="H847" s="9">
        <f t="shared" si="56"/>
        <v>2.2408255107646941E-3</v>
      </c>
      <c r="I847" s="9">
        <f t="shared" si="57"/>
        <v>5.029928072028571E-3</v>
      </c>
      <c r="J847" s="10">
        <f>Table13478[[#This Row],[G Mass Ratio (kg)]]*1000</f>
        <v>2.2408255107646942</v>
      </c>
      <c r="K847" s="10">
        <f>Table13478[[#This Row],[G Mass Ratio (kt)]]*1000</f>
        <v>5.0299280720285706</v>
      </c>
    </row>
    <row r="848" spans="1:11" x14ac:dyDescent="0.25">
      <c r="A848" s="12">
        <v>847</v>
      </c>
      <c r="B848" s="10">
        <f>1</f>
        <v>1</v>
      </c>
      <c r="C848" s="2">
        <f>Table13478[[#This Row],[Number]]*1000000*Table13478[[#This Row],[Multiplier]]</f>
        <v>847000000</v>
      </c>
      <c r="D848" s="6">
        <f t="shared" si="54"/>
        <v>4.7281470247933832E-2</v>
      </c>
      <c r="E848" s="6">
        <f>Table13478[[#This Row],[Calibration Value]]/Constants!$B$1</f>
        <v>21.149934525221312</v>
      </c>
      <c r="F848" s="6">
        <f t="shared" si="55"/>
        <v>7.0838252656434467E-2</v>
      </c>
      <c r="G848" s="6">
        <f>$C848/Constants!$B$2</f>
        <v>14.116666666666667</v>
      </c>
      <c r="H848" s="9">
        <f t="shared" si="56"/>
        <v>2.2355374288062523E-3</v>
      </c>
      <c r="I848" s="9">
        <f t="shared" si="57"/>
        <v>5.0180580394168445E-3</v>
      </c>
      <c r="J848" s="10">
        <f>Table13478[[#This Row],[G Mass Ratio (kg)]]*1000</f>
        <v>2.2355374288062522</v>
      </c>
      <c r="K848" s="10">
        <f>Table13478[[#This Row],[G Mass Ratio (kt)]]*1000</f>
        <v>5.0180580394168448</v>
      </c>
    </row>
    <row r="849" spans="1:11" x14ac:dyDescent="0.25">
      <c r="A849" s="12">
        <v>848</v>
      </c>
      <c r="B849" s="10">
        <f>1</f>
        <v>1</v>
      </c>
      <c r="C849" s="2">
        <f>Table13478[[#This Row],[Number]]*1000000*Table13478[[#This Row],[Multiplier]]</f>
        <v>848000000</v>
      </c>
      <c r="D849" s="6">
        <f t="shared" si="54"/>
        <v>4.7225713797169756E-2</v>
      </c>
      <c r="E849" s="6">
        <f>Table13478[[#This Row],[Calibration Value]]/Constants!$B$1</f>
        <v>21.174904931980723</v>
      </c>
      <c r="F849" s="6">
        <f t="shared" si="55"/>
        <v>7.0754716981132074E-2</v>
      </c>
      <c r="G849" s="6">
        <f>$C849/Constants!$B$2</f>
        <v>14.133333333333333</v>
      </c>
      <c r="H849" s="9">
        <f t="shared" si="56"/>
        <v>2.23026804365219E-3</v>
      </c>
      <c r="I849" s="9">
        <f t="shared" si="57"/>
        <v>5.0062299750800992E-3</v>
      </c>
      <c r="J849" s="10">
        <f>Table13478[[#This Row],[G Mass Ratio (kg)]]*1000</f>
        <v>2.23026804365219</v>
      </c>
      <c r="K849" s="10">
        <f>Table13478[[#This Row],[G Mass Ratio (kt)]]*1000</f>
        <v>5.0062299750800996</v>
      </c>
    </row>
    <row r="850" spans="1:11" x14ac:dyDescent="0.25">
      <c r="A850" s="12">
        <v>849</v>
      </c>
      <c r="B850" s="10">
        <f>1</f>
        <v>1</v>
      </c>
      <c r="C850" s="2">
        <f>Table13478[[#This Row],[Number]]*1000000*Table13478[[#This Row],[Multiplier]]</f>
        <v>849000000</v>
      </c>
      <c r="D850" s="6">
        <f t="shared" si="54"/>
        <v>4.7170088692579451E-2</v>
      </c>
      <c r="E850" s="6">
        <f>Table13478[[#This Row],[Calibration Value]]/Constants!$B$1</f>
        <v>21.199875338740135</v>
      </c>
      <c r="F850" s="6">
        <f t="shared" si="55"/>
        <v>7.0671378091872794E-2</v>
      </c>
      <c r="G850" s="6">
        <f>$C850/Constants!$B$2</f>
        <v>14.15</v>
      </c>
      <c r="H850" s="9">
        <f t="shared" si="56"/>
        <v>2.2250172672658116E-3</v>
      </c>
      <c r="I850" s="9">
        <f t="shared" si="57"/>
        <v>4.9944436814044375E-3</v>
      </c>
      <c r="J850" s="10">
        <f>Table13478[[#This Row],[G Mass Ratio (kg)]]*1000</f>
        <v>2.2250172672658115</v>
      </c>
      <c r="K850" s="10">
        <f>Table13478[[#This Row],[G Mass Ratio (kt)]]*1000</f>
        <v>4.9944436814044373</v>
      </c>
    </row>
    <row r="851" spans="1:11" x14ac:dyDescent="0.25">
      <c r="A851" s="12">
        <v>850</v>
      </c>
      <c r="B851" s="10">
        <f>1</f>
        <v>1</v>
      </c>
      <c r="C851" s="2">
        <f>Table13478[[#This Row],[Number]]*1000000*Table13478[[#This Row],[Multiplier]]</f>
        <v>850000000</v>
      </c>
      <c r="D851" s="6">
        <f t="shared" si="54"/>
        <v>4.7114594470588182E-2</v>
      </c>
      <c r="E851" s="6">
        <f>Table13478[[#This Row],[Calibration Value]]/Constants!$B$1</f>
        <v>21.224845745499547</v>
      </c>
      <c r="F851" s="6">
        <f t="shared" si="55"/>
        <v>7.0588235294117646E-2</v>
      </c>
      <c r="G851" s="6">
        <f>$C851/Constants!$B$2</f>
        <v>14.166666666666666</v>
      </c>
      <c r="H851" s="9">
        <f t="shared" si="56"/>
        <v>2.2197850121279785E-3</v>
      </c>
      <c r="I851" s="9">
        <f t="shared" si="57"/>
        <v>4.9826989619377159E-3</v>
      </c>
      <c r="J851" s="10">
        <f>Table13478[[#This Row],[G Mass Ratio (kg)]]*1000</f>
        <v>2.2197850121279785</v>
      </c>
      <c r="K851" s="10">
        <f>Table13478[[#This Row],[G Mass Ratio (kt)]]*1000</f>
        <v>4.9826989619377162</v>
      </c>
    </row>
    <row r="852" spans="1:11" x14ac:dyDescent="0.25">
      <c r="A852" s="12">
        <v>851</v>
      </c>
      <c r="B852" s="10">
        <f>1</f>
        <v>1</v>
      </c>
      <c r="C852" s="2">
        <f>Table13478[[#This Row],[Number]]*1000000*Table13478[[#This Row],[Multiplier]]</f>
        <v>851000000</v>
      </c>
      <c r="D852" s="6">
        <f t="shared" si="54"/>
        <v>4.7059230669800181E-2</v>
      </c>
      <c r="E852" s="6">
        <f>Table13478[[#This Row],[Calibration Value]]/Constants!$B$1</f>
        <v>21.249816152258958</v>
      </c>
      <c r="F852" s="6">
        <f t="shared" si="55"/>
        <v>7.0505287896592245E-2</v>
      </c>
      <c r="G852" s="6">
        <f>$C852/Constants!$B$2</f>
        <v>14.183333333333334</v>
      </c>
      <c r="H852" s="9">
        <f t="shared" si="56"/>
        <v>2.214571191233462E-3</v>
      </c>
      <c r="I852" s="9">
        <f t="shared" si="57"/>
        <v>4.9709956213813567E-3</v>
      </c>
      <c r="J852" s="10">
        <f>Table13478[[#This Row],[G Mass Ratio (kg)]]*1000</f>
        <v>2.2145711912334622</v>
      </c>
      <c r="K852" s="10">
        <f>Table13478[[#This Row],[G Mass Ratio (kt)]]*1000</f>
        <v>4.9709956213813564</v>
      </c>
    </row>
    <row r="853" spans="1:11" x14ac:dyDescent="0.25">
      <c r="A853" s="12">
        <v>852</v>
      </c>
      <c r="B853" s="10">
        <f>1</f>
        <v>1</v>
      </c>
      <c r="C853" s="2">
        <f>Table13478[[#This Row],[Number]]*1000000*Table13478[[#This Row],[Multiplier]]</f>
        <v>852000000</v>
      </c>
      <c r="D853" s="6">
        <f t="shared" si="54"/>
        <v>4.7003996830985856E-2</v>
      </c>
      <c r="E853" s="6">
        <f>Table13478[[#This Row],[Calibration Value]]/Constants!$B$1</f>
        <v>21.27478655901837</v>
      </c>
      <c r="F853" s="6">
        <f t="shared" si="55"/>
        <v>7.0422535211267609E-2</v>
      </c>
      <c r="G853" s="6">
        <f>$C853/Constants!$B$2</f>
        <v>14.2</v>
      </c>
      <c r="H853" s="9">
        <f t="shared" si="56"/>
        <v>2.2093757180873283E-3</v>
      </c>
      <c r="I853" s="9">
        <f t="shared" si="57"/>
        <v>4.9593334655822262E-3</v>
      </c>
      <c r="J853" s="10">
        <f>Table13478[[#This Row],[G Mass Ratio (kg)]]*1000</f>
        <v>2.2093757180873284</v>
      </c>
      <c r="K853" s="10">
        <f>Table13478[[#This Row],[G Mass Ratio (kt)]]*1000</f>
        <v>4.9593334655822261</v>
      </c>
    </row>
    <row r="854" spans="1:11" x14ac:dyDescent="0.25">
      <c r="A854" s="12">
        <v>853</v>
      </c>
      <c r="B854" s="10">
        <f>1</f>
        <v>1</v>
      </c>
      <c r="C854" s="2">
        <f>Table13478[[#This Row],[Number]]*1000000*Table13478[[#This Row],[Multiplier]]</f>
        <v>853000000</v>
      </c>
      <c r="D854" s="6">
        <f t="shared" si="54"/>
        <v>4.6948892497069107E-2</v>
      </c>
      <c r="E854" s="6">
        <f>Table13478[[#This Row],[Calibration Value]]/Constants!$B$1</f>
        <v>21.299756965777782</v>
      </c>
      <c r="F854" s="6">
        <f t="shared" si="55"/>
        <v>7.0339976553341149E-2</v>
      </c>
      <c r="G854" s="6">
        <f>$C854/Constants!$B$2</f>
        <v>14.216666666666667</v>
      </c>
      <c r="H854" s="9">
        <f t="shared" si="56"/>
        <v>2.204198506701352E-3</v>
      </c>
      <c r="I854" s="9">
        <f t="shared" si="57"/>
        <v>4.947712301524583E-3</v>
      </c>
      <c r="J854" s="10">
        <f>Table13478[[#This Row],[G Mass Ratio (kg)]]*1000</f>
        <v>2.2041985067013519</v>
      </c>
      <c r="K854" s="10">
        <f>Table13478[[#This Row],[G Mass Ratio (kt)]]*1000</f>
        <v>4.9477123015245832</v>
      </c>
    </row>
    <row r="855" spans="1:11" x14ac:dyDescent="0.25">
      <c r="A855" s="12">
        <v>854</v>
      </c>
      <c r="B855" s="10">
        <f>1</f>
        <v>1</v>
      </c>
      <c r="C855" s="2">
        <f>Table13478[[#This Row],[Number]]*1000000*Table13478[[#This Row],[Multiplier]]</f>
        <v>854000000</v>
      </c>
      <c r="D855" s="6">
        <f t="shared" si="54"/>
        <v>4.6893917213114693E-2</v>
      </c>
      <c r="E855" s="6">
        <f>Table13478[[#This Row],[Calibration Value]]/Constants!$B$1</f>
        <v>21.324727372537193</v>
      </c>
      <c r="F855" s="6">
        <f t="shared" si="55"/>
        <v>7.0257611241217807E-2</v>
      </c>
      <c r="G855" s="6">
        <f>$C855/Constants!$B$2</f>
        <v>14.233333333333333</v>
      </c>
      <c r="H855" s="9">
        <f t="shared" si="56"/>
        <v>2.1990394715904545E-3</v>
      </c>
      <c r="I855" s="9">
        <f t="shared" si="57"/>
        <v>4.9361319373220948E-3</v>
      </c>
      <c r="J855" s="10">
        <f>Table13478[[#This Row],[G Mass Ratio (kg)]]*1000</f>
        <v>2.1990394715904547</v>
      </c>
      <c r="K855" s="10">
        <f>Table13478[[#This Row],[G Mass Ratio (kt)]]*1000</f>
        <v>4.9361319373220951</v>
      </c>
    </row>
    <row r="856" spans="1:11" x14ac:dyDescent="0.25">
      <c r="A856" s="12">
        <v>855</v>
      </c>
      <c r="B856" s="10">
        <f>1</f>
        <v>1</v>
      </c>
      <c r="C856" s="2">
        <f>Table13478[[#This Row],[Number]]*1000000*Table13478[[#This Row],[Multiplier]]</f>
        <v>855000000</v>
      </c>
      <c r="D856" s="6">
        <f t="shared" si="54"/>
        <v>4.6839070526315731E-2</v>
      </c>
      <c r="E856" s="6">
        <f>Table13478[[#This Row],[Calibration Value]]/Constants!$B$1</f>
        <v>21.349697779296605</v>
      </c>
      <c r="F856" s="6">
        <f t="shared" si="55"/>
        <v>7.0175438596491224E-2</v>
      </c>
      <c r="G856" s="6">
        <f>$C856/Constants!$B$2</f>
        <v>14.25</v>
      </c>
      <c r="H856" s="9">
        <f t="shared" si="56"/>
        <v>2.1938985277691792E-3</v>
      </c>
      <c r="I856" s="9">
        <f t="shared" si="57"/>
        <v>4.9245921822099106E-3</v>
      </c>
      <c r="J856" s="10">
        <f>Table13478[[#This Row],[G Mass Ratio (kg)]]*1000</f>
        <v>2.1938985277691794</v>
      </c>
      <c r="K856" s="10">
        <f>Table13478[[#This Row],[G Mass Ratio (kt)]]*1000</f>
        <v>4.9245921822099108</v>
      </c>
    </row>
    <row r="857" spans="1:11" x14ac:dyDescent="0.25">
      <c r="A857" s="12">
        <v>856</v>
      </c>
      <c r="B857" s="10">
        <f>1</f>
        <v>1</v>
      </c>
      <c r="C857" s="2">
        <f>Table13478[[#This Row],[Number]]*1000000*Table13478[[#This Row],[Multiplier]]</f>
        <v>856000000</v>
      </c>
      <c r="D857" s="6">
        <f t="shared" si="54"/>
        <v>4.6784351985981257E-2</v>
      </c>
      <c r="E857" s="6">
        <f>Table13478[[#This Row],[Calibration Value]]/Constants!$B$1</f>
        <v>21.374668186056013</v>
      </c>
      <c r="F857" s="6">
        <f t="shared" si="55"/>
        <v>7.0093457943925228E-2</v>
      </c>
      <c r="G857" s="6">
        <f>$C857/Constants!$B$2</f>
        <v>14.266666666666667</v>
      </c>
      <c r="H857" s="9">
        <f t="shared" si="56"/>
        <v>2.1887755907481882E-3</v>
      </c>
      <c r="I857" s="9">
        <f t="shared" si="57"/>
        <v>4.9130928465368146E-3</v>
      </c>
      <c r="J857" s="10">
        <f>Table13478[[#This Row],[G Mass Ratio (kg)]]*1000</f>
        <v>2.1887755907481883</v>
      </c>
      <c r="K857" s="10">
        <f>Table13478[[#This Row],[G Mass Ratio (kt)]]*1000</f>
        <v>4.9130928465368147</v>
      </c>
    </row>
    <row r="858" spans="1:11" x14ac:dyDescent="0.25">
      <c r="A858" s="12">
        <v>857</v>
      </c>
      <c r="B858" s="10">
        <f>1</f>
        <v>1</v>
      </c>
      <c r="C858" s="2">
        <f>Table13478[[#This Row],[Number]]*1000000*Table13478[[#This Row],[Multiplier]]</f>
        <v>857000000</v>
      </c>
      <c r="D858" s="6">
        <f t="shared" si="54"/>
        <v>4.6729761143523868E-2</v>
      </c>
      <c r="E858" s="6">
        <f>Table13478[[#This Row],[Calibration Value]]/Constants!$B$1</f>
        <v>21.399638592815425</v>
      </c>
      <c r="F858" s="6">
        <f t="shared" si="55"/>
        <v>7.0011668611435235E-2</v>
      </c>
      <c r="G858" s="6">
        <f>$C858/Constants!$B$2</f>
        <v>14.283333333333333</v>
      </c>
      <c r="H858" s="9">
        <f t="shared" si="56"/>
        <v>2.1836705765307931E-3</v>
      </c>
      <c r="I858" s="9">
        <f t="shared" si="57"/>
        <v>4.9016337417574253E-3</v>
      </c>
      <c r="J858" s="10">
        <f>Table13478[[#This Row],[G Mass Ratio (kg)]]*1000</f>
        <v>2.1836705765307931</v>
      </c>
      <c r="K858" s="10">
        <f>Table13478[[#This Row],[G Mass Ratio (kt)]]*1000</f>
        <v>4.9016337417574256</v>
      </c>
    </row>
    <row r="859" spans="1:11" x14ac:dyDescent="0.25">
      <c r="A859" s="12">
        <v>858</v>
      </c>
      <c r="B859" s="10">
        <f>1</f>
        <v>1</v>
      </c>
      <c r="C859" s="2">
        <f>Table13478[[#This Row],[Number]]*1000000*Table13478[[#This Row],[Multiplier]]</f>
        <v>858000000</v>
      </c>
      <c r="D859" s="6">
        <f t="shared" si="54"/>
        <v>4.6675297552447495E-2</v>
      </c>
      <c r="E859" s="6">
        <f>Table13478[[#This Row],[Calibration Value]]/Constants!$B$1</f>
        <v>21.424608999574836</v>
      </c>
      <c r="F859" s="6">
        <f t="shared" si="55"/>
        <v>6.9930069930069921E-2</v>
      </c>
      <c r="G859" s="6">
        <f>$C859/Constants!$B$2</f>
        <v>14.3</v>
      </c>
      <c r="H859" s="9">
        <f t="shared" si="56"/>
        <v>2.1785834016095113E-3</v>
      </c>
      <c r="I859" s="9">
        <f t="shared" si="57"/>
        <v>4.8902146804244697E-3</v>
      </c>
      <c r="J859" s="10">
        <f>Table13478[[#This Row],[G Mass Ratio (kg)]]*1000</f>
        <v>2.1785834016095111</v>
      </c>
      <c r="K859" s="10">
        <f>Table13478[[#This Row],[G Mass Ratio (kt)]]*1000</f>
        <v>4.8902146804244699</v>
      </c>
    </row>
    <row r="860" spans="1:11" x14ac:dyDescent="0.25">
      <c r="A860" s="12">
        <v>859</v>
      </c>
      <c r="B860" s="10">
        <f>1</f>
        <v>1</v>
      </c>
      <c r="C860" s="2">
        <f>Table13478[[#This Row],[Number]]*1000000*Table13478[[#This Row],[Multiplier]]</f>
        <v>859000000</v>
      </c>
      <c r="D860" s="6">
        <f t="shared" si="54"/>
        <v>4.6620960768335218E-2</v>
      </c>
      <c r="E860" s="6">
        <f>Table13478[[#This Row],[Calibration Value]]/Constants!$B$1</f>
        <v>21.449579406334248</v>
      </c>
      <c r="F860" s="6">
        <f t="shared" si="55"/>
        <v>6.9848661233993012E-2</v>
      </c>
      <c r="G860" s="6">
        <f>$C860/Constants!$B$2</f>
        <v>14.316666666666666</v>
      </c>
      <c r="H860" s="9">
        <f t="shared" si="56"/>
        <v>2.1735139829626516E-3</v>
      </c>
      <c r="I860" s="9">
        <f t="shared" si="57"/>
        <v>4.8788354761811186E-3</v>
      </c>
      <c r="J860" s="10">
        <f>Table13478[[#This Row],[G Mass Ratio (kg)]]*1000</f>
        <v>2.1735139829626515</v>
      </c>
      <c r="K860" s="10">
        <f>Table13478[[#This Row],[G Mass Ratio (kt)]]*1000</f>
        <v>4.878835476181119</v>
      </c>
    </row>
    <row r="861" spans="1:11" x14ac:dyDescent="0.25">
      <c r="A861" s="12">
        <v>860</v>
      </c>
      <c r="B861" s="10">
        <f>1</f>
        <v>1</v>
      </c>
      <c r="C861" s="2">
        <f>Table13478[[#This Row],[Number]]*1000000*Table13478[[#This Row],[Multiplier]]</f>
        <v>860000000</v>
      </c>
      <c r="D861" s="6">
        <f t="shared" si="54"/>
        <v>4.6566750348837151E-2</v>
      </c>
      <c r="E861" s="6">
        <f>Table13478[[#This Row],[Calibration Value]]/Constants!$B$1</f>
        <v>21.47454981309366</v>
      </c>
      <c r="F861" s="6">
        <f t="shared" si="55"/>
        <v>6.9767441860465115E-2</v>
      </c>
      <c r="G861" s="6">
        <f>$C861/Constants!$B$2</f>
        <v>14.333333333333334</v>
      </c>
      <c r="H861" s="9">
        <f t="shared" si="56"/>
        <v>2.1684622380509248E-3</v>
      </c>
      <c r="I861" s="9">
        <f t="shared" si="57"/>
        <v>4.8674959437533805E-3</v>
      </c>
      <c r="J861" s="10">
        <f>Table13478[[#This Row],[G Mass Ratio (kg)]]*1000</f>
        <v>2.1684622380509246</v>
      </c>
      <c r="K861" s="10">
        <f>Table13478[[#This Row],[G Mass Ratio (kt)]]*1000</f>
        <v>4.8674959437533802</v>
      </c>
    </row>
    <row r="862" spans="1:11" x14ac:dyDescent="0.25">
      <c r="A862" s="12">
        <v>861</v>
      </c>
      <c r="B862" s="10">
        <f>1</f>
        <v>1</v>
      </c>
      <c r="C862" s="2">
        <f>Table13478[[#This Row],[Number]]*1000000*Table13478[[#This Row],[Multiplier]]</f>
        <v>861000000</v>
      </c>
      <c r="D862" s="6">
        <f t="shared" ref="D862:D925" si="58">1/E862</f>
        <v>4.6512665853658479E-2</v>
      </c>
      <c r="E862" s="6">
        <f>Table13478[[#This Row],[Calibration Value]]/Constants!$B$1</f>
        <v>21.499520219853071</v>
      </c>
      <c r="F862" s="6">
        <f t="shared" ref="F862:F925" si="59">1/G862</f>
        <v>6.968641114982578E-2</v>
      </c>
      <c r="G862" s="6">
        <f>$C862/Constants!$B$2</f>
        <v>14.35</v>
      </c>
      <c r="H862" s="9">
        <f t="shared" ref="H862:H925" si="60">POWER($D862,2)</f>
        <v>2.1634280848140874E-3</v>
      </c>
      <c r="I862" s="9">
        <f t="shared" ref="I862:I925" si="61">POWER($F862,2)</f>
        <v>4.8561958989425625E-3</v>
      </c>
      <c r="J862" s="10">
        <f>Table13478[[#This Row],[G Mass Ratio (kg)]]*1000</f>
        <v>2.1634280848140874</v>
      </c>
      <c r="K862" s="10">
        <f>Table13478[[#This Row],[G Mass Ratio (kt)]]*1000</f>
        <v>4.8561958989425626</v>
      </c>
    </row>
    <row r="863" spans="1:11" x14ac:dyDescent="0.25">
      <c r="A863" s="12">
        <v>862</v>
      </c>
      <c r="B863" s="10">
        <f>1</f>
        <v>1</v>
      </c>
      <c r="C863" s="2">
        <f>Table13478[[#This Row],[Number]]*1000000*Table13478[[#This Row],[Multiplier]]</f>
        <v>862000000</v>
      </c>
      <c r="D863" s="6">
        <f t="shared" si="58"/>
        <v>4.6458706844547504E-2</v>
      </c>
      <c r="E863" s="6">
        <f>Table13478[[#This Row],[Calibration Value]]/Constants!$B$1</f>
        <v>21.524490626612483</v>
      </c>
      <c r="F863" s="6">
        <f t="shared" si="59"/>
        <v>6.9605568445475635E-2</v>
      </c>
      <c r="G863" s="6">
        <f>$C863/Constants!$B$2</f>
        <v>14.366666666666667</v>
      </c>
      <c r="H863" s="9">
        <f t="shared" si="60"/>
        <v>2.1584114416676051E-3</v>
      </c>
      <c r="I863" s="9">
        <f t="shared" si="61"/>
        <v>4.8449351586177932E-3</v>
      </c>
      <c r="J863" s="10">
        <f>Table13478[[#This Row],[G Mass Ratio (kg)]]*1000</f>
        <v>2.1584114416676052</v>
      </c>
      <c r="K863" s="10">
        <f>Table13478[[#This Row],[G Mass Ratio (kt)]]*1000</f>
        <v>4.8449351586177931</v>
      </c>
    </row>
    <row r="864" spans="1:11" x14ac:dyDescent="0.25">
      <c r="A864" s="12">
        <v>863</v>
      </c>
      <c r="B864" s="10">
        <f>1</f>
        <v>1</v>
      </c>
      <c r="C864" s="2">
        <f>Table13478[[#This Row],[Number]]*1000000*Table13478[[#This Row],[Multiplier]]</f>
        <v>863000000</v>
      </c>
      <c r="D864" s="6">
        <f t="shared" si="58"/>
        <v>4.6404872885283832E-2</v>
      </c>
      <c r="E864" s="6">
        <f>Table13478[[#This Row],[Calibration Value]]/Constants!$B$1</f>
        <v>21.549461033371895</v>
      </c>
      <c r="F864" s="6">
        <f t="shared" si="59"/>
        <v>6.9524913093858637E-2</v>
      </c>
      <c r="G864" s="6">
        <f>$C864/Constants!$B$2</f>
        <v>14.383333333333333</v>
      </c>
      <c r="H864" s="9">
        <f t="shared" si="60"/>
        <v>2.1534122274993505E-3</v>
      </c>
      <c r="I864" s="9">
        <f t="shared" si="61"/>
        <v>4.8337135407085959E-3</v>
      </c>
      <c r="J864" s="10">
        <f>Table13478[[#This Row],[G Mass Ratio (kg)]]*1000</f>
        <v>2.1534122274993504</v>
      </c>
      <c r="K864" s="10">
        <f>Table13478[[#This Row],[G Mass Ratio (kt)]]*1000</f>
        <v>4.8337135407085956</v>
      </c>
    </row>
    <row r="865" spans="1:11" x14ac:dyDescent="0.25">
      <c r="A865" s="12">
        <v>864</v>
      </c>
      <c r="B865" s="10">
        <f>1</f>
        <v>1</v>
      </c>
      <c r="C865" s="2">
        <f>Table13478[[#This Row],[Number]]*1000000*Table13478[[#This Row],[Multiplier]]</f>
        <v>864000000</v>
      </c>
      <c r="D865" s="6">
        <f t="shared" si="58"/>
        <v>4.6351163541666615E-2</v>
      </c>
      <c r="E865" s="6">
        <f>Table13478[[#This Row],[Calibration Value]]/Constants!$B$1</f>
        <v>21.574431440131303</v>
      </c>
      <c r="F865" s="6">
        <f t="shared" si="59"/>
        <v>6.9444444444444448E-2</v>
      </c>
      <c r="G865" s="6">
        <f>$C865/Constants!$B$2</f>
        <v>14.4</v>
      </c>
      <c r="H865" s="9">
        <f t="shared" si="60"/>
        <v>2.1484303616663243E-3</v>
      </c>
      <c r="I865" s="9">
        <f t="shared" si="61"/>
        <v>4.8225308641975315E-3</v>
      </c>
      <c r="J865" s="10">
        <f>Table13478[[#This Row],[G Mass Ratio (kg)]]*1000</f>
        <v>2.1484303616663243</v>
      </c>
      <c r="K865" s="10">
        <f>Table13478[[#This Row],[G Mass Ratio (kt)]]*1000</f>
        <v>4.8225308641975317</v>
      </c>
    </row>
    <row r="866" spans="1:11" x14ac:dyDescent="0.25">
      <c r="A866" s="12">
        <v>865</v>
      </c>
      <c r="B866" s="10">
        <f>1</f>
        <v>1</v>
      </c>
      <c r="C866" s="2">
        <f>Table13478[[#This Row],[Number]]*1000000*Table13478[[#This Row],[Multiplier]]</f>
        <v>865000000</v>
      </c>
      <c r="D866" s="6">
        <f t="shared" si="58"/>
        <v>4.6297578381502835E-2</v>
      </c>
      <c r="E866" s="6">
        <f>Table13478[[#This Row],[Calibration Value]]/Constants!$B$1</f>
        <v>21.599401846890714</v>
      </c>
      <c r="F866" s="6">
        <f t="shared" si="59"/>
        <v>6.936416184971099E-2</v>
      </c>
      <c r="G866" s="6">
        <f>$C866/Constants!$B$2</f>
        <v>14.416666666666666</v>
      </c>
      <c r="H866" s="9">
        <f t="shared" si="60"/>
        <v>2.1434657639913986E-3</v>
      </c>
      <c r="I866" s="9">
        <f t="shared" si="61"/>
        <v>4.8113869491129011E-3</v>
      </c>
      <c r="J866" s="10">
        <f>Table13478[[#This Row],[G Mass Ratio (kg)]]*1000</f>
        <v>2.1434657639913985</v>
      </c>
      <c r="K866" s="10">
        <f>Table13478[[#This Row],[G Mass Ratio (kt)]]*1000</f>
        <v>4.8113869491129009</v>
      </c>
    </row>
    <row r="867" spans="1:11" x14ac:dyDescent="0.25">
      <c r="A867" s="12">
        <v>866</v>
      </c>
      <c r="B867" s="10">
        <f>1</f>
        <v>1</v>
      </c>
      <c r="C867" s="2">
        <f>Table13478[[#This Row],[Number]]*1000000*Table13478[[#This Row],[Multiplier]]</f>
        <v>866000000</v>
      </c>
      <c r="D867" s="6">
        <f t="shared" si="58"/>
        <v>4.6244116974595788E-2</v>
      </c>
      <c r="E867" s="6">
        <f>Table13478[[#This Row],[Calibration Value]]/Constants!$B$1</f>
        <v>21.624372253650126</v>
      </c>
      <c r="F867" s="6">
        <f t="shared" si="59"/>
        <v>6.9284064665127015E-2</v>
      </c>
      <c r="G867" s="6">
        <f>$C867/Constants!$B$2</f>
        <v>14.433333333333334</v>
      </c>
      <c r="H867" s="9">
        <f t="shared" si="60"/>
        <v>2.1385183547600983E-3</v>
      </c>
      <c r="I867" s="9">
        <f t="shared" si="61"/>
        <v>4.8002816165215022E-3</v>
      </c>
      <c r="J867" s="10">
        <f>Table13478[[#This Row],[G Mass Ratio (kg)]]*1000</f>
        <v>2.1385183547600981</v>
      </c>
      <c r="K867" s="10">
        <f>Table13478[[#This Row],[G Mass Ratio (kt)]]*1000</f>
        <v>4.8002816165215023</v>
      </c>
    </row>
    <row r="868" spans="1:11" x14ac:dyDescent="0.25">
      <c r="A868" s="12">
        <v>867</v>
      </c>
      <c r="B868" s="10">
        <f>1</f>
        <v>1</v>
      </c>
      <c r="C868" s="2">
        <f>Table13478[[#This Row],[Number]]*1000000*Table13478[[#This Row],[Multiplier]]</f>
        <v>867000000</v>
      </c>
      <c r="D868" s="6">
        <f t="shared" si="58"/>
        <v>4.6190778892733507E-2</v>
      </c>
      <c r="E868" s="6">
        <f>Table13478[[#This Row],[Calibration Value]]/Constants!$B$1</f>
        <v>21.649342660409538</v>
      </c>
      <c r="F868" s="6">
        <f t="shared" si="59"/>
        <v>6.9204152249134954E-2</v>
      </c>
      <c r="G868" s="6">
        <f>$C868/Constants!$B$2</f>
        <v>14.45</v>
      </c>
      <c r="H868" s="9">
        <f t="shared" si="60"/>
        <v>2.1335880547173952E-3</v>
      </c>
      <c r="I868" s="9">
        <f t="shared" si="61"/>
        <v>4.7892146885214508E-3</v>
      </c>
      <c r="J868" s="10">
        <f>Table13478[[#This Row],[G Mass Ratio (kg)]]*1000</f>
        <v>2.1335880547173951</v>
      </c>
      <c r="K868" s="10">
        <f>Table13478[[#This Row],[G Mass Ratio (kt)]]*1000</f>
        <v>4.7892146885214508</v>
      </c>
    </row>
    <row r="869" spans="1:11" x14ac:dyDescent="0.25">
      <c r="A869" s="12">
        <v>868</v>
      </c>
      <c r="B869" s="10">
        <f>1</f>
        <v>1</v>
      </c>
      <c r="C869" s="2">
        <f>Table13478[[#This Row],[Number]]*1000000*Table13478[[#This Row],[Multiplier]]</f>
        <v>868000000</v>
      </c>
      <c r="D869" s="6">
        <f t="shared" si="58"/>
        <v>4.6137563709677365E-2</v>
      </c>
      <c r="E869" s="6">
        <f>Table13478[[#This Row],[Calibration Value]]/Constants!$B$1</f>
        <v>21.674313067168949</v>
      </c>
      <c r="F869" s="6">
        <f t="shared" si="59"/>
        <v>6.9124423963133647E-2</v>
      </c>
      <c r="G869" s="6">
        <f>$C869/Constants!$B$2</f>
        <v>14.466666666666667</v>
      </c>
      <c r="H869" s="9">
        <f t="shared" si="60"/>
        <v>2.1286747850645378E-3</v>
      </c>
      <c r="I869" s="9">
        <f t="shared" si="61"/>
        <v>4.7781859882350449E-3</v>
      </c>
      <c r="J869" s="10">
        <f>Table13478[[#This Row],[G Mass Ratio (kg)]]*1000</f>
        <v>2.128674785064538</v>
      </c>
      <c r="K869" s="10">
        <f>Table13478[[#This Row],[G Mass Ratio (kt)]]*1000</f>
        <v>4.7781859882350446</v>
      </c>
    </row>
    <row r="870" spans="1:11" x14ac:dyDescent="0.25">
      <c r="A870" s="12">
        <v>869</v>
      </c>
      <c r="B870" s="10">
        <f>1</f>
        <v>1</v>
      </c>
      <c r="C870" s="2">
        <f>Table13478[[#This Row],[Number]]*1000000*Table13478[[#This Row],[Multiplier]]</f>
        <v>869000000</v>
      </c>
      <c r="D870" s="6">
        <f t="shared" si="58"/>
        <v>4.6084471001150693E-2</v>
      </c>
      <c r="E870" s="6">
        <f>Table13478[[#This Row],[Calibration Value]]/Constants!$B$1</f>
        <v>21.699283473928361</v>
      </c>
      <c r="F870" s="6">
        <f t="shared" si="59"/>
        <v>6.904487917146146E-2</v>
      </c>
      <c r="G870" s="6">
        <f>$C870/Constants!$B$2</f>
        <v>14.483333333333333</v>
      </c>
      <c r="H870" s="9">
        <f t="shared" si="60"/>
        <v>2.1237784674558993E-3</v>
      </c>
      <c r="I870" s="9">
        <f t="shared" si="61"/>
        <v>4.7671953398017129E-3</v>
      </c>
      <c r="J870" s="10">
        <f>Table13478[[#This Row],[G Mass Ratio (kg)]]*1000</f>
        <v>2.1237784674558995</v>
      </c>
      <c r="K870" s="10">
        <f>Table13478[[#This Row],[G Mass Ratio (kt)]]*1000</f>
        <v>4.7671953398017131</v>
      </c>
    </row>
    <row r="871" spans="1:11" x14ac:dyDescent="0.25">
      <c r="A871" s="12">
        <v>870</v>
      </c>
      <c r="B871" s="10">
        <f>1</f>
        <v>1</v>
      </c>
      <c r="C871" s="2">
        <f>Table13478[[#This Row],[Number]]*1000000*Table13478[[#This Row],[Multiplier]]</f>
        <v>870000000</v>
      </c>
      <c r="D871" s="6">
        <f t="shared" si="58"/>
        <v>4.6031500344827531E-2</v>
      </c>
      <c r="E871" s="6">
        <f>Table13478[[#This Row],[Calibration Value]]/Constants!$B$1</f>
        <v>21.724253880687773</v>
      </c>
      <c r="F871" s="6">
        <f t="shared" si="59"/>
        <v>6.8965517241379309E-2</v>
      </c>
      <c r="G871" s="6">
        <f>$C871/Constants!$B$2</f>
        <v>14.5</v>
      </c>
      <c r="H871" s="9">
        <f t="shared" si="60"/>
        <v>2.118899023995857E-3</v>
      </c>
      <c r="I871" s="9">
        <f t="shared" si="61"/>
        <v>4.7562425683709865E-3</v>
      </c>
      <c r="J871" s="10">
        <f>Table13478[[#This Row],[G Mass Ratio (kg)]]*1000</f>
        <v>2.1188990239958572</v>
      </c>
      <c r="K871" s="10">
        <f>Table13478[[#This Row],[G Mass Ratio (kt)]]*1000</f>
        <v>4.7562425683709861</v>
      </c>
    </row>
    <row r="872" spans="1:11" x14ac:dyDescent="0.25">
      <c r="A872" s="12">
        <v>871</v>
      </c>
      <c r="B872" s="10">
        <f>1</f>
        <v>1</v>
      </c>
      <c r="C872" s="2">
        <f>Table13478[[#This Row],[Number]]*1000000*Table13478[[#This Row],[Multiplier]]</f>
        <v>871000000</v>
      </c>
      <c r="D872" s="6">
        <f t="shared" si="58"/>
        <v>4.5978651320321411E-2</v>
      </c>
      <c r="E872" s="6">
        <f>Table13478[[#This Row],[Calibration Value]]/Constants!$B$1</f>
        <v>21.749224287447184</v>
      </c>
      <c r="F872" s="6">
        <f t="shared" si="59"/>
        <v>6.8886337543053955E-2</v>
      </c>
      <c r="G872" s="6">
        <f>$C872/Constants!$B$2</f>
        <v>14.516666666666667</v>
      </c>
      <c r="H872" s="9">
        <f t="shared" si="60"/>
        <v>2.1140363772356938E-3</v>
      </c>
      <c r="I872" s="9">
        <f t="shared" si="61"/>
        <v>4.7453275000955645E-3</v>
      </c>
      <c r="J872" s="10">
        <f>Table13478[[#This Row],[G Mass Ratio (kg)]]*1000</f>
        <v>2.1140363772356938</v>
      </c>
      <c r="K872" s="10">
        <f>Table13478[[#This Row],[G Mass Ratio (kt)]]*1000</f>
        <v>4.7453275000955646</v>
      </c>
    </row>
    <row r="873" spans="1:11" x14ac:dyDescent="0.25">
      <c r="A873" s="12">
        <v>872</v>
      </c>
      <c r="B873" s="10">
        <f>1</f>
        <v>1</v>
      </c>
      <c r="C873" s="2">
        <f>Table13478[[#This Row],[Number]]*1000000*Table13478[[#This Row],[Multiplier]]</f>
        <v>872000000</v>
      </c>
      <c r="D873" s="6">
        <f t="shared" si="58"/>
        <v>4.5925923509174252E-2</v>
      </c>
      <c r="E873" s="6">
        <f>Table13478[[#This Row],[Calibration Value]]/Constants!$B$1</f>
        <v>21.774194694206596</v>
      </c>
      <c r="F873" s="6">
        <f t="shared" si="59"/>
        <v>6.8807339449541288E-2</v>
      </c>
      <c r="G873" s="6">
        <f>$C873/Constants!$B$2</f>
        <v>14.533333333333333</v>
      </c>
      <c r="H873" s="9">
        <f t="shared" si="60"/>
        <v>2.1091904501705241E-3</v>
      </c>
      <c r="I873" s="9">
        <f t="shared" si="61"/>
        <v>4.7344499621244009E-3</v>
      </c>
      <c r="J873" s="10">
        <f>Table13478[[#This Row],[G Mass Ratio (kg)]]*1000</f>
        <v>2.1091904501705239</v>
      </c>
      <c r="K873" s="10">
        <f>Table13478[[#This Row],[G Mass Ratio (kt)]]*1000</f>
        <v>4.7344499621244012</v>
      </c>
    </row>
    <row r="874" spans="1:11" x14ac:dyDescent="0.25">
      <c r="A874" s="12">
        <v>873</v>
      </c>
      <c r="B874" s="10">
        <f>1</f>
        <v>1</v>
      </c>
      <c r="C874" s="2">
        <f>Table13478[[#This Row],[Number]]*1000000*Table13478[[#This Row],[Multiplier]]</f>
        <v>873000000</v>
      </c>
      <c r="D874" s="6">
        <f t="shared" si="58"/>
        <v>4.5873316494845308E-2</v>
      </c>
      <c r="E874" s="6">
        <f>Table13478[[#This Row],[Calibration Value]]/Constants!$B$1</f>
        <v>21.799165100966004</v>
      </c>
      <c r="F874" s="6">
        <f t="shared" si="59"/>
        <v>6.8728522336769751E-2</v>
      </c>
      <c r="G874" s="6">
        <f>$C874/Constants!$B$2</f>
        <v>14.55</v>
      </c>
      <c r="H874" s="9">
        <f t="shared" si="60"/>
        <v>2.1043611662362465E-3</v>
      </c>
      <c r="I874" s="9">
        <f t="shared" si="61"/>
        <v>4.7236097825958589E-3</v>
      </c>
      <c r="J874" s="10">
        <f>Table13478[[#This Row],[G Mass Ratio (kg)]]*1000</f>
        <v>2.1043611662362465</v>
      </c>
      <c r="K874" s="10">
        <f>Table13478[[#This Row],[G Mass Ratio (kt)]]*1000</f>
        <v>4.723609782595859</v>
      </c>
    </row>
    <row r="875" spans="1:11" x14ac:dyDescent="0.25">
      <c r="A875" s="12">
        <v>874</v>
      </c>
      <c r="B875" s="10">
        <f>1</f>
        <v>1</v>
      </c>
      <c r="C875" s="2">
        <f>Table13478[[#This Row],[Number]]*1000000*Table13478[[#This Row],[Multiplier]]</f>
        <v>874000000</v>
      </c>
      <c r="D875" s="6">
        <f t="shared" si="58"/>
        <v>4.5820829862700176E-2</v>
      </c>
      <c r="E875" s="6">
        <f>Table13478[[#This Row],[Calibration Value]]/Constants!$B$1</f>
        <v>21.824135507725416</v>
      </c>
      <c r="F875" s="6">
        <f t="shared" si="59"/>
        <v>6.8649885583524028E-2</v>
      </c>
      <c r="G875" s="6">
        <f>$C875/Constants!$B$2</f>
        <v>14.566666666666666</v>
      </c>
      <c r="H875" s="9">
        <f t="shared" si="60"/>
        <v>2.0995484493065162E-3</v>
      </c>
      <c r="I875" s="9">
        <f t="shared" si="61"/>
        <v>4.71280679063094E-3</v>
      </c>
      <c r="J875" s="10">
        <f>Table13478[[#This Row],[G Mass Ratio (kg)]]*1000</f>
        <v>2.099548449306516</v>
      </c>
      <c r="K875" s="10">
        <f>Table13478[[#This Row],[G Mass Ratio (kt)]]*1000</f>
        <v>4.7128067906309399</v>
      </c>
    </row>
    <row r="876" spans="1:11" x14ac:dyDescent="0.25">
      <c r="A876" s="12">
        <v>875</v>
      </c>
      <c r="B876" s="10">
        <f>1</f>
        <v>1</v>
      </c>
      <c r="C876" s="2">
        <f>Table13478[[#This Row],[Number]]*1000000*Table13478[[#This Row],[Multiplier]]</f>
        <v>875000000</v>
      </c>
      <c r="D876" s="6">
        <f t="shared" si="58"/>
        <v>4.5768463199999949E-2</v>
      </c>
      <c r="E876" s="6">
        <f>Table13478[[#This Row],[Calibration Value]]/Constants!$B$1</f>
        <v>21.849105914484827</v>
      </c>
      <c r="F876" s="6">
        <f t="shared" si="59"/>
        <v>6.8571428571428575E-2</v>
      </c>
      <c r="G876" s="6">
        <f>$C876/Constants!$B$2</f>
        <v>14.583333333333334</v>
      </c>
      <c r="H876" s="9">
        <f t="shared" si="60"/>
        <v>2.0947522236897495E-3</v>
      </c>
      <c r="I876" s="9">
        <f t="shared" si="61"/>
        <v>4.7020408163265309E-3</v>
      </c>
      <c r="J876" s="10">
        <f>Table13478[[#This Row],[G Mass Ratio (kg)]]*1000</f>
        <v>2.0947522236897496</v>
      </c>
      <c r="K876" s="10">
        <f>Table13478[[#This Row],[G Mass Ratio (kt)]]*1000</f>
        <v>4.702040816326531</v>
      </c>
    </row>
    <row r="877" spans="1:11" x14ac:dyDescent="0.25">
      <c r="A877" s="12">
        <v>876</v>
      </c>
      <c r="B877" s="10">
        <f>1</f>
        <v>1</v>
      </c>
      <c r="C877" s="2">
        <f>Table13478[[#This Row],[Number]]*1000000*Table13478[[#This Row],[Multiplier]]</f>
        <v>876000000</v>
      </c>
      <c r="D877" s="6">
        <f t="shared" si="58"/>
        <v>4.5716216095890355E-2</v>
      </c>
      <c r="E877" s="6">
        <f>Table13478[[#This Row],[Calibration Value]]/Constants!$B$1</f>
        <v>21.874076321244239</v>
      </c>
      <c r="F877" s="6">
        <f t="shared" si="59"/>
        <v>6.8493150684931503E-2</v>
      </c>
      <c r="G877" s="6">
        <f>$C877/Constants!$B$2</f>
        <v>14.6</v>
      </c>
      <c r="H877" s="9">
        <f t="shared" si="60"/>
        <v>2.0899724141261442E-3</v>
      </c>
      <c r="I877" s="9">
        <f t="shared" si="61"/>
        <v>4.6913116907487326E-3</v>
      </c>
      <c r="J877" s="10">
        <f>Table13478[[#This Row],[G Mass Ratio (kg)]]*1000</f>
        <v>2.0899724141261444</v>
      </c>
      <c r="K877" s="10">
        <f>Table13478[[#This Row],[G Mass Ratio (kt)]]*1000</f>
        <v>4.6913116907487327</v>
      </c>
    </row>
    <row r="878" spans="1:11" x14ac:dyDescent="0.25">
      <c r="A878" s="12">
        <v>877</v>
      </c>
      <c r="B878" s="10">
        <f>1</f>
        <v>1</v>
      </c>
      <c r="C878" s="2">
        <f>Table13478[[#This Row],[Number]]*1000000*Table13478[[#This Row],[Multiplier]]</f>
        <v>877000000</v>
      </c>
      <c r="D878" s="6">
        <f t="shared" si="58"/>
        <v>4.566408814139105E-2</v>
      </c>
      <c r="E878" s="6">
        <f>Table13478[[#This Row],[Calibration Value]]/Constants!$B$1</f>
        <v>21.89904672800365</v>
      </c>
      <c r="F878" s="6">
        <f t="shared" si="59"/>
        <v>6.8415051311288486E-2</v>
      </c>
      <c r="G878" s="6">
        <f>$C878/Constants!$B$2</f>
        <v>14.616666666666667</v>
      </c>
      <c r="H878" s="9">
        <f t="shared" si="60"/>
        <v>2.0852089457847308E-3</v>
      </c>
      <c r="I878" s="9">
        <f t="shared" si="61"/>
        <v>4.6806192459262364E-3</v>
      </c>
      <c r="J878" s="10">
        <f>Table13478[[#This Row],[G Mass Ratio (kg)]]*1000</f>
        <v>2.0852089457847307</v>
      </c>
      <c r="K878" s="10">
        <f>Table13478[[#This Row],[G Mass Ratio (kt)]]*1000</f>
        <v>4.6806192459262368</v>
      </c>
    </row>
    <row r="879" spans="1:11" x14ac:dyDescent="0.25">
      <c r="A879" s="12">
        <v>878</v>
      </c>
      <c r="B879" s="10">
        <f>1</f>
        <v>1</v>
      </c>
      <c r="C879" s="2">
        <f>Table13478[[#This Row],[Number]]*1000000*Table13478[[#This Row],[Multiplier]]</f>
        <v>878000000</v>
      </c>
      <c r="D879" s="6">
        <f t="shared" si="58"/>
        <v>4.561207892938491E-2</v>
      </c>
      <c r="E879" s="6">
        <f>Table13478[[#This Row],[Calibration Value]]/Constants!$B$1</f>
        <v>21.924017134763062</v>
      </c>
      <c r="F879" s="6">
        <f t="shared" si="59"/>
        <v>6.8337129840546698E-2</v>
      </c>
      <c r="G879" s="6">
        <f>$C879/Constants!$B$2</f>
        <v>14.633333333333333</v>
      </c>
      <c r="H879" s="9">
        <f t="shared" si="60"/>
        <v>2.0804617442604389E-3</v>
      </c>
      <c r="I879" s="9">
        <f t="shared" si="61"/>
        <v>4.669963314843738E-3</v>
      </c>
      <c r="J879" s="10">
        <f>Table13478[[#This Row],[G Mass Ratio (kg)]]*1000</f>
        <v>2.0804617442604387</v>
      </c>
      <c r="K879" s="10">
        <f>Table13478[[#This Row],[G Mass Ratio (kt)]]*1000</f>
        <v>4.6699633148437378</v>
      </c>
    </row>
    <row r="880" spans="1:11" x14ac:dyDescent="0.25">
      <c r="A880" s="12">
        <v>879</v>
      </c>
      <c r="B880" s="10">
        <f>1</f>
        <v>1</v>
      </c>
      <c r="C880" s="2">
        <f>Table13478[[#This Row],[Number]]*1000000*Table13478[[#This Row],[Multiplier]]</f>
        <v>879000000</v>
      </c>
      <c r="D880" s="6">
        <f t="shared" si="58"/>
        <v>4.5560188054607452E-2</v>
      </c>
      <c r="E880" s="6">
        <f>Table13478[[#This Row],[Calibration Value]]/Constants!$B$1</f>
        <v>21.948987541522474</v>
      </c>
      <c r="F880" s="6">
        <f t="shared" si="59"/>
        <v>6.8259385665529013E-2</v>
      </c>
      <c r="G880" s="6">
        <f>$C880/Constants!$B$2</f>
        <v>14.65</v>
      </c>
      <c r="H880" s="9">
        <f t="shared" si="60"/>
        <v>2.0757307355711956E-3</v>
      </c>
      <c r="I880" s="9">
        <f t="shared" si="61"/>
        <v>4.6593437314354277E-3</v>
      </c>
      <c r="J880" s="10">
        <f>Table13478[[#This Row],[G Mass Ratio (kg)]]*1000</f>
        <v>2.0757307355711956</v>
      </c>
      <c r="K880" s="10">
        <f>Table13478[[#This Row],[G Mass Ratio (kt)]]*1000</f>
        <v>4.6593437314354276</v>
      </c>
    </row>
    <row r="881" spans="1:11" x14ac:dyDescent="0.25">
      <c r="A881" s="12">
        <v>880</v>
      </c>
      <c r="B881" s="10">
        <f>1</f>
        <v>1</v>
      </c>
      <c r="C881" s="2">
        <f>Table13478[[#This Row],[Number]]*1000000*Table13478[[#This Row],[Multiplier]]</f>
        <v>880000000</v>
      </c>
      <c r="D881" s="6">
        <f t="shared" si="58"/>
        <v>4.5508415113636305E-2</v>
      </c>
      <c r="E881" s="6">
        <f>Table13478[[#This Row],[Calibration Value]]/Constants!$B$1</f>
        <v>21.973957948281885</v>
      </c>
      <c r="F881" s="6">
        <f t="shared" si="59"/>
        <v>6.8181818181818191E-2</v>
      </c>
      <c r="G881" s="6">
        <f>$C881/Constants!$B$2</f>
        <v>14.666666666666666</v>
      </c>
      <c r="H881" s="9">
        <f t="shared" si="60"/>
        <v>2.0710158461550413E-3</v>
      </c>
      <c r="I881" s="9">
        <f t="shared" si="61"/>
        <v>4.6487603305785134E-3</v>
      </c>
      <c r="J881" s="10">
        <f>Table13478[[#This Row],[G Mass Ratio (kg)]]*1000</f>
        <v>2.0710158461550412</v>
      </c>
      <c r="K881" s="10">
        <f>Table13478[[#This Row],[G Mass Ratio (kt)]]*1000</f>
        <v>4.6487603305785132</v>
      </c>
    </row>
    <row r="882" spans="1:11" x14ac:dyDescent="0.25">
      <c r="A882" s="12">
        <v>881</v>
      </c>
      <c r="B882" s="10">
        <f>1</f>
        <v>1</v>
      </c>
      <c r="C882" s="2">
        <f>Table13478[[#This Row],[Number]]*1000000*Table13478[[#This Row],[Multiplier]]</f>
        <v>881000000</v>
      </c>
      <c r="D882" s="6">
        <f t="shared" si="58"/>
        <v>4.5456759704880764E-2</v>
      </c>
      <c r="E882" s="6">
        <f>Table13478[[#This Row],[Calibration Value]]/Constants!$B$1</f>
        <v>21.998928355041294</v>
      </c>
      <c r="F882" s="6">
        <f t="shared" si="59"/>
        <v>6.8104426787741201E-2</v>
      </c>
      <c r="G882" s="6">
        <f>$C882/Constants!$B$2</f>
        <v>14.683333333333334</v>
      </c>
      <c r="H882" s="9">
        <f t="shared" si="60"/>
        <v>2.0663170028672713E-3</v>
      </c>
      <c r="I882" s="9">
        <f t="shared" si="61"/>
        <v>4.638212948086801E-3</v>
      </c>
      <c r="J882" s="10">
        <f>Table13478[[#This Row],[G Mass Ratio (kg)]]*1000</f>
        <v>2.0663170028672715</v>
      </c>
      <c r="K882" s="10">
        <f>Table13478[[#This Row],[G Mass Ratio (kt)]]*1000</f>
        <v>4.6382129480868013</v>
      </c>
    </row>
    <row r="883" spans="1:11" x14ac:dyDescent="0.25">
      <c r="A883" s="12">
        <v>882</v>
      </c>
      <c r="B883" s="10">
        <f>1</f>
        <v>1</v>
      </c>
      <c r="C883" s="2">
        <f>Table13478[[#This Row],[Number]]*1000000*Table13478[[#This Row],[Multiplier]]</f>
        <v>882000000</v>
      </c>
      <c r="D883" s="6">
        <f t="shared" si="58"/>
        <v>4.5405221428571375E-2</v>
      </c>
      <c r="E883" s="6">
        <f>Table13478[[#This Row],[Calibration Value]]/Constants!$B$1</f>
        <v>22.023898761800705</v>
      </c>
      <c r="F883" s="6">
        <f t="shared" si="59"/>
        <v>6.8027210884353748E-2</v>
      </c>
      <c r="G883" s="6">
        <f>$C883/Constants!$B$2</f>
        <v>14.7</v>
      </c>
      <c r="H883" s="9">
        <f t="shared" si="60"/>
        <v>2.0616341329775974E-3</v>
      </c>
      <c r="I883" s="9">
        <f t="shared" si="61"/>
        <v>4.6277014207043374E-3</v>
      </c>
      <c r="J883" s="10">
        <f>Table13478[[#This Row],[G Mass Ratio (kg)]]*1000</f>
        <v>2.0616341329775976</v>
      </c>
      <c r="K883" s="10">
        <f>Table13478[[#This Row],[G Mass Ratio (kt)]]*1000</f>
        <v>4.6277014207043372</v>
      </c>
    </row>
    <row r="884" spans="1:11" x14ac:dyDescent="0.25">
      <c r="A884" s="12">
        <v>883</v>
      </c>
      <c r="B884" s="10">
        <f>1</f>
        <v>1</v>
      </c>
      <c r="C884" s="2">
        <f>Table13478[[#This Row],[Number]]*1000000*Table13478[[#This Row],[Multiplier]]</f>
        <v>883000000</v>
      </c>
      <c r="D884" s="6">
        <f t="shared" si="58"/>
        <v>4.5353799886749667E-2</v>
      </c>
      <c r="E884" s="6">
        <f>Table13478[[#This Row],[Calibration Value]]/Constants!$B$1</f>
        <v>22.048869168560117</v>
      </c>
      <c r="F884" s="6">
        <f t="shared" si="59"/>
        <v>6.7950169875424682E-2</v>
      </c>
      <c r="G884" s="6">
        <f>$C884/Constants!$B$2</f>
        <v>14.716666666666667</v>
      </c>
      <c r="H884" s="9">
        <f t="shared" si="60"/>
        <v>2.0569671641673341E-3</v>
      </c>
      <c r="I884" s="9">
        <f t="shared" si="61"/>
        <v>4.617225586099072E-3</v>
      </c>
      <c r="J884" s="10">
        <f>Table13478[[#This Row],[G Mass Ratio (kg)]]*1000</f>
        <v>2.0569671641673342</v>
      </c>
      <c r="K884" s="10">
        <f>Table13478[[#This Row],[G Mass Ratio (kt)]]*1000</f>
        <v>4.6172255860990719</v>
      </c>
    </row>
    <row r="885" spans="1:11" x14ac:dyDescent="0.25">
      <c r="A885" s="12">
        <v>884</v>
      </c>
      <c r="B885" s="10">
        <f>1</f>
        <v>1</v>
      </c>
      <c r="C885" s="2">
        <f>Table13478[[#This Row],[Number]]*1000000*Table13478[[#This Row],[Multiplier]]</f>
        <v>884000000</v>
      </c>
      <c r="D885" s="6">
        <f t="shared" si="58"/>
        <v>4.5302494683257866E-2</v>
      </c>
      <c r="E885" s="6">
        <f>Table13478[[#This Row],[Calibration Value]]/Constants!$B$1</f>
        <v>22.073839575319528</v>
      </c>
      <c r="F885" s="6">
        <f t="shared" si="59"/>
        <v>6.7873303167420823E-2</v>
      </c>
      <c r="G885" s="6">
        <f>$C885/Constants!$B$2</f>
        <v>14.733333333333333</v>
      </c>
      <c r="H885" s="9">
        <f t="shared" si="60"/>
        <v>2.0523160245266071E-3</v>
      </c>
      <c r="I885" s="9">
        <f t="shared" si="61"/>
        <v>4.6067852828566179E-3</v>
      </c>
      <c r="J885" s="10">
        <f>Table13478[[#This Row],[G Mass Ratio (kg)]]*1000</f>
        <v>2.0523160245266072</v>
      </c>
      <c r="K885" s="10">
        <f>Table13478[[#This Row],[G Mass Ratio (kt)]]*1000</f>
        <v>4.6067852828566176</v>
      </c>
    </row>
    <row r="886" spans="1:11" x14ac:dyDescent="0.25">
      <c r="A886" s="12">
        <v>885</v>
      </c>
      <c r="B886" s="10">
        <f>1</f>
        <v>1</v>
      </c>
      <c r="C886" s="2">
        <f>Table13478[[#This Row],[Number]]*1000000*Table13478[[#This Row],[Multiplier]]</f>
        <v>885000000</v>
      </c>
      <c r="D886" s="6">
        <f t="shared" si="58"/>
        <v>4.5251305423728759E-2</v>
      </c>
      <c r="E886" s="6">
        <f>Table13478[[#This Row],[Calibration Value]]/Constants!$B$1</f>
        <v>22.09880998207894</v>
      </c>
      <c r="F886" s="6">
        <f t="shared" si="59"/>
        <v>6.7796610169491525E-2</v>
      </c>
      <c r="G886" s="6">
        <f>$C886/Constants!$B$2</f>
        <v>14.75</v>
      </c>
      <c r="H886" s="9">
        <f t="shared" si="60"/>
        <v>2.0476806425515836E-3</v>
      </c>
      <c r="I886" s="9">
        <f t="shared" si="61"/>
        <v>4.596380350474002E-3</v>
      </c>
      <c r="J886" s="10">
        <f>Table13478[[#This Row],[G Mass Ratio (kg)]]*1000</f>
        <v>2.0476806425515837</v>
      </c>
      <c r="K886" s="10">
        <f>Table13478[[#This Row],[G Mass Ratio (kt)]]*1000</f>
        <v>4.5963803504740017</v>
      </c>
    </row>
    <row r="887" spans="1:11" x14ac:dyDescent="0.25">
      <c r="A887" s="12">
        <v>886</v>
      </c>
      <c r="B887" s="10">
        <f>1</f>
        <v>1</v>
      </c>
      <c r="C887" s="2">
        <f>Table13478[[#This Row],[Number]]*1000000*Table13478[[#This Row],[Multiplier]]</f>
        <v>886000000</v>
      </c>
      <c r="D887" s="6">
        <f t="shared" si="58"/>
        <v>4.5200231715575565E-2</v>
      </c>
      <c r="E887" s="6">
        <f>Table13478[[#This Row],[Calibration Value]]/Constants!$B$1</f>
        <v>22.123780388838352</v>
      </c>
      <c r="F887" s="6">
        <f t="shared" si="59"/>
        <v>6.7720090293453716E-2</v>
      </c>
      <c r="G887" s="6">
        <f>$C887/Constants!$B$2</f>
        <v>14.766666666666667</v>
      </c>
      <c r="H887" s="9">
        <f t="shared" si="60"/>
        <v>2.0430609471417233E-3</v>
      </c>
      <c r="I887" s="9">
        <f t="shared" si="61"/>
        <v>4.5860106293535239E-3</v>
      </c>
      <c r="J887" s="10">
        <f>Table13478[[#This Row],[G Mass Ratio (kg)]]*1000</f>
        <v>2.0430609471417234</v>
      </c>
      <c r="K887" s="10">
        <f>Table13478[[#This Row],[G Mass Ratio (kt)]]*1000</f>
        <v>4.5860106293535239</v>
      </c>
    </row>
    <row r="888" spans="1:11" x14ac:dyDescent="0.25">
      <c r="A888" s="12">
        <v>887</v>
      </c>
      <c r="B888" s="10">
        <f>1</f>
        <v>1</v>
      </c>
      <c r="C888" s="2">
        <f>Table13478[[#This Row],[Number]]*1000000*Table13478[[#This Row],[Multiplier]]</f>
        <v>887000000</v>
      </c>
      <c r="D888" s="6">
        <f t="shared" si="58"/>
        <v>4.514927316798191E-2</v>
      </c>
      <c r="E888" s="6">
        <f>Table13478[[#This Row],[Calibration Value]]/Constants!$B$1</f>
        <v>22.148750795597763</v>
      </c>
      <c r="F888" s="6">
        <f t="shared" si="59"/>
        <v>6.7643742953776773E-2</v>
      </c>
      <c r="G888" s="6">
        <f>$C888/Constants!$B$2</f>
        <v>14.783333333333333</v>
      </c>
      <c r="H888" s="9">
        <f t="shared" si="60"/>
        <v>2.0384568675970512E-3</v>
      </c>
      <c r="I888" s="9">
        <f t="shared" si="61"/>
        <v>4.575675960796625E-3</v>
      </c>
      <c r="J888" s="10">
        <f>Table13478[[#This Row],[G Mass Ratio (kg)]]*1000</f>
        <v>2.0384568675970511</v>
      </c>
      <c r="K888" s="10">
        <f>Table13478[[#This Row],[G Mass Ratio (kt)]]*1000</f>
        <v>4.5756759607966249</v>
      </c>
    </row>
    <row r="889" spans="1:11" x14ac:dyDescent="0.25">
      <c r="A889" s="12">
        <v>888</v>
      </c>
      <c r="B889" s="10">
        <f>1</f>
        <v>1</v>
      </c>
      <c r="C889" s="2">
        <f>Table13478[[#This Row],[Number]]*1000000*Table13478[[#This Row],[Multiplier]]</f>
        <v>888000000</v>
      </c>
      <c r="D889" s="6">
        <f t="shared" si="58"/>
        <v>4.5098429391891834E-2</v>
      </c>
      <c r="E889" s="6">
        <f>Table13478[[#This Row],[Calibration Value]]/Constants!$B$1</f>
        <v>22.173721202357175</v>
      </c>
      <c r="F889" s="6">
        <f t="shared" si="59"/>
        <v>6.7567567567567557E-2</v>
      </c>
      <c r="G889" s="6">
        <f>$C889/Constants!$B$2</f>
        <v>14.8</v>
      </c>
      <c r="H889" s="9">
        <f t="shared" si="60"/>
        <v>2.0338683336154533E-3</v>
      </c>
      <c r="I889" s="9">
        <f t="shared" si="61"/>
        <v>4.5653761869978073E-3</v>
      </c>
      <c r="J889" s="10">
        <f>Table13478[[#This Row],[G Mass Ratio (kg)]]*1000</f>
        <v>2.0338683336154535</v>
      </c>
      <c r="K889" s="10">
        <f>Table13478[[#This Row],[G Mass Ratio (kt)]]*1000</f>
        <v>4.5653761869978071</v>
      </c>
    </row>
    <row r="890" spans="1:11" x14ac:dyDescent="0.25">
      <c r="A890" s="12">
        <v>889</v>
      </c>
      <c r="B890" s="10">
        <f>1</f>
        <v>1</v>
      </c>
      <c r="C890" s="2">
        <f>Table13478[[#This Row],[Number]]*1000000*Table13478[[#This Row],[Multiplier]]</f>
        <v>889000000</v>
      </c>
      <c r="D890" s="6">
        <f t="shared" si="58"/>
        <v>4.5047699999999941E-2</v>
      </c>
      <c r="E890" s="6">
        <f>Table13478[[#This Row],[Calibration Value]]/Constants!$B$1</f>
        <v>22.198691609116587</v>
      </c>
      <c r="F890" s="6">
        <f t="shared" si="59"/>
        <v>6.7491563554555684E-2</v>
      </c>
      <c r="G890" s="6">
        <f>$C890/Constants!$B$2</f>
        <v>14.816666666666666</v>
      </c>
      <c r="H890" s="9">
        <f t="shared" si="60"/>
        <v>2.0292952752899948E-3</v>
      </c>
      <c r="I890" s="9">
        <f t="shared" si="61"/>
        <v>4.5551111510386292E-3</v>
      </c>
      <c r="J890" s="10">
        <f>Table13478[[#This Row],[G Mass Ratio (kg)]]*1000</f>
        <v>2.0292952752899946</v>
      </c>
      <c r="K890" s="10">
        <f>Table13478[[#This Row],[G Mass Ratio (kt)]]*1000</f>
        <v>4.5551111510386288</v>
      </c>
    </row>
    <row r="891" spans="1:11" x14ac:dyDescent="0.25">
      <c r="A891" s="12">
        <v>890</v>
      </c>
      <c r="B891" s="10">
        <f>1</f>
        <v>1</v>
      </c>
      <c r="C891" s="2">
        <f>Table13478[[#This Row],[Number]]*1000000*Table13478[[#This Row],[Multiplier]]</f>
        <v>890000000</v>
      </c>
      <c r="D891" s="6">
        <f t="shared" si="58"/>
        <v>4.4997084606741525E-2</v>
      </c>
      <c r="E891" s="6">
        <f>Table13478[[#This Row],[Calibration Value]]/Constants!$B$1</f>
        <v>22.223662015875995</v>
      </c>
      <c r="F891" s="6">
        <f t="shared" si="59"/>
        <v>6.741573033707865E-2</v>
      </c>
      <c r="G891" s="6">
        <f>$C891/Constants!$B$2</f>
        <v>14.833333333333334</v>
      </c>
      <c r="H891" s="9">
        <f t="shared" si="60"/>
        <v>2.0247376231062549E-3</v>
      </c>
      <c r="I891" s="9">
        <f t="shared" si="61"/>
        <v>4.5448806968817063E-3</v>
      </c>
      <c r="J891" s="10">
        <f>Table13478[[#This Row],[G Mass Ratio (kg)]]*1000</f>
        <v>2.024737623106255</v>
      </c>
      <c r="K891" s="10">
        <f>Table13478[[#This Row],[G Mass Ratio (kt)]]*1000</f>
        <v>4.5448806968817062</v>
      </c>
    </row>
    <row r="892" spans="1:11" x14ac:dyDescent="0.25">
      <c r="A892" s="12">
        <v>891</v>
      </c>
      <c r="B892" s="10">
        <f>1</f>
        <v>1</v>
      </c>
      <c r="C892" s="2">
        <f>Table13478[[#This Row],[Number]]*1000000*Table13478[[#This Row],[Multiplier]]</f>
        <v>891000000</v>
      </c>
      <c r="D892" s="6">
        <f t="shared" si="58"/>
        <v>4.4946582828282775E-2</v>
      </c>
      <c r="E892" s="6">
        <f>Table13478[[#This Row],[Calibration Value]]/Constants!$B$1</f>
        <v>22.248632422635406</v>
      </c>
      <c r="F892" s="6">
        <f t="shared" si="59"/>
        <v>6.7340067340067339E-2</v>
      </c>
      <c r="G892" s="6">
        <f>$C892/Constants!$B$2</f>
        <v>14.85</v>
      </c>
      <c r="H892" s="9">
        <f t="shared" si="60"/>
        <v>2.020195307939684E-3</v>
      </c>
      <c r="I892" s="9">
        <f t="shared" si="61"/>
        <v>4.5346846693648038E-3</v>
      </c>
      <c r="J892" s="10">
        <f>Table13478[[#This Row],[G Mass Ratio (kg)]]*1000</f>
        <v>2.0201953079396842</v>
      </c>
      <c r="K892" s="10">
        <f>Table13478[[#This Row],[G Mass Ratio (kt)]]*1000</f>
        <v>4.534684669364804</v>
      </c>
    </row>
    <row r="893" spans="1:11" x14ac:dyDescent="0.25">
      <c r="A893" s="12">
        <v>892</v>
      </c>
      <c r="B893" s="10">
        <f>1</f>
        <v>1</v>
      </c>
      <c r="C893" s="2">
        <f>Table13478[[#This Row],[Number]]*1000000*Table13478[[#This Row],[Multiplier]]</f>
        <v>892000000</v>
      </c>
      <c r="D893" s="6">
        <f t="shared" si="58"/>
        <v>4.4896194282511161E-2</v>
      </c>
      <c r="E893" s="6">
        <f>Table13478[[#This Row],[Calibration Value]]/Constants!$B$1</f>
        <v>22.273602829394818</v>
      </c>
      <c r="F893" s="6">
        <f t="shared" si="59"/>
        <v>6.726457399103139E-2</v>
      </c>
      <c r="G893" s="6">
        <f>$C893/Constants!$B$2</f>
        <v>14.866666666666667</v>
      </c>
      <c r="H893" s="9">
        <f t="shared" si="60"/>
        <v>2.0156682610529878E-3</v>
      </c>
      <c r="I893" s="9">
        <f t="shared" si="61"/>
        <v>4.5245229141949363E-3</v>
      </c>
      <c r="J893" s="10">
        <f>Table13478[[#This Row],[G Mass Ratio (kg)]]*1000</f>
        <v>2.0156682610529879</v>
      </c>
      <c r="K893" s="10">
        <f>Table13478[[#This Row],[G Mass Ratio (kt)]]*1000</f>
        <v>4.5245229141949359</v>
      </c>
    </row>
    <row r="894" spans="1:11" x14ac:dyDescent="0.25">
      <c r="A894" s="12">
        <v>893</v>
      </c>
      <c r="B894" s="10">
        <f>1</f>
        <v>1</v>
      </c>
      <c r="C894" s="2">
        <f>Table13478[[#This Row],[Number]]*1000000*Table13478[[#This Row],[Multiplier]]</f>
        <v>893000000</v>
      </c>
      <c r="D894" s="6">
        <f t="shared" si="58"/>
        <v>4.4845918589025702E-2</v>
      </c>
      <c r="E894" s="6">
        <f>Table13478[[#This Row],[Calibration Value]]/Constants!$B$1</f>
        <v>22.29857323615423</v>
      </c>
      <c r="F894" s="6">
        <f t="shared" si="59"/>
        <v>6.7189249720044794E-2</v>
      </c>
      <c r="G894" s="6">
        <f>$C894/Constants!$B$2</f>
        <v>14.883333333333333</v>
      </c>
      <c r="H894" s="9">
        <f t="shared" si="60"/>
        <v>2.0111564140935208E-3</v>
      </c>
      <c r="I894" s="9">
        <f t="shared" si="61"/>
        <v>4.5143952779425397E-3</v>
      </c>
      <c r="J894" s="10">
        <f>Table13478[[#This Row],[G Mass Ratio (kg)]]*1000</f>
        <v>2.011156414093521</v>
      </c>
      <c r="K894" s="10">
        <f>Table13478[[#This Row],[G Mass Ratio (kt)]]*1000</f>
        <v>4.5143952779425396</v>
      </c>
    </row>
    <row r="895" spans="1:11" x14ac:dyDescent="0.25">
      <c r="A895" s="12">
        <v>894</v>
      </c>
      <c r="B895" s="10">
        <f>1</f>
        <v>1</v>
      </c>
      <c r="C895" s="2">
        <f>Table13478[[#This Row],[Number]]*1000000*Table13478[[#This Row],[Multiplier]]</f>
        <v>894000000</v>
      </c>
      <c r="D895" s="6">
        <f t="shared" si="58"/>
        <v>4.4795755369127464E-2</v>
      </c>
      <c r="E895" s="6">
        <f>Table13478[[#This Row],[Calibration Value]]/Constants!$B$1</f>
        <v>22.323543642913641</v>
      </c>
      <c r="F895" s="6">
        <f t="shared" si="59"/>
        <v>6.7114093959731544E-2</v>
      </c>
      <c r="G895" s="6">
        <f>$C895/Constants!$B$2</f>
        <v>14.9</v>
      </c>
      <c r="H895" s="9">
        <f t="shared" si="60"/>
        <v>2.006659699090712E-3</v>
      </c>
      <c r="I895" s="9">
        <f t="shared" si="61"/>
        <v>4.5043016080356744E-3</v>
      </c>
      <c r="J895" s="10">
        <f>Table13478[[#This Row],[G Mass Ratio (kg)]]*1000</f>
        <v>2.006659699090712</v>
      </c>
      <c r="K895" s="10">
        <f>Table13478[[#This Row],[G Mass Ratio (kt)]]*1000</f>
        <v>4.5043016080356741</v>
      </c>
    </row>
    <row r="896" spans="1:11" x14ac:dyDescent="0.25">
      <c r="A896" s="12">
        <v>895</v>
      </c>
      <c r="B896" s="10">
        <f>1</f>
        <v>1</v>
      </c>
      <c r="C896" s="2">
        <f>Table13478[[#This Row],[Number]]*1000000*Table13478[[#This Row],[Multiplier]]</f>
        <v>895000000</v>
      </c>
      <c r="D896" s="6">
        <f t="shared" si="58"/>
        <v>4.4745704245810002E-2</v>
      </c>
      <c r="E896" s="6">
        <f>Table13478[[#This Row],[Calibration Value]]/Constants!$B$1</f>
        <v>22.348514049673053</v>
      </c>
      <c r="F896" s="6">
        <f t="shared" si="59"/>
        <v>6.7039106145251395E-2</v>
      </c>
      <c r="G896" s="6">
        <f>$C896/Constants!$B$2</f>
        <v>14.916666666666666</v>
      </c>
      <c r="H896" s="9">
        <f t="shared" si="60"/>
        <v>2.0021780484534993E-3</v>
      </c>
      <c r="I896" s="9">
        <f t="shared" si="61"/>
        <v>4.4942417527542838E-3</v>
      </c>
      <c r="J896" s="10">
        <f>Table13478[[#This Row],[G Mass Ratio (kg)]]*1000</f>
        <v>2.0021780484534992</v>
      </c>
      <c r="K896" s="10">
        <f>Table13478[[#This Row],[G Mass Ratio (kt)]]*1000</f>
        <v>4.4942417527542835</v>
      </c>
    </row>
    <row r="897" spans="1:11" x14ac:dyDescent="0.25">
      <c r="A897" s="12">
        <v>896</v>
      </c>
      <c r="B897" s="10">
        <f>1</f>
        <v>1</v>
      </c>
      <c r="C897" s="2">
        <f>Table13478[[#This Row],[Number]]*1000000*Table13478[[#This Row],[Multiplier]]</f>
        <v>896000000</v>
      </c>
      <c r="D897" s="6">
        <f t="shared" si="58"/>
        <v>4.4695764843749944E-2</v>
      </c>
      <c r="E897" s="6">
        <f>Table13478[[#This Row],[Calibration Value]]/Constants!$B$1</f>
        <v>22.373484456432465</v>
      </c>
      <c r="F897" s="6">
        <f t="shared" si="59"/>
        <v>6.6964285714285712E-2</v>
      </c>
      <c r="G897" s="6">
        <f>$C897/Constants!$B$2</f>
        <v>14.933333333333334</v>
      </c>
      <c r="H897" s="9">
        <f t="shared" si="60"/>
        <v>1.9977113949677934E-3</v>
      </c>
      <c r="I897" s="9">
        <f t="shared" si="61"/>
        <v>4.4842155612244894E-3</v>
      </c>
      <c r="J897" s="10">
        <f>Table13478[[#This Row],[G Mass Ratio (kg)]]*1000</f>
        <v>1.9977113949677934</v>
      </c>
      <c r="K897" s="10">
        <f>Table13478[[#This Row],[G Mass Ratio (kt)]]*1000</f>
        <v>4.4842155612244889</v>
      </c>
    </row>
    <row r="898" spans="1:11" x14ac:dyDescent="0.25">
      <c r="A898" s="12">
        <v>897</v>
      </c>
      <c r="B898" s="10">
        <f>1</f>
        <v>1</v>
      </c>
      <c r="C898" s="2">
        <f>Table13478[[#This Row],[Number]]*1000000*Table13478[[#This Row],[Multiplier]]</f>
        <v>897000000</v>
      </c>
      <c r="D898" s="6">
        <f t="shared" si="58"/>
        <v>4.4645936789297604E-2</v>
      </c>
      <c r="E898" s="6">
        <f>Table13478[[#This Row],[Calibration Value]]/Constants!$B$1</f>
        <v>22.398454863191876</v>
      </c>
      <c r="F898" s="6">
        <f t="shared" si="59"/>
        <v>6.6889632107023408E-2</v>
      </c>
      <c r="G898" s="6">
        <f>$C898/Constants!$B$2</f>
        <v>14.95</v>
      </c>
      <c r="H898" s="9">
        <f t="shared" si="60"/>
        <v>1.9932596717939571E-3</v>
      </c>
      <c r="I898" s="9">
        <f t="shared" si="61"/>
        <v>4.4742228834129365E-3</v>
      </c>
      <c r="J898" s="10">
        <f>Table13478[[#This Row],[G Mass Ratio (kg)]]*1000</f>
        <v>1.993259671793957</v>
      </c>
      <c r="K898" s="10">
        <f>Table13478[[#This Row],[G Mass Ratio (kt)]]*1000</f>
        <v>4.4742228834129367</v>
      </c>
    </row>
    <row r="899" spans="1:11" x14ac:dyDescent="0.25">
      <c r="A899" s="12">
        <v>898</v>
      </c>
      <c r="B899" s="10">
        <f>1</f>
        <v>1</v>
      </c>
      <c r="C899" s="2">
        <f>Table13478[[#This Row],[Number]]*1000000*Table13478[[#This Row],[Multiplier]]</f>
        <v>898000000</v>
      </c>
      <c r="D899" s="6">
        <f t="shared" si="58"/>
        <v>4.4596219710467649E-2</v>
      </c>
      <c r="E899" s="6">
        <f>Table13478[[#This Row],[Calibration Value]]/Constants!$B$1</f>
        <v>22.423425269951288</v>
      </c>
      <c r="F899" s="6">
        <f t="shared" si="59"/>
        <v>6.6815144766146986E-2</v>
      </c>
      <c r="G899" s="6">
        <f>$C899/Constants!$B$2</f>
        <v>14.966666666666667</v>
      </c>
      <c r="H899" s="9">
        <f t="shared" si="60"/>
        <v>1.9888228124643032E-3</v>
      </c>
      <c r="I899" s="9">
        <f t="shared" si="61"/>
        <v>4.464263570121179E-3</v>
      </c>
      <c r="J899" s="10">
        <f>Table13478[[#This Row],[G Mass Ratio (kg)]]*1000</f>
        <v>1.9888228124643033</v>
      </c>
      <c r="K899" s="10">
        <f>Table13478[[#This Row],[G Mass Ratio (kt)]]*1000</f>
        <v>4.4642635701211786</v>
      </c>
    </row>
    <row r="900" spans="1:11" x14ac:dyDescent="0.25">
      <c r="A900" s="12">
        <v>899</v>
      </c>
      <c r="B900" s="10">
        <f>1</f>
        <v>1</v>
      </c>
      <c r="C900" s="2">
        <f>Table13478[[#This Row],[Number]]*1000000*Table13478[[#This Row],[Multiplier]]</f>
        <v>899000000</v>
      </c>
      <c r="D900" s="6">
        <f t="shared" si="58"/>
        <v>4.454661323692987E-2</v>
      </c>
      <c r="E900" s="6">
        <f>Table13478[[#This Row],[Calibration Value]]/Constants!$B$1</f>
        <v>22.448395676710696</v>
      </c>
      <c r="F900" s="6">
        <f t="shared" si="59"/>
        <v>6.6740823136818686E-2</v>
      </c>
      <c r="G900" s="6">
        <f>$C900/Constants!$B$2</f>
        <v>14.983333333333333</v>
      </c>
      <c r="H900" s="9">
        <f t="shared" si="60"/>
        <v>1.9844007508806154E-3</v>
      </c>
      <c r="I900" s="9">
        <f t="shared" si="61"/>
        <v>4.4543374729801126E-3</v>
      </c>
      <c r="J900" s="10">
        <f>Table13478[[#This Row],[G Mass Ratio (kg)]]*1000</f>
        <v>1.9844007508806154</v>
      </c>
      <c r="K900" s="10">
        <f>Table13478[[#This Row],[G Mass Ratio (kt)]]*1000</f>
        <v>4.4543374729801126</v>
      </c>
    </row>
    <row r="901" spans="1:11" x14ac:dyDescent="0.25">
      <c r="A901" s="12">
        <v>900</v>
      </c>
      <c r="B901" s="10">
        <f>1</f>
        <v>1</v>
      </c>
      <c r="C901" s="2">
        <f>Table13478[[#This Row],[Number]]*1000000*Table13478[[#This Row],[Multiplier]]</f>
        <v>900000000</v>
      </c>
      <c r="D901" s="6">
        <f t="shared" si="58"/>
        <v>4.4497116999999947E-2</v>
      </c>
      <c r="E901" s="6">
        <f>Table13478[[#This Row],[Calibration Value]]/Constants!$B$1</f>
        <v>22.473366083470108</v>
      </c>
      <c r="F901" s="6">
        <f t="shared" si="59"/>
        <v>6.6666666666666666E-2</v>
      </c>
      <c r="G901" s="6">
        <f>$C901/Constants!$B$2</f>
        <v>15</v>
      </c>
      <c r="H901" s="9">
        <f t="shared" si="60"/>
        <v>1.9799934213116841E-3</v>
      </c>
      <c r="I901" s="9">
        <f t="shared" si="61"/>
        <v>4.4444444444444444E-3</v>
      </c>
      <c r="J901" s="10">
        <f>Table13478[[#This Row],[G Mass Ratio (kg)]]*1000</f>
        <v>1.9799934213116841</v>
      </c>
      <c r="K901" s="10">
        <f>Table13478[[#This Row],[G Mass Ratio (kt)]]*1000</f>
        <v>4.4444444444444446</v>
      </c>
    </row>
    <row r="902" spans="1:11" x14ac:dyDescent="0.25">
      <c r="A902" s="12">
        <v>901</v>
      </c>
      <c r="B902" s="10">
        <f>1</f>
        <v>1</v>
      </c>
      <c r="C902" s="2">
        <f>Table13478[[#This Row],[Number]]*1000000*Table13478[[#This Row],[Multiplier]]</f>
        <v>901000000</v>
      </c>
      <c r="D902" s="6">
        <f t="shared" si="58"/>
        <v>4.4447730632630356E-2</v>
      </c>
      <c r="E902" s="6">
        <f>Table13478[[#This Row],[Calibration Value]]/Constants!$B$1</f>
        <v>22.498336490229519</v>
      </c>
      <c r="F902" s="6">
        <f t="shared" si="59"/>
        <v>6.6592674805771357E-2</v>
      </c>
      <c r="G902" s="6">
        <f>$C902/Constants!$B$2</f>
        <v>15.016666666666667</v>
      </c>
      <c r="H902" s="9">
        <f t="shared" si="60"/>
        <v>1.9756007583908667E-3</v>
      </c>
      <c r="I902" s="9">
        <f t="shared" si="61"/>
        <v>4.434584337787215E-3</v>
      </c>
      <c r="J902" s="10">
        <f>Table13478[[#This Row],[G Mass Ratio (kg)]]*1000</f>
        <v>1.9756007583908668</v>
      </c>
      <c r="K902" s="10">
        <f>Table13478[[#This Row],[G Mass Ratio (kt)]]*1000</f>
        <v>4.4345843377872152</v>
      </c>
    </row>
    <row r="903" spans="1:11" x14ac:dyDescent="0.25">
      <c r="A903" s="12">
        <v>902</v>
      </c>
      <c r="B903" s="10">
        <f>1</f>
        <v>1</v>
      </c>
      <c r="C903" s="2">
        <f>Table13478[[#This Row],[Number]]*1000000*Table13478[[#This Row],[Multiplier]]</f>
        <v>902000000</v>
      </c>
      <c r="D903" s="6">
        <f t="shared" si="58"/>
        <v>4.4398453769401276E-2</v>
      </c>
      <c r="E903" s="6">
        <f>Table13478[[#This Row],[Calibration Value]]/Constants!$B$1</f>
        <v>22.523306896988931</v>
      </c>
      <c r="F903" s="6">
        <f t="shared" si="59"/>
        <v>6.6518847006651879E-2</v>
      </c>
      <c r="G903" s="6">
        <f>$C903/Constants!$B$2</f>
        <v>15.033333333333333</v>
      </c>
      <c r="H903" s="9">
        <f t="shared" si="60"/>
        <v>1.9712226971136623E-3</v>
      </c>
      <c r="I903" s="9">
        <f t="shared" si="61"/>
        <v>4.4247570070943595E-3</v>
      </c>
      <c r="J903" s="10">
        <f>Table13478[[#This Row],[G Mass Ratio (kg)]]*1000</f>
        <v>1.9712226971136624</v>
      </c>
      <c r="K903" s="10">
        <f>Table13478[[#This Row],[G Mass Ratio (kt)]]*1000</f>
        <v>4.4247570070943594</v>
      </c>
    </row>
    <row r="904" spans="1:11" x14ac:dyDescent="0.25">
      <c r="A904" s="12">
        <v>903</v>
      </c>
      <c r="B904" s="10">
        <f>1</f>
        <v>1</v>
      </c>
      <c r="C904" s="2">
        <f>Table13478[[#This Row],[Number]]*1000000*Table13478[[#This Row],[Multiplier]]</f>
        <v>903000000</v>
      </c>
      <c r="D904" s="6">
        <f t="shared" si="58"/>
        <v>4.4349286046511574E-2</v>
      </c>
      <c r="E904" s="6">
        <f>Table13478[[#This Row],[Calibration Value]]/Constants!$B$1</f>
        <v>22.548277303748343</v>
      </c>
      <c r="F904" s="6">
        <f t="shared" si="59"/>
        <v>6.6445182724252483E-2</v>
      </c>
      <c r="G904" s="6">
        <f>$C904/Constants!$B$2</f>
        <v>15.05</v>
      </c>
      <c r="H904" s="9">
        <f t="shared" si="60"/>
        <v>1.966859172835306E-3</v>
      </c>
      <c r="I904" s="9">
        <f t="shared" si="61"/>
        <v>4.4149623072593002E-3</v>
      </c>
      <c r="J904" s="10">
        <f>Table13478[[#This Row],[G Mass Ratio (kg)]]*1000</f>
        <v>1.966859172835306</v>
      </c>
      <c r="K904" s="10">
        <f>Table13478[[#This Row],[G Mass Ratio (kt)]]*1000</f>
        <v>4.4149623072592998</v>
      </c>
    </row>
    <row r="905" spans="1:11" x14ac:dyDescent="0.25">
      <c r="A905" s="12">
        <v>904</v>
      </c>
      <c r="B905" s="10">
        <f>1</f>
        <v>1</v>
      </c>
      <c r="C905" s="2">
        <f>Table13478[[#This Row],[Number]]*1000000*Table13478[[#This Row],[Multiplier]]</f>
        <v>904000000</v>
      </c>
      <c r="D905" s="6">
        <f t="shared" si="58"/>
        <v>4.4300227101769854E-2</v>
      </c>
      <c r="E905" s="6">
        <f>Table13478[[#This Row],[Calibration Value]]/Constants!$B$1</f>
        <v>22.573247710507754</v>
      </c>
      <c r="F905" s="6">
        <f t="shared" si="59"/>
        <v>6.637168141592921E-2</v>
      </c>
      <c r="G905" s="6">
        <f>$C905/Constants!$B$2</f>
        <v>15.066666666666666</v>
      </c>
      <c r="H905" s="9">
        <f t="shared" si="60"/>
        <v>1.9625101212683844E-3</v>
      </c>
      <c r="I905" s="9">
        <f t="shared" si="61"/>
        <v>4.4052000939776032E-3</v>
      </c>
      <c r="J905" s="10">
        <f>Table13478[[#This Row],[G Mass Ratio (kg)]]*1000</f>
        <v>1.9625101212683844</v>
      </c>
      <c r="K905" s="10">
        <f>Table13478[[#This Row],[G Mass Ratio (kt)]]*1000</f>
        <v>4.4052000939776033</v>
      </c>
    </row>
    <row r="906" spans="1:11" x14ac:dyDescent="0.25">
      <c r="A906" s="12">
        <v>905</v>
      </c>
      <c r="B906" s="10">
        <f>1</f>
        <v>1</v>
      </c>
      <c r="C906" s="2">
        <f>Table13478[[#This Row],[Number]]*1000000*Table13478[[#This Row],[Multiplier]]</f>
        <v>905000000</v>
      </c>
      <c r="D906" s="6">
        <f t="shared" si="58"/>
        <v>4.425127657458558E-2</v>
      </c>
      <c r="E906" s="6">
        <f>Table13478[[#This Row],[Calibration Value]]/Constants!$B$1</f>
        <v>22.598218117267166</v>
      </c>
      <c r="F906" s="6">
        <f t="shared" si="59"/>
        <v>6.6298342541436461E-2</v>
      </c>
      <c r="G906" s="6">
        <f>$C906/Constants!$B$2</f>
        <v>15.083333333333334</v>
      </c>
      <c r="H906" s="9">
        <f t="shared" si="60"/>
        <v>1.9581754784804666E-3</v>
      </c>
      <c r="I906" s="9">
        <f t="shared" si="61"/>
        <v>4.3954702237416435E-3</v>
      </c>
      <c r="J906" s="10">
        <f>Table13478[[#This Row],[G Mass Ratio (kg)]]*1000</f>
        <v>1.9581754784804666</v>
      </c>
      <c r="K906" s="10">
        <f>Table13478[[#This Row],[G Mass Ratio (kt)]]*1000</f>
        <v>4.3954702237416434</v>
      </c>
    </row>
    <row r="907" spans="1:11" x14ac:dyDescent="0.25">
      <c r="A907" s="12">
        <v>906</v>
      </c>
      <c r="B907" s="10">
        <f>1</f>
        <v>1</v>
      </c>
      <c r="C907" s="2">
        <f>Table13478[[#This Row],[Number]]*1000000*Table13478[[#This Row],[Multiplier]]</f>
        <v>906000000</v>
      </c>
      <c r="D907" s="6">
        <f t="shared" si="58"/>
        <v>4.4202434105960212E-2</v>
      </c>
      <c r="E907" s="6">
        <f>Table13478[[#This Row],[Calibration Value]]/Constants!$B$1</f>
        <v>22.623188524026578</v>
      </c>
      <c r="F907" s="6">
        <f t="shared" si="59"/>
        <v>6.6225165562913912E-2</v>
      </c>
      <c r="G907" s="6">
        <f>$C907/Constants!$B$2</f>
        <v>15.1</v>
      </c>
      <c r="H907" s="9">
        <f t="shared" si="60"/>
        <v>1.9538551808917547E-3</v>
      </c>
      <c r="I907" s="9">
        <f t="shared" si="61"/>
        <v>4.3857725538353591E-3</v>
      </c>
      <c r="J907" s="10">
        <f>Table13478[[#This Row],[G Mass Ratio (kg)]]*1000</f>
        <v>1.9538551808917548</v>
      </c>
      <c r="K907" s="10">
        <f>Table13478[[#This Row],[G Mass Ratio (kt)]]*1000</f>
        <v>4.3857725538353591</v>
      </c>
    </row>
    <row r="908" spans="1:11" x14ac:dyDescent="0.25">
      <c r="A908" s="12">
        <v>907</v>
      </c>
      <c r="B908" s="10">
        <f>1</f>
        <v>1</v>
      </c>
      <c r="C908" s="2">
        <f>Table13478[[#This Row],[Number]]*1000000*Table13478[[#This Row],[Multiplier]]</f>
        <v>907000000</v>
      </c>
      <c r="D908" s="6">
        <f t="shared" si="58"/>
        <v>4.4153699338478451E-2</v>
      </c>
      <c r="E908" s="6">
        <f>Table13478[[#This Row],[Calibration Value]]/Constants!$B$1</f>
        <v>22.648158930785986</v>
      </c>
      <c r="F908" s="6">
        <f t="shared" si="59"/>
        <v>6.6152149944873201E-2</v>
      </c>
      <c r="G908" s="6">
        <f>$C908/Constants!$B$2</f>
        <v>15.116666666666667</v>
      </c>
      <c r="H908" s="9">
        <f t="shared" si="60"/>
        <v>1.9495491652727524E-3</v>
      </c>
      <c r="I908" s="9">
        <f t="shared" si="61"/>
        <v>4.3761069423289877E-3</v>
      </c>
      <c r="J908" s="10">
        <f>Table13478[[#This Row],[G Mass Ratio (kg)]]*1000</f>
        <v>1.9495491652727523</v>
      </c>
      <c r="K908" s="10">
        <f>Table13478[[#This Row],[G Mass Ratio (kt)]]*1000</f>
        <v>4.3761069423289873</v>
      </c>
    </row>
    <row r="909" spans="1:11" x14ac:dyDescent="0.25">
      <c r="A909" s="12">
        <v>908</v>
      </c>
      <c r="B909" s="10">
        <f>1</f>
        <v>1</v>
      </c>
      <c r="C909" s="2">
        <f>Table13478[[#This Row],[Number]]*1000000*Table13478[[#This Row],[Multiplier]]</f>
        <v>908000000</v>
      </c>
      <c r="D909" s="6">
        <f t="shared" si="58"/>
        <v>4.4105071916299511E-2</v>
      </c>
      <c r="E909" s="6">
        <f>Table13478[[#This Row],[Calibration Value]]/Constants!$B$1</f>
        <v>22.673129337545397</v>
      </c>
      <c r="F909" s="6">
        <f t="shared" si="59"/>
        <v>6.6079295154185022E-2</v>
      </c>
      <c r="G909" s="6">
        <f>$C909/Constants!$B$2</f>
        <v>15.133333333333333</v>
      </c>
      <c r="H909" s="9">
        <f t="shared" si="60"/>
        <v>1.9452573687419518E-3</v>
      </c>
      <c r="I909" s="9">
        <f t="shared" si="61"/>
        <v>4.3664732480739E-3</v>
      </c>
      <c r="J909" s="10">
        <f>Table13478[[#This Row],[G Mass Ratio (kg)]]*1000</f>
        <v>1.9452573687419519</v>
      </c>
      <c r="K909" s="10">
        <f>Table13478[[#This Row],[G Mass Ratio (kt)]]*1000</f>
        <v>4.3664732480739001</v>
      </c>
    </row>
    <row r="910" spans="1:11" x14ac:dyDescent="0.25">
      <c r="A910" s="12">
        <v>909</v>
      </c>
      <c r="B910" s="10">
        <f>1</f>
        <v>1</v>
      </c>
      <c r="C910" s="2">
        <f>Table13478[[#This Row],[Number]]*1000000*Table13478[[#This Row],[Multiplier]]</f>
        <v>909000000</v>
      </c>
      <c r="D910" s="6">
        <f t="shared" si="58"/>
        <v>4.4056551485148462E-2</v>
      </c>
      <c r="E910" s="6">
        <f>Table13478[[#This Row],[Calibration Value]]/Constants!$B$1</f>
        <v>22.698099744304809</v>
      </c>
      <c r="F910" s="6">
        <f t="shared" si="59"/>
        <v>6.6006600660066E-2</v>
      </c>
      <c r="G910" s="6">
        <f>$C910/Constants!$B$2</f>
        <v>15.15</v>
      </c>
      <c r="H910" s="9">
        <f t="shared" si="60"/>
        <v>1.9409797287635372E-3</v>
      </c>
      <c r="I910" s="9">
        <f t="shared" si="61"/>
        <v>4.3568713306974252E-3</v>
      </c>
      <c r="J910" s="10">
        <f>Table13478[[#This Row],[G Mass Ratio (kg)]]*1000</f>
        <v>1.9409797287635371</v>
      </c>
      <c r="K910" s="10">
        <f>Table13478[[#This Row],[G Mass Ratio (kt)]]*1000</f>
        <v>4.3568713306974249</v>
      </c>
    </row>
    <row r="911" spans="1:11" x14ac:dyDescent="0.25">
      <c r="A911" s="12">
        <v>910</v>
      </c>
      <c r="B911" s="10">
        <f>1</f>
        <v>1</v>
      </c>
      <c r="C911" s="2">
        <f>Table13478[[#This Row],[Number]]*1000000*Table13478[[#This Row],[Multiplier]]</f>
        <v>910000000</v>
      </c>
      <c r="D911" s="6">
        <f t="shared" si="58"/>
        <v>4.4008137692307638E-2</v>
      </c>
      <c r="E911" s="6">
        <f>Table13478[[#This Row],[Calibration Value]]/Constants!$B$1</f>
        <v>22.723070151064221</v>
      </c>
      <c r="F911" s="6">
        <f t="shared" si="59"/>
        <v>6.5934065934065936E-2</v>
      </c>
      <c r="G911" s="6">
        <f>$C911/Constants!$B$2</f>
        <v>15.166666666666666</v>
      </c>
      <c r="H911" s="9">
        <f t="shared" si="60"/>
        <v>1.9367161831451082E-3</v>
      </c>
      <c r="I911" s="9">
        <f t="shared" si="61"/>
        <v>4.3473010505977539E-3</v>
      </c>
      <c r="J911" s="10">
        <f>Table13478[[#This Row],[G Mass Ratio (kg)]]*1000</f>
        <v>1.9367161831451083</v>
      </c>
      <c r="K911" s="10">
        <f>Table13478[[#This Row],[G Mass Ratio (kt)]]*1000</f>
        <v>4.3473010505977543</v>
      </c>
    </row>
    <row r="912" spans="1:11" x14ac:dyDescent="0.25">
      <c r="A912" s="12">
        <v>911</v>
      </c>
      <c r="B912" s="10">
        <f>1</f>
        <v>1</v>
      </c>
      <c r="C912" s="2">
        <f>Table13478[[#This Row],[Number]]*1000000*Table13478[[#This Row],[Multiplier]]</f>
        <v>911000000</v>
      </c>
      <c r="D912" s="6">
        <f t="shared" si="58"/>
        <v>4.3959830186608068E-2</v>
      </c>
      <c r="E912" s="6">
        <f>Table13478[[#This Row],[Calibration Value]]/Constants!$B$1</f>
        <v>22.748040557823632</v>
      </c>
      <c r="F912" s="6">
        <f t="shared" si="59"/>
        <v>6.5861690450054883E-2</v>
      </c>
      <c r="G912" s="6">
        <f>$C912/Constants!$B$2</f>
        <v>15.183333333333334</v>
      </c>
      <c r="H912" s="9">
        <f t="shared" si="60"/>
        <v>1.9324666700354179E-3</v>
      </c>
      <c r="I912" s="9">
        <f t="shared" si="61"/>
        <v>4.3377622689388506E-3</v>
      </c>
      <c r="J912" s="10">
        <f>Table13478[[#This Row],[G Mass Ratio (kg)]]*1000</f>
        <v>1.9324666700354178</v>
      </c>
      <c r="K912" s="10">
        <f>Table13478[[#This Row],[G Mass Ratio (kt)]]*1000</f>
        <v>4.3377622689388504</v>
      </c>
    </row>
    <row r="913" spans="1:11" x14ac:dyDescent="0.25">
      <c r="A913" s="12">
        <v>912</v>
      </c>
      <c r="B913" s="10">
        <f>1</f>
        <v>1</v>
      </c>
      <c r="C913" s="2">
        <f>Table13478[[#This Row],[Number]]*1000000*Table13478[[#This Row],[Multiplier]]</f>
        <v>912000000</v>
      </c>
      <c r="D913" s="6">
        <f t="shared" si="58"/>
        <v>4.3911628618420996E-2</v>
      </c>
      <c r="E913" s="6">
        <f>Table13478[[#This Row],[Calibration Value]]/Constants!$B$1</f>
        <v>22.773010964583044</v>
      </c>
      <c r="F913" s="6">
        <f t="shared" si="59"/>
        <v>6.5789473684210523E-2</v>
      </c>
      <c r="G913" s="6">
        <f>$C913/Constants!$B$2</f>
        <v>15.2</v>
      </c>
      <c r="H913" s="9">
        <f t="shared" si="60"/>
        <v>1.9282311279221298E-3</v>
      </c>
      <c r="I913" s="9">
        <f t="shared" si="61"/>
        <v>4.3282548476454288E-3</v>
      </c>
      <c r="J913" s="10">
        <f>Table13478[[#This Row],[G Mass Ratio (kg)]]*1000</f>
        <v>1.9282311279221298</v>
      </c>
      <c r="K913" s="10">
        <f>Table13478[[#This Row],[G Mass Ratio (kt)]]*1000</f>
        <v>4.3282548476454288</v>
      </c>
    </row>
    <row r="914" spans="1:11" x14ac:dyDescent="0.25">
      <c r="A914" s="12">
        <v>913</v>
      </c>
      <c r="B914" s="10">
        <f>1</f>
        <v>1</v>
      </c>
      <c r="C914" s="2">
        <f>Table13478[[#This Row],[Number]]*1000000*Table13478[[#This Row],[Multiplier]]</f>
        <v>913000000</v>
      </c>
      <c r="D914" s="6">
        <f t="shared" si="58"/>
        <v>4.3863532639649455E-2</v>
      </c>
      <c r="E914" s="6">
        <f>Table13478[[#This Row],[Calibration Value]]/Constants!$B$1</f>
        <v>22.797981371342456</v>
      </c>
      <c r="F914" s="6">
        <f t="shared" si="59"/>
        <v>6.5717415115005479E-2</v>
      </c>
      <c r="G914" s="6">
        <f>$C914/Constants!$B$2</f>
        <v>15.216666666666667</v>
      </c>
      <c r="H914" s="9">
        <f t="shared" si="60"/>
        <v>1.9240094956295931E-3</v>
      </c>
      <c r="I914" s="9">
        <f t="shared" si="61"/>
        <v>4.3187786493979509E-3</v>
      </c>
      <c r="J914" s="10">
        <f>Table13478[[#This Row],[G Mass Ratio (kg)]]*1000</f>
        <v>1.924009495629593</v>
      </c>
      <c r="K914" s="10">
        <f>Table13478[[#This Row],[G Mass Ratio (kt)]]*1000</f>
        <v>4.3187786493979505</v>
      </c>
    </row>
    <row r="915" spans="1:11" x14ac:dyDescent="0.25">
      <c r="A915" s="12">
        <v>914</v>
      </c>
      <c r="B915" s="10">
        <f>1</f>
        <v>1</v>
      </c>
      <c r="C915" s="2">
        <f>Table13478[[#This Row],[Number]]*1000000*Table13478[[#This Row],[Multiplier]]</f>
        <v>914000000</v>
      </c>
      <c r="D915" s="6">
        <f t="shared" si="58"/>
        <v>4.3815541903719855E-2</v>
      </c>
      <c r="E915" s="6">
        <f>Table13478[[#This Row],[Calibration Value]]/Constants!$B$1</f>
        <v>22.822951778101867</v>
      </c>
      <c r="F915" s="6">
        <f t="shared" si="59"/>
        <v>6.5645514223194756E-2</v>
      </c>
      <c r="G915" s="6">
        <f>$C915/Constants!$B$2</f>
        <v>15.233333333333333</v>
      </c>
      <c r="H915" s="9">
        <f t="shared" si="60"/>
        <v>1.9198017123166307E-3</v>
      </c>
      <c r="I915" s="9">
        <f t="shared" si="61"/>
        <v>4.3093335376276649E-3</v>
      </c>
      <c r="J915" s="10">
        <f>Table13478[[#This Row],[G Mass Ratio (kg)]]*1000</f>
        <v>1.9198017123166307</v>
      </c>
      <c r="K915" s="10">
        <f>Table13478[[#This Row],[G Mass Ratio (kt)]]*1000</f>
        <v>4.3093335376276647</v>
      </c>
    </row>
    <row r="916" spans="1:11" x14ac:dyDescent="0.25">
      <c r="A916" s="12">
        <v>915</v>
      </c>
      <c r="B916" s="10">
        <f>1</f>
        <v>1</v>
      </c>
      <c r="C916" s="2">
        <f>Table13478[[#This Row],[Number]]*1000000*Table13478[[#This Row],[Multiplier]]</f>
        <v>915000000</v>
      </c>
      <c r="D916" s="6">
        <f t="shared" si="58"/>
        <v>4.3767656065573715E-2</v>
      </c>
      <c r="E916" s="6">
        <f>Table13478[[#This Row],[Calibration Value]]/Constants!$B$1</f>
        <v>22.847922184861279</v>
      </c>
      <c r="F916" s="6">
        <f t="shared" si="59"/>
        <v>6.5573770491803282E-2</v>
      </c>
      <c r="G916" s="6">
        <f>$C916/Constants!$B$2</f>
        <v>15.25</v>
      </c>
      <c r="H916" s="9">
        <f t="shared" si="60"/>
        <v>1.9156077174743516E-3</v>
      </c>
      <c r="I916" s="9">
        <f t="shared" si="61"/>
        <v>4.2999193765116909E-3</v>
      </c>
      <c r="J916" s="10">
        <f>Table13478[[#This Row],[G Mass Ratio (kg)]]*1000</f>
        <v>1.9156077174743515</v>
      </c>
      <c r="K916" s="10">
        <f>Table13478[[#This Row],[G Mass Ratio (kt)]]*1000</f>
        <v>4.2999193765116912</v>
      </c>
    </row>
    <row r="917" spans="1:11" x14ac:dyDescent="0.25">
      <c r="A917" s="12">
        <v>916</v>
      </c>
      <c r="B917" s="10">
        <f>1</f>
        <v>1</v>
      </c>
      <c r="C917" s="2">
        <f>Table13478[[#This Row],[Number]]*1000000*Table13478[[#This Row],[Multiplier]]</f>
        <v>916000000</v>
      </c>
      <c r="D917" s="6">
        <f t="shared" si="58"/>
        <v>4.371987478165934E-2</v>
      </c>
      <c r="E917" s="6">
        <f>Table13478[[#This Row],[Calibration Value]]/Constants!$B$1</f>
        <v>22.872892591620687</v>
      </c>
      <c r="F917" s="6">
        <f t="shared" si="59"/>
        <v>6.5502183406113537E-2</v>
      </c>
      <c r="G917" s="6">
        <f>$C917/Constants!$B$2</f>
        <v>15.266666666666667</v>
      </c>
      <c r="H917" s="9">
        <f t="shared" si="60"/>
        <v>1.9114274509239723E-3</v>
      </c>
      <c r="I917" s="9">
        <f t="shared" si="61"/>
        <v>4.2905360309681354E-3</v>
      </c>
      <c r="J917" s="10">
        <f>Table13478[[#This Row],[G Mass Ratio (kg)]]*1000</f>
        <v>1.9114274509239721</v>
      </c>
      <c r="K917" s="10">
        <f>Table13478[[#This Row],[G Mass Ratio (kt)]]*1000</f>
        <v>4.2905360309681351</v>
      </c>
    </row>
    <row r="918" spans="1:11" x14ac:dyDescent="0.25">
      <c r="A918" s="12">
        <v>917</v>
      </c>
      <c r="B918" s="10">
        <f>1</f>
        <v>1</v>
      </c>
      <c r="C918" s="2">
        <f>Table13478[[#This Row],[Number]]*1000000*Table13478[[#This Row],[Multiplier]]</f>
        <v>917000000</v>
      </c>
      <c r="D918" s="6">
        <f t="shared" si="58"/>
        <v>4.3672197709923616E-2</v>
      </c>
      <c r="E918" s="6">
        <f>Table13478[[#This Row],[Calibration Value]]/Constants!$B$1</f>
        <v>22.897862998380099</v>
      </c>
      <c r="F918" s="6">
        <f t="shared" si="59"/>
        <v>6.5430752453653221E-2</v>
      </c>
      <c r="G918" s="6">
        <f>$C918/Constants!$B$2</f>
        <v>15.283333333333333</v>
      </c>
      <c r="H918" s="9">
        <f t="shared" si="60"/>
        <v>1.9072608528146575E-3</v>
      </c>
      <c r="I918" s="9">
        <f t="shared" si="61"/>
        <v>4.2811833666512467E-3</v>
      </c>
      <c r="J918" s="10">
        <f>Table13478[[#This Row],[G Mass Ratio (kg)]]*1000</f>
        <v>1.9072608528146575</v>
      </c>
      <c r="K918" s="10">
        <f>Table13478[[#This Row],[G Mass Ratio (kt)]]*1000</f>
        <v>4.2811833666512467</v>
      </c>
    </row>
    <row r="919" spans="1:11" x14ac:dyDescent="0.25">
      <c r="A919" s="12">
        <v>918</v>
      </c>
      <c r="B919" s="10">
        <f>1</f>
        <v>1</v>
      </c>
      <c r="C919" s="2">
        <f>Table13478[[#This Row],[Number]]*1000000*Table13478[[#This Row],[Multiplier]]</f>
        <v>918000000</v>
      </c>
      <c r="D919" s="6">
        <f t="shared" si="58"/>
        <v>4.3624624509803873E-2</v>
      </c>
      <c r="E919" s="6">
        <f>Table13478[[#This Row],[Calibration Value]]/Constants!$B$1</f>
        <v>22.92283340513951</v>
      </c>
      <c r="F919" s="6">
        <f t="shared" si="59"/>
        <v>6.535947712418301E-2</v>
      </c>
      <c r="G919" s="6">
        <f>$C919/Constants!$B$2</f>
        <v>15.3</v>
      </c>
      <c r="H919" s="9">
        <f t="shared" si="60"/>
        <v>1.9031078636213808E-3</v>
      </c>
      <c r="I919" s="9">
        <f t="shared" si="61"/>
        <v>4.2718612499466025E-3</v>
      </c>
      <c r="J919" s="10">
        <f>Table13478[[#This Row],[G Mass Ratio (kg)]]*1000</f>
        <v>1.9031078636213807</v>
      </c>
      <c r="K919" s="10">
        <f>Table13478[[#This Row],[G Mass Ratio (kt)]]*1000</f>
        <v>4.2718612499466024</v>
      </c>
    </row>
    <row r="920" spans="1:11" x14ac:dyDescent="0.25">
      <c r="A920" s="12">
        <v>919</v>
      </c>
      <c r="B920" s="10">
        <f>1</f>
        <v>1</v>
      </c>
      <c r="C920" s="2">
        <f>Table13478[[#This Row],[Number]]*1000000*Table13478[[#This Row],[Multiplier]]</f>
        <v>919000000</v>
      </c>
      <c r="D920" s="6">
        <f t="shared" si="58"/>
        <v>4.3577154842219752E-2</v>
      </c>
      <c r="E920" s="6">
        <f>Table13478[[#This Row],[Calibration Value]]/Constants!$B$1</f>
        <v>22.947803811898922</v>
      </c>
      <c r="F920" s="6">
        <f t="shared" si="59"/>
        <v>6.5288356909684445E-2</v>
      </c>
      <c r="G920" s="6">
        <f>$C920/Constants!$B$2</f>
        <v>15.316666666666666</v>
      </c>
      <c r="H920" s="9">
        <f t="shared" si="60"/>
        <v>1.8989684241427964E-3</v>
      </c>
      <c r="I920" s="9">
        <f t="shared" si="61"/>
        <v>4.2625695479663406E-3</v>
      </c>
      <c r="J920" s="10">
        <f>Table13478[[#This Row],[G Mass Ratio (kg)]]*1000</f>
        <v>1.8989684241427964</v>
      </c>
      <c r="K920" s="10">
        <f>Table13478[[#This Row],[G Mass Ratio (kt)]]*1000</f>
        <v>4.2625695479663408</v>
      </c>
    </row>
    <row r="921" spans="1:11" x14ac:dyDescent="0.25">
      <c r="A921" s="12">
        <v>920</v>
      </c>
      <c r="B921" s="10">
        <f>1</f>
        <v>1</v>
      </c>
      <c r="C921" s="2">
        <f>Table13478[[#This Row],[Number]]*1000000*Table13478[[#This Row],[Multiplier]]</f>
        <v>920000000</v>
      </c>
      <c r="D921" s="6">
        <f t="shared" si="58"/>
        <v>4.3529788369565163E-2</v>
      </c>
      <c r="E921" s="6">
        <f>Table13478[[#This Row],[Calibration Value]]/Constants!$B$1</f>
        <v>22.972774218658333</v>
      </c>
      <c r="F921" s="6">
        <f t="shared" si="59"/>
        <v>6.5217391304347824E-2</v>
      </c>
      <c r="G921" s="6">
        <f>$C921/Constants!$B$2</f>
        <v>15.333333333333334</v>
      </c>
      <c r="H921" s="9">
        <f t="shared" si="60"/>
        <v>1.8948424754991306E-3</v>
      </c>
      <c r="I921" s="9">
        <f t="shared" si="61"/>
        <v>4.2533081285444233E-3</v>
      </c>
      <c r="J921" s="10">
        <f>Table13478[[#This Row],[G Mass Ratio (kg)]]*1000</f>
        <v>1.8948424754991307</v>
      </c>
      <c r="K921" s="10">
        <f>Table13478[[#This Row],[G Mass Ratio (kt)]]*1000</f>
        <v>4.2533081285444236</v>
      </c>
    </row>
    <row r="922" spans="1:11" x14ac:dyDescent="0.25">
      <c r="A922" s="12">
        <v>921</v>
      </c>
      <c r="B922" s="10">
        <f>1</f>
        <v>1</v>
      </c>
      <c r="C922" s="2">
        <f>Table13478[[#This Row],[Number]]*1000000*Table13478[[#This Row],[Multiplier]]</f>
        <v>921000000</v>
      </c>
      <c r="D922" s="6">
        <f t="shared" si="58"/>
        <v>4.3482524755700275E-2</v>
      </c>
      <c r="E922" s="6">
        <f>Table13478[[#This Row],[Calibration Value]]/Constants!$B$1</f>
        <v>22.997744625417745</v>
      </c>
      <c r="F922" s="6">
        <f t="shared" si="59"/>
        <v>6.5146579804560262E-2</v>
      </c>
      <c r="G922" s="6">
        <f>$C922/Constants!$B$2</f>
        <v>15.35</v>
      </c>
      <c r="H922" s="9">
        <f t="shared" si="60"/>
        <v>1.8907299591300873E-3</v>
      </c>
      <c r="I922" s="9">
        <f t="shared" si="61"/>
        <v>4.2440768602319389E-3</v>
      </c>
      <c r="J922" s="10">
        <f>Table13478[[#This Row],[G Mass Ratio (kg)]]*1000</f>
        <v>1.8907299591300872</v>
      </c>
      <c r="K922" s="10">
        <f>Table13478[[#This Row],[G Mass Ratio (kt)]]*1000</f>
        <v>4.2440768602319388</v>
      </c>
    </row>
    <row r="923" spans="1:11" x14ac:dyDescent="0.25">
      <c r="A923" s="12">
        <v>922</v>
      </c>
      <c r="B923" s="10">
        <f>1</f>
        <v>1</v>
      </c>
      <c r="C923" s="2">
        <f>Table13478[[#This Row],[Number]]*1000000*Table13478[[#This Row],[Multiplier]]</f>
        <v>922000000</v>
      </c>
      <c r="D923" s="6">
        <f t="shared" si="58"/>
        <v>4.3435363665943548E-2</v>
      </c>
      <c r="E923" s="6">
        <f>Table13478[[#This Row],[Calibration Value]]/Constants!$B$1</f>
        <v>23.022715032177157</v>
      </c>
      <c r="F923" s="6">
        <f t="shared" si="59"/>
        <v>6.5075921908893705E-2</v>
      </c>
      <c r="G923" s="6">
        <f>$C923/Constants!$B$2</f>
        <v>15.366666666666667</v>
      </c>
      <c r="H923" s="9">
        <f t="shared" si="60"/>
        <v>1.8866308167927689E-3</v>
      </c>
      <c r="I923" s="9">
        <f t="shared" si="61"/>
        <v>4.234875612292432E-3</v>
      </c>
      <c r="J923" s="10">
        <f>Table13478[[#This Row],[G Mass Ratio (kg)]]*1000</f>
        <v>1.8866308167927688</v>
      </c>
      <c r="K923" s="10">
        <f>Table13478[[#This Row],[G Mass Ratio (kt)]]*1000</f>
        <v>4.2348756122924316</v>
      </c>
    </row>
    <row r="924" spans="1:11" x14ac:dyDescent="0.25">
      <c r="A924" s="12">
        <v>923</v>
      </c>
      <c r="B924" s="10">
        <f>1</f>
        <v>1</v>
      </c>
      <c r="C924" s="2">
        <f>Table13478[[#This Row],[Number]]*1000000*Table13478[[#This Row],[Multiplier]]</f>
        <v>923000000</v>
      </c>
      <c r="D924" s="6">
        <f t="shared" si="58"/>
        <v>4.3388304767063866E-2</v>
      </c>
      <c r="E924" s="6">
        <f>Table13478[[#This Row],[Calibration Value]]/Constants!$B$1</f>
        <v>23.047685438936568</v>
      </c>
      <c r="F924" s="6">
        <f t="shared" si="59"/>
        <v>6.500541711809317E-2</v>
      </c>
      <c r="G924" s="6">
        <f>$C924/Constants!$B$2</f>
        <v>15.383333333333333</v>
      </c>
      <c r="H924" s="9">
        <f t="shared" si="60"/>
        <v>1.8825449905596171E-3</v>
      </c>
      <c r="I924" s="9">
        <f t="shared" si="61"/>
        <v>4.2257042546972809E-3</v>
      </c>
      <c r="J924" s="10">
        <f>Table13478[[#This Row],[G Mass Ratio (kg)]]*1000</f>
        <v>1.882544990559617</v>
      </c>
      <c r="K924" s="10">
        <f>Table13478[[#This Row],[G Mass Ratio (kt)]]*1000</f>
        <v>4.2257042546972805</v>
      </c>
    </row>
    <row r="925" spans="1:11" x14ac:dyDescent="0.25">
      <c r="A925" s="12">
        <v>924</v>
      </c>
      <c r="B925" s="10">
        <f>1</f>
        <v>1</v>
      </c>
      <c r="C925" s="2">
        <f>Table13478[[#This Row],[Number]]*1000000*Table13478[[#This Row],[Multiplier]]</f>
        <v>924000000</v>
      </c>
      <c r="D925" s="6">
        <f t="shared" si="58"/>
        <v>4.3341347727272682E-2</v>
      </c>
      <c r="E925" s="6">
        <f>Table13478[[#This Row],[Calibration Value]]/Constants!$B$1</f>
        <v>23.072655845695976</v>
      </c>
      <c r="F925" s="6">
        <f t="shared" si="59"/>
        <v>6.4935064935064929E-2</v>
      </c>
      <c r="G925" s="6">
        <f>$C925/Constants!$B$2</f>
        <v>15.4</v>
      </c>
      <c r="H925" s="9">
        <f t="shared" si="60"/>
        <v>1.8784724228163648E-3</v>
      </c>
      <c r="I925" s="9">
        <f t="shared" si="61"/>
        <v>4.2165626581210985E-3</v>
      </c>
      <c r="J925" s="10">
        <f>Table13478[[#This Row],[G Mass Ratio (kg)]]*1000</f>
        <v>1.8784724228163647</v>
      </c>
      <c r="K925" s="10">
        <f>Table13478[[#This Row],[G Mass Ratio (kt)]]*1000</f>
        <v>4.2165626581210987</v>
      </c>
    </row>
    <row r="926" spans="1:11" x14ac:dyDescent="0.25">
      <c r="A926" s="12">
        <v>925</v>
      </c>
      <c r="B926" s="10">
        <f>1</f>
        <v>1</v>
      </c>
      <c r="C926" s="2">
        <f>Table13478[[#This Row],[Number]]*1000000*Table13478[[#This Row],[Multiplier]]</f>
        <v>925000000</v>
      </c>
      <c r="D926" s="6">
        <f t="shared" ref="D926:D989" si="62">1/E926</f>
        <v>4.3294492216216167E-2</v>
      </c>
      <c r="E926" s="6">
        <f>Table13478[[#This Row],[Calibration Value]]/Constants!$B$1</f>
        <v>23.097626252455388</v>
      </c>
      <c r="F926" s="6">
        <f t="shared" ref="F926:F989" si="63">1/G926</f>
        <v>6.4864864864864868E-2</v>
      </c>
      <c r="G926" s="6">
        <f>$C926/Constants!$B$2</f>
        <v>15.416666666666666</v>
      </c>
      <c r="H926" s="9">
        <f t="shared" ref="H926:H989" si="64">POWER($D926,2)</f>
        <v>1.8744130562600022E-3</v>
      </c>
      <c r="I926" s="9">
        <f t="shared" ref="I926:I989" si="65">POWER($F926,2)</f>
        <v>4.2074506939371809E-3</v>
      </c>
      <c r="J926" s="10">
        <f>Table13478[[#This Row],[G Mass Ratio (kg)]]*1000</f>
        <v>1.8744130562600021</v>
      </c>
      <c r="K926" s="10">
        <f>Table13478[[#This Row],[G Mass Ratio (kt)]]*1000</f>
        <v>4.2074506939371812</v>
      </c>
    </row>
    <row r="927" spans="1:11" x14ac:dyDescent="0.25">
      <c r="A927" s="12">
        <v>926</v>
      </c>
      <c r="B927" s="10">
        <f>1</f>
        <v>1</v>
      </c>
      <c r="C927" s="2">
        <f>Table13478[[#This Row],[Number]]*1000000*Table13478[[#This Row],[Multiplier]]</f>
        <v>926000000</v>
      </c>
      <c r="D927" s="6">
        <f t="shared" si="62"/>
        <v>4.3247737904967554E-2</v>
      </c>
      <c r="E927" s="6">
        <f>Table13478[[#This Row],[Calibration Value]]/Constants!$B$1</f>
        <v>23.1225966592148</v>
      </c>
      <c r="F927" s="6">
        <f t="shared" si="63"/>
        <v>6.4794816414686818E-2</v>
      </c>
      <c r="G927" s="6">
        <f>$C927/Constants!$B$2</f>
        <v>15.433333333333334</v>
      </c>
      <c r="H927" s="9">
        <f t="shared" si="64"/>
        <v>1.8703668338967672E-3</v>
      </c>
      <c r="I927" s="9">
        <f t="shared" si="65"/>
        <v>4.1983682342129685E-3</v>
      </c>
      <c r="J927" s="10">
        <f>Table13478[[#This Row],[G Mass Ratio (kg)]]*1000</f>
        <v>1.8703668338967672</v>
      </c>
      <c r="K927" s="10">
        <f>Table13478[[#This Row],[G Mass Ratio (kt)]]*1000</f>
        <v>4.1983682342129685</v>
      </c>
    </row>
    <row r="928" spans="1:11" x14ac:dyDescent="0.25">
      <c r="A928" s="12">
        <v>927</v>
      </c>
      <c r="B928" s="10">
        <f>1</f>
        <v>1</v>
      </c>
      <c r="C928" s="2">
        <f>Table13478[[#This Row],[Number]]*1000000*Table13478[[#This Row],[Multiplier]]</f>
        <v>927000000</v>
      </c>
      <c r="D928" s="6">
        <f t="shared" si="62"/>
        <v>4.320108446601937E-2</v>
      </c>
      <c r="E928" s="6">
        <f>Table13478[[#This Row],[Calibration Value]]/Constants!$B$1</f>
        <v>23.147567065974211</v>
      </c>
      <c r="F928" s="6">
        <f t="shared" si="63"/>
        <v>6.4724919093851141E-2</v>
      </c>
      <c r="G928" s="6">
        <f>$C928/Constants!$B$2</f>
        <v>15.45</v>
      </c>
      <c r="H928" s="9">
        <f t="shared" si="64"/>
        <v>1.86633369904014E-3</v>
      </c>
      <c r="I928" s="9">
        <f t="shared" si="65"/>
        <v>4.1893151517055759E-3</v>
      </c>
      <c r="J928" s="10">
        <f>Table13478[[#This Row],[G Mass Ratio (kg)]]*1000</f>
        <v>1.86633369904014</v>
      </c>
      <c r="K928" s="10">
        <f>Table13478[[#This Row],[G Mass Ratio (kt)]]*1000</f>
        <v>4.1893151517055758</v>
      </c>
    </row>
    <row r="929" spans="1:11" x14ac:dyDescent="0.25">
      <c r="A929" s="12">
        <v>928</v>
      </c>
      <c r="B929" s="10">
        <f>1</f>
        <v>1</v>
      </c>
      <c r="C929" s="2">
        <f>Table13478[[#This Row],[Number]]*1000000*Table13478[[#This Row],[Multiplier]]</f>
        <v>928000000</v>
      </c>
      <c r="D929" s="6">
        <f t="shared" si="62"/>
        <v>4.3154531573275812E-2</v>
      </c>
      <c r="E929" s="6">
        <f>Table13478[[#This Row],[Calibration Value]]/Constants!$B$1</f>
        <v>23.172537472733623</v>
      </c>
      <c r="F929" s="6">
        <f t="shared" si="63"/>
        <v>6.4655172413793108E-2</v>
      </c>
      <c r="G929" s="6">
        <f>$C929/Constants!$B$2</f>
        <v>15.466666666666667</v>
      </c>
      <c r="H929" s="9">
        <f t="shared" si="64"/>
        <v>1.8623135953088588E-3</v>
      </c>
      <c r="I929" s="9">
        <f t="shared" si="65"/>
        <v>4.1802913198573134E-3</v>
      </c>
      <c r="J929" s="10">
        <f>Table13478[[#This Row],[G Mass Ratio (kg)]]*1000</f>
        <v>1.8623135953088588</v>
      </c>
      <c r="K929" s="10">
        <f>Table13478[[#This Row],[G Mass Ratio (kt)]]*1000</f>
        <v>4.1802913198573135</v>
      </c>
    </row>
    <row r="930" spans="1:11" x14ac:dyDescent="0.25">
      <c r="A930" s="12">
        <v>929</v>
      </c>
      <c r="B930" s="10">
        <f>1</f>
        <v>1</v>
      </c>
      <c r="C930" s="2">
        <f>Table13478[[#This Row],[Number]]*1000000*Table13478[[#This Row],[Multiplier]]</f>
        <v>929000000</v>
      </c>
      <c r="D930" s="6">
        <f t="shared" si="62"/>
        <v>4.3108078902045155E-2</v>
      </c>
      <c r="E930" s="6">
        <f>Table13478[[#This Row],[Calibration Value]]/Constants!$B$1</f>
        <v>23.197507879493035</v>
      </c>
      <c r="F930" s="6">
        <f t="shared" si="63"/>
        <v>6.4585575888051666E-2</v>
      </c>
      <c r="G930" s="6">
        <f>$C930/Constants!$B$2</f>
        <v>15.483333333333333</v>
      </c>
      <c r="H930" s="9">
        <f t="shared" si="64"/>
        <v>1.8583064666249506E-3</v>
      </c>
      <c r="I930" s="9">
        <f t="shared" si="65"/>
        <v>4.1712966127912809E-3</v>
      </c>
      <c r="J930" s="10">
        <f>Table13478[[#This Row],[G Mass Ratio (kg)]]*1000</f>
        <v>1.8583064666249507</v>
      </c>
      <c r="K930" s="10">
        <f>Table13478[[#This Row],[G Mass Ratio (kt)]]*1000</f>
        <v>4.1712966127912807</v>
      </c>
    </row>
    <row r="931" spans="1:11" x14ac:dyDescent="0.25">
      <c r="A931" s="12">
        <v>930</v>
      </c>
      <c r="B931" s="10">
        <f>1</f>
        <v>1</v>
      </c>
      <c r="C931" s="2">
        <f>Table13478[[#This Row],[Number]]*1000000*Table13478[[#This Row],[Multiplier]]</f>
        <v>930000000</v>
      </c>
      <c r="D931" s="6">
        <f t="shared" si="62"/>
        <v>4.3061726129032203E-2</v>
      </c>
      <c r="E931" s="6">
        <f>Table13478[[#This Row],[Calibration Value]]/Constants!$B$1</f>
        <v>23.222478286252446</v>
      </c>
      <c r="F931" s="6">
        <f t="shared" si="63"/>
        <v>6.4516129032258063E-2</v>
      </c>
      <c r="G931" s="6">
        <f>$C931/Constants!$B$2</f>
        <v>15.5</v>
      </c>
      <c r="H931" s="9">
        <f t="shared" si="64"/>
        <v>1.8543122572117748E-3</v>
      </c>
      <c r="I931" s="9">
        <f t="shared" si="65"/>
        <v>4.1623309053069714E-3</v>
      </c>
      <c r="J931" s="10">
        <f>Table13478[[#This Row],[G Mass Ratio (kg)]]*1000</f>
        <v>1.8543122572117747</v>
      </c>
      <c r="K931" s="10">
        <f>Table13478[[#This Row],[G Mass Ratio (kt)]]*1000</f>
        <v>4.1623309053069715</v>
      </c>
    </row>
    <row r="932" spans="1:11" x14ac:dyDescent="0.25">
      <c r="A932" s="12">
        <v>931</v>
      </c>
      <c r="B932" s="10">
        <f>1</f>
        <v>1</v>
      </c>
      <c r="C932" s="2">
        <f>Table13478[[#This Row],[Number]]*1000000*Table13478[[#This Row],[Multiplier]]</f>
        <v>931000000</v>
      </c>
      <c r="D932" s="6">
        <f t="shared" si="62"/>
        <v>4.3015472932330774E-2</v>
      </c>
      <c r="E932" s="6">
        <f>Table13478[[#This Row],[Calibration Value]]/Constants!$B$1</f>
        <v>23.247448693011858</v>
      </c>
      <c r="F932" s="6">
        <f t="shared" si="63"/>
        <v>6.4446831364124588E-2</v>
      </c>
      <c r="G932" s="6">
        <f>$C932/Constants!$B$2</f>
        <v>15.516666666666667</v>
      </c>
      <c r="H932" s="9">
        <f t="shared" si="64"/>
        <v>1.8503309115920814E-3</v>
      </c>
      <c r="I932" s="9">
        <f t="shared" si="65"/>
        <v>4.1533940728759123E-3</v>
      </c>
      <c r="J932" s="10">
        <f>Table13478[[#This Row],[G Mass Ratio (kg)]]*1000</f>
        <v>1.8503309115920814</v>
      </c>
      <c r="K932" s="10">
        <f>Table13478[[#This Row],[G Mass Ratio (kt)]]*1000</f>
        <v>4.153394072875912</v>
      </c>
    </row>
    <row r="933" spans="1:11" x14ac:dyDescent="0.25">
      <c r="A933" s="12">
        <v>932</v>
      </c>
      <c r="B933" s="10">
        <f>1</f>
        <v>1</v>
      </c>
      <c r="C933" s="2">
        <f>Table13478[[#This Row],[Number]]*1000000*Table13478[[#This Row],[Multiplier]]</f>
        <v>932000000</v>
      </c>
      <c r="D933" s="6">
        <f t="shared" si="62"/>
        <v>4.2969318991416254E-2</v>
      </c>
      <c r="E933" s="6">
        <f>Table13478[[#This Row],[Calibration Value]]/Constants!$B$1</f>
        <v>23.27241909977127</v>
      </c>
      <c r="F933" s="6">
        <f t="shared" si="63"/>
        <v>6.4377682403433473E-2</v>
      </c>
      <c r="G933" s="6">
        <f>$C933/Constants!$B$2</f>
        <v>15.533333333333333</v>
      </c>
      <c r="H933" s="9">
        <f t="shared" si="64"/>
        <v>1.8463623745860855E-3</v>
      </c>
      <c r="I933" s="9">
        <f t="shared" si="65"/>
        <v>4.1444859916373476E-3</v>
      </c>
      <c r="J933" s="10">
        <f>Table13478[[#This Row],[G Mass Ratio (kg)]]*1000</f>
        <v>1.8463623745860855</v>
      </c>
      <c r="K933" s="10">
        <f>Table13478[[#This Row],[G Mass Ratio (kt)]]*1000</f>
        <v>4.1444859916373478</v>
      </c>
    </row>
    <row r="934" spans="1:11" x14ac:dyDescent="0.25">
      <c r="A934" s="12">
        <v>933</v>
      </c>
      <c r="B934" s="10">
        <f>1</f>
        <v>1</v>
      </c>
      <c r="C934" s="2">
        <f>Table13478[[#This Row],[Number]]*1000000*Table13478[[#This Row],[Multiplier]]</f>
        <v>933000000</v>
      </c>
      <c r="D934" s="6">
        <f t="shared" si="62"/>
        <v>4.2923263987138215E-2</v>
      </c>
      <c r="E934" s="6">
        <f>Table13478[[#This Row],[Calibration Value]]/Constants!$B$1</f>
        <v>23.297389506530678</v>
      </c>
      <c r="F934" s="6">
        <f t="shared" si="63"/>
        <v>6.4308681672025719E-2</v>
      </c>
      <c r="G934" s="6">
        <f>$C934/Constants!$B$2</f>
        <v>15.55</v>
      </c>
      <c r="H934" s="9">
        <f t="shared" si="64"/>
        <v>1.8424065913095564E-3</v>
      </c>
      <c r="I934" s="9">
        <f t="shared" si="65"/>
        <v>4.1356065383939371E-3</v>
      </c>
      <c r="J934" s="10">
        <f>Table13478[[#This Row],[G Mass Ratio (kg)]]*1000</f>
        <v>1.8424065913095564</v>
      </c>
      <c r="K934" s="10">
        <f>Table13478[[#This Row],[G Mass Ratio (kt)]]*1000</f>
        <v>4.1356065383939367</v>
      </c>
    </row>
    <row r="935" spans="1:11" x14ac:dyDescent="0.25">
      <c r="A935" s="12">
        <v>934</v>
      </c>
      <c r="B935" s="10">
        <f>1</f>
        <v>1</v>
      </c>
      <c r="C935" s="2">
        <f>Table13478[[#This Row],[Number]]*1000000*Table13478[[#This Row],[Multiplier]]</f>
        <v>934000000</v>
      </c>
      <c r="D935" s="6">
        <f t="shared" si="62"/>
        <v>4.2877307601713016E-2</v>
      </c>
      <c r="E935" s="6">
        <f>Table13478[[#This Row],[Calibration Value]]/Constants!$B$1</f>
        <v>23.322359913290089</v>
      </c>
      <c r="F935" s="6">
        <f t="shared" si="63"/>
        <v>6.4239828693790149E-2</v>
      </c>
      <c r="G935" s="6">
        <f>$C935/Constants!$B$2</f>
        <v>15.566666666666666</v>
      </c>
      <c r="H935" s="9">
        <f t="shared" si="64"/>
        <v>1.8384635071719167E-3</v>
      </c>
      <c r="I935" s="9">
        <f t="shared" si="65"/>
        <v>4.1267555906075041E-3</v>
      </c>
      <c r="J935" s="10">
        <f>Table13478[[#This Row],[G Mass Ratio (kg)]]*1000</f>
        <v>1.8384635071719166</v>
      </c>
      <c r="K935" s="10">
        <f>Table13478[[#This Row],[G Mass Ratio (kt)]]*1000</f>
        <v>4.1267555906075044</v>
      </c>
    </row>
    <row r="936" spans="1:11" x14ac:dyDescent="0.25">
      <c r="A936" s="12">
        <v>935</v>
      </c>
      <c r="B936" s="10">
        <f>1</f>
        <v>1</v>
      </c>
      <c r="C936" s="2">
        <f>Table13478[[#This Row],[Number]]*1000000*Table13478[[#This Row],[Multiplier]]</f>
        <v>935000000</v>
      </c>
      <c r="D936" s="6">
        <f t="shared" si="62"/>
        <v>4.2831449518716529E-2</v>
      </c>
      <c r="E936" s="6">
        <f>Table13478[[#This Row],[Calibration Value]]/Constants!$B$1</f>
        <v>23.347330320049501</v>
      </c>
      <c r="F936" s="6">
        <f t="shared" si="63"/>
        <v>6.4171122994652399E-2</v>
      </c>
      <c r="G936" s="6">
        <f>$C936/Constants!$B$2</f>
        <v>15.583333333333334</v>
      </c>
      <c r="H936" s="9">
        <f t="shared" si="64"/>
        <v>1.8345330678743623E-3</v>
      </c>
      <c r="I936" s="9">
        <f t="shared" si="65"/>
        <v>4.1179330263948063E-3</v>
      </c>
      <c r="J936" s="10">
        <f>Table13478[[#This Row],[G Mass Ratio (kg)]]*1000</f>
        <v>1.8345330678743623</v>
      </c>
      <c r="K936" s="10">
        <f>Table13478[[#This Row],[G Mass Ratio (kt)]]*1000</f>
        <v>4.1179330263948062</v>
      </c>
    </row>
    <row r="937" spans="1:11" x14ac:dyDescent="0.25">
      <c r="A937" s="12">
        <v>936</v>
      </c>
      <c r="B937" s="10">
        <f>1</f>
        <v>1</v>
      </c>
      <c r="C937" s="2">
        <f>Table13478[[#This Row],[Number]]*1000000*Table13478[[#This Row],[Multiplier]]</f>
        <v>936000000</v>
      </c>
      <c r="D937" s="6">
        <f t="shared" si="62"/>
        <v>4.2785689423076874E-2</v>
      </c>
      <c r="E937" s="6">
        <f>Table13478[[#This Row],[Calibration Value]]/Constants!$B$1</f>
        <v>23.372300726808913</v>
      </c>
      <c r="F937" s="6">
        <f t="shared" si="63"/>
        <v>6.4102564102564111E-2</v>
      </c>
      <c r="G937" s="6">
        <f>$C937/Constants!$B$2</f>
        <v>15.6</v>
      </c>
      <c r="H937" s="9">
        <f t="shared" si="64"/>
        <v>1.8306152194079923E-3</v>
      </c>
      <c r="I937" s="9">
        <f t="shared" si="65"/>
        <v>4.1091387245233407E-3</v>
      </c>
      <c r="J937" s="10">
        <f>Table13478[[#This Row],[G Mass Ratio (kg)]]*1000</f>
        <v>1.8306152194079923</v>
      </c>
      <c r="K937" s="10">
        <f>Table13478[[#This Row],[G Mass Ratio (kt)]]*1000</f>
        <v>4.1091387245233406</v>
      </c>
    </row>
    <row r="938" spans="1:11" x14ac:dyDescent="0.25">
      <c r="A938" s="12">
        <v>937</v>
      </c>
      <c r="B938" s="10">
        <f>1</f>
        <v>1</v>
      </c>
      <c r="C938" s="2">
        <f>Table13478[[#This Row],[Number]]*1000000*Table13478[[#This Row],[Multiplier]]</f>
        <v>937000000</v>
      </c>
      <c r="D938" s="6">
        <f t="shared" si="62"/>
        <v>4.2740027001067188E-2</v>
      </c>
      <c r="E938" s="6">
        <f>Table13478[[#This Row],[Calibration Value]]/Constants!$B$1</f>
        <v>23.397271133568324</v>
      </c>
      <c r="F938" s="6">
        <f t="shared" si="63"/>
        <v>6.4034151547491994E-2</v>
      </c>
      <c r="G938" s="6">
        <f>$C938/Constants!$B$2</f>
        <v>15.616666666666667</v>
      </c>
      <c r="H938" s="9">
        <f t="shared" si="64"/>
        <v>1.8267099080519524E-3</v>
      </c>
      <c r="I938" s="9">
        <f t="shared" si="65"/>
        <v>4.1003725644071709E-3</v>
      </c>
      <c r="J938" s="10">
        <f>Table13478[[#This Row],[G Mass Ratio (kg)]]*1000</f>
        <v>1.8267099080519524</v>
      </c>
      <c r="K938" s="10">
        <f>Table13478[[#This Row],[G Mass Ratio (kt)]]*1000</f>
        <v>4.1003725644071709</v>
      </c>
    </row>
    <row r="939" spans="1:11" x14ac:dyDescent="0.25">
      <c r="A939" s="12">
        <v>938</v>
      </c>
      <c r="B939" s="10">
        <f>1</f>
        <v>1</v>
      </c>
      <c r="C939" s="2">
        <f>Table13478[[#This Row],[Number]]*1000000*Table13478[[#This Row],[Multiplier]]</f>
        <v>938000000</v>
      </c>
      <c r="D939" s="6">
        <f t="shared" si="62"/>
        <v>4.2694461940298453E-2</v>
      </c>
      <c r="E939" s="6">
        <f>Table13478[[#This Row],[Calibration Value]]/Constants!$B$1</f>
        <v>23.422241540327736</v>
      </c>
      <c r="F939" s="6">
        <f t="shared" si="63"/>
        <v>6.3965884861407252E-2</v>
      </c>
      <c r="G939" s="6">
        <f>$C939/Constants!$B$2</f>
        <v>15.633333333333333</v>
      </c>
      <c r="H939" s="9">
        <f t="shared" si="64"/>
        <v>1.8228170803715931E-3</v>
      </c>
      <c r="I939" s="9">
        <f t="shared" si="65"/>
        <v>4.0916344261028095E-3</v>
      </c>
      <c r="J939" s="10">
        <f>Table13478[[#This Row],[G Mass Ratio (kg)]]*1000</f>
        <v>1.8228170803715931</v>
      </c>
      <c r="K939" s="10">
        <f>Table13478[[#This Row],[G Mass Ratio (kt)]]*1000</f>
        <v>4.0916344261028099</v>
      </c>
    </row>
    <row r="940" spans="1:11" x14ac:dyDescent="0.25">
      <c r="A940" s="12">
        <v>939</v>
      </c>
      <c r="B940" s="10">
        <f>1</f>
        <v>1</v>
      </c>
      <c r="C940" s="2">
        <f>Table13478[[#This Row],[Number]]*1000000*Table13478[[#This Row],[Multiplier]]</f>
        <v>939000000</v>
      </c>
      <c r="D940" s="6">
        <f t="shared" si="62"/>
        <v>4.2648993929712407E-2</v>
      </c>
      <c r="E940" s="6">
        <f>Table13478[[#This Row],[Calibration Value]]/Constants!$B$1</f>
        <v>23.447211947087148</v>
      </c>
      <c r="F940" s="6">
        <f t="shared" si="63"/>
        <v>6.3897763578274758E-2</v>
      </c>
      <c r="G940" s="6">
        <f>$C940/Constants!$B$2</f>
        <v>15.65</v>
      </c>
      <c r="H940" s="9">
        <f t="shared" si="64"/>
        <v>1.8189366832166457E-3</v>
      </c>
      <c r="I940" s="9">
        <f t="shared" si="65"/>
        <v>4.0829241903050963E-3</v>
      </c>
      <c r="J940" s="10">
        <f>Table13478[[#This Row],[G Mass Ratio (kg)]]*1000</f>
        <v>1.8189366832166458</v>
      </c>
      <c r="K940" s="10">
        <f>Table13478[[#This Row],[G Mass Ratio (kt)]]*1000</f>
        <v>4.0829241903050963</v>
      </c>
    </row>
    <row r="941" spans="1:11" x14ac:dyDescent="0.25">
      <c r="A941" s="12">
        <v>940</v>
      </c>
      <c r="B941" s="10">
        <f>1</f>
        <v>1</v>
      </c>
      <c r="C941" s="2">
        <f>Table13478[[#This Row],[Number]]*1000000*Table13478[[#This Row],[Multiplier]]</f>
        <v>940000000</v>
      </c>
      <c r="D941" s="6">
        <f t="shared" si="62"/>
        <v>4.2603622659574417E-2</v>
      </c>
      <c r="E941" s="6">
        <f>Table13478[[#This Row],[Calibration Value]]/Constants!$B$1</f>
        <v>23.472182353846559</v>
      </c>
      <c r="F941" s="6">
        <f t="shared" si="63"/>
        <v>6.3829787234042562E-2</v>
      </c>
      <c r="G941" s="6">
        <f>$C941/Constants!$B$2</f>
        <v>15.666666666666666</v>
      </c>
      <c r="H941" s="9">
        <f t="shared" si="64"/>
        <v>1.8150686637194028E-3</v>
      </c>
      <c r="I941" s="9">
        <f t="shared" si="65"/>
        <v>4.0742417383431428E-3</v>
      </c>
      <c r="J941" s="10">
        <f>Table13478[[#This Row],[G Mass Ratio (kg)]]*1000</f>
        <v>1.8150686637194027</v>
      </c>
      <c r="K941" s="10">
        <f>Table13478[[#This Row],[G Mass Ratio (kt)]]*1000</f>
        <v>4.0742417383431428</v>
      </c>
    </row>
    <row r="942" spans="1:11" x14ac:dyDescent="0.25">
      <c r="A942" s="12">
        <v>941</v>
      </c>
      <c r="B942" s="10">
        <f>1</f>
        <v>1</v>
      </c>
      <c r="C942" s="2">
        <f>Table13478[[#This Row],[Number]]*1000000*Table13478[[#This Row],[Multiplier]]</f>
        <v>941000000</v>
      </c>
      <c r="D942" s="6">
        <f t="shared" si="62"/>
        <v>4.2558347821466475E-2</v>
      </c>
      <c r="E942" s="6">
        <f>Table13478[[#This Row],[Calibration Value]]/Constants!$B$1</f>
        <v>23.497152760605971</v>
      </c>
      <c r="F942" s="6">
        <f t="shared" si="63"/>
        <v>6.3761955366631248E-2</v>
      </c>
      <c r="G942" s="6">
        <f>$C942/Constants!$B$2</f>
        <v>15.683333333333334</v>
      </c>
      <c r="H942" s="9">
        <f t="shared" si="64"/>
        <v>1.8112129692929202E-3</v>
      </c>
      <c r="I942" s="9">
        <f t="shared" si="65"/>
        <v>4.0655869521762757E-3</v>
      </c>
      <c r="J942" s="10">
        <f>Table13478[[#This Row],[G Mass Ratio (kg)]]*1000</f>
        <v>1.8112129692929202</v>
      </c>
      <c r="K942" s="10">
        <f>Table13478[[#This Row],[G Mass Ratio (kt)]]*1000</f>
        <v>4.0655869521762753</v>
      </c>
    </row>
    <row r="943" spans="1:11" x14ac:dyDescent="0.25">
      <c r="A943" s="12">
        <v>942</v>
      </c>
      <c r="B943" s="10">
        <f>1</f>
        <v>1</v>
      </c>
      <c r="C943" s="2">
        <f>Table13478[[#This Row],[Number]]*1000000*Table13478[[#This Row],[Multiplier]]</f>
        <v>942000000</v>
      </c>
      <c r="D943" s="6">
        <f t="shared" si="62"/>
        <v>4.2513169108280208E-2</v>
      </c>
      <c r="E943" s="6">
        <f>Table13478[[#This Row],[Calibration Value]]/Constants!$B$1</f>
        <v>23.522123167365379</v>
      </c>
      <c r="F943" s="6">
        <f t="shared" si="63"/>
        <v>6.3694267515923567E-2</v>
      </c>
      <c r="G943" s="6">
        <f>$C943/Constants!$B$2</f>
        <v>15.7</v>
      </c>
      <c r="H943" s="9">
        <f t="shared" si="64"/>
        <v>1.8073695476292305E-3</v>
      </c>
      <c r="I943" s="9">
        <f t="shared" si="65"/>
        <v>4.0569597143900364E-3</v>
      </c>
      <c r="J943" s="10">
        <f>Table13478[[#This Row],[G Mass Ratio (kg)]]*1000</f>
        <v>1.8073695476292304</v>
      </c>
      <c r="K943" s="10">
        <f>Table13478[[#This Row],[G Mass Ratio (kt)]]*1000</f>
        <v>4.0569597143900369</v>
      </c>
    </row>
    <row r="944" spans="1:11" x14ac:dyDescent="0.25">
      <c r="A944" s="12">
        <v>943</v>
      </c>
      <c r="B944" s="10">
        <f>1</f>
        <v>1</v>
      </c>
      <c r="C944" s="2">
        <f>Table13478[[#This Row],[Number]]*1000000*Table13478[[#This Row],[Multiplier]]</f>
        <v>943000000</v>
      </c>
      <c r="D944" s="6">
        <f t="shared" si="62"/>
        <v>4.2468086214209923E-2</v>
      </c>
      <c r="E944" s="6">
        <f>Table13478[[#This Row],[Calibration Value]]/Constants!$B$1</f>
        <v>23.547093574124791</v>
      </c>
      <c r="F944" s="6">
        <f t="shared" si="63"/>
        <v>6.362672322375397E-2</v>
      </c>
      <c r="G944" s="6">
        <f>$C944/Constants!$B$2</f>
        <v>15.716666666666667</v>
      </c>
      <c r="H944" s="9">
        <f t="shared" si="64"/>
        <v>1.8035383466975669E-3</v>
      </c>
      <c r="I944" s="9">
        <f t="shared" si="65"/>
        <v>4.048359908192193E-3</v>
      </c>
      <c r="J944" s="10">
        <f>Table13478[[#This Row],[G Mass Ratio (kg)]]*1000</f>
        <v>1.8035383466975667</v>
      </c>
      <c r="K944" s="10">
        <f>Table13478[[#This Row],[G Mass Ratio (kt)]]*1000</f>
        <v>4.048359908192193</v>
      </c>
    </row>
    <row r="945" spans="1:11" x14ac:dyDescent="0.25">
      <c r="A945" s="12">
        <v>944</v>
      </c>
      <c r="B945" s="10">
        <f>1</f>
        <v>1</v>
      </c>
      <c r="C945" s="2">
        <f>Table13478[[#This Row],[Number]]*1000000*Table13478[[#This Row],[Multiplier]]</f>
        <v>944000000</v>
      </c>
      <c r="D945" s="6">
        <f t="shared" si="62"/>
        <v>4.2423098834745716E-2</v>
      </c>
      <c r="E945" s="6">
        <f>Table13478[[#This Row],[Calibration Value]]/Constants!$B$1</f>
        <v>23.572063980884202</v>
      </c>
      <c r="F945" s="6">
        <f t="shared" si="63"/>
        <v>6.3559322033898302E-2</v>
      </c>
      <c r="G945" s="6">
        <f>$C945/Constants!$B$2</f>
        <v>15.733333333333333</v>
      </c>
      <c r="H945" s="9">
        <f t="shared" si="64"/>
        <v>1.7997193147426033E-3</v>
      </c>
      <c r="I945" s="9">
        <f t="shared" si="65"/>
        <v>4.0397874174087902E-3</v>
      </c>
      <c r="J945" s="10">
        <f>Table13478[[#This Row],[G Mass Ratio (kg)]]*1000</f>
        <v>1.7997193147426032</v>
      </c>
      <c r="K945" s="10">
        <f>Table13478[[#This Row],[G Mass Ratio (kt)]]*1000</f>
        <v>4.0397874174087907</v>
      </c>
    </row>
    <row r="946" spans="1:11" x14ac:dyDescent="0.25">
      <c r="A946" s="12">
        <v>945</v>
      </c>
      <c r="B946" s="10">
        <f>1</f>
        <v>1</v>
      </c>
      <c r="C946" s="2">
        <f>Table13478[[#This Row],[Number]]*1000000*Table13478[[#This Row],[Multiplier]]</f>
        <v>945000000</v>
      </c>
      <c r="D946" s="6">
        <f t="shared" si="62"/>
        <v>4.2378206666666619E-2</v>
      </c>
      <c r="E946" s="6">
        <f>Table13478[[#This Row],[Calibration Value]]/Constants!$B$1</f>
        <v>23.597034387643614</v>
      </c>
      <c r="F946" s="6">
        <f t="shared" si="63"/>
        <v>6.3492063492063489E-2</v>
      </c>
      <c r="G946" s="6">
        <f>$C946/Constants!$B$2</f>
        <v>15.75</v>
      </c>
      <c r="H946" s="9">
        <f t="shared" si="64"/>
        <v>1.7959124002827071E-3</v>
      </c>
      <c r="I946" s="9">
        <f t="shared" si="65"/>
        <v>4.0312421264802212E-3</v>
      </c>
      <c r="J946" s="10">
        <f>Table13478[[#This Row],[G Mass Ratio (kg)]]*1000</f>
        <v>1.7959124002827072</v>
      </c>
      <c r="K946" s="10">
        <f>Table13478[[#This Row],[G Mass Ratio (kt)]]*1000</f>
        <v>4.0312421264802216</v>
      </c>
    </row>
    <row r="947" spans="1:11" x14ac:dyDescent="0.25">
      <c r="A947" s="12">
        <v>946</v>
      </c>
      <c r="B947" s="10">
        <f>1</f>
        <v>1</v>
      </c>
      <c r="C947" s="2">
        <f>Table13478[[#This Row],[Number]]*1000000*Table13478[[#This Row],[Multiplier]]</f>
        <v>946000000</v>
      </c>
      <c r="D947" s="6">
        <f t="shared" si="62"/>
        <v>4.2333409408033776E-2</v>
      </c>
      <c r="E947" s="6">
        <f>Table13478[[#This Row],[Calibration Value]]/Constants!$B$1</f>
        <v>23.622004794403026</v>
      </c>
      <c r="F947" s="6">
        <f t="shared" si="63"/>
        <v>6.3424947145877375E-2</v>
      </c>
      <c r="G947" s="6">
        <f>$C947/Constants!$B$2</f>
        <v>15.766666666666667</v>
      </c>
      <c r="H947" s="9">
        <f t="shared" si="64"/>
        <v>1.7921175521082027E-3</v>
      </c>
      <c r="I947" s="9">
        <f t="shared" si="65"/>
        <v>4.0227239204573386E-3</v>
      </c>
      <c r="J947" s="10">
        <f>Table13478[[#This Row],[G Mass Ratio (kg)]]*1000</f>
        <v>1.7921175521082027</v>
      </c>
      <c r="K947" s="10">
        <f>Table13478[[#This Row],[G Mass Ratio (kt)]]*1000</f>
        <v>4.0227239204573388</v>
      </c>
    </row>
    <row r="948" spans="1:11" x14ac:dyDescent="0.25">
      <c r="A948" s="12">
        <v>947</v>
      </c>
      <c r="B948" s="10">
        <f>1</f>
        <v>1</v>
      </c>
      <c r="C948" s="2">
        <f>Table13478[[#This Row],[Number]]*1000000*Table13478[[#This Row],[Multiplier]]</f>
        <v>947000000</v>
      </c>
      <c r="D948" s="6">
        <f t="shared" si="62"/>
        <v>4.2288706758183685E-2</v>
      </c>
      <c r="E948" s="6">
        <f>Table13478[[#This Row],[Calibration Value]]/Constants!$B$1</f>
        <v>23.646975201162437</v>
      </c>
      <c r="F948" s="6">
        <f t="shared" si="63"/>
        <v>6.3357972544878557E-2</v>
      </c>
      <c r="G948" s="6">
        <f>$C948/Constants!$B$2</f>
        <v>15.783333333333333</v>
      </c>
      <c r="H948" s="9">
        <f t="shared" si="64"/>
        <v>1.7883347192796505E-3</v>
      </c>
      <c r="I948" s="9">
        <f t="shared" si="65"/>
        <v>4.0142326849975851E-3</v>
      </c>
      <c r="J948" s="10">
        <f>Table13478[[#This Row],[G Mass Ratio (kg)]]*1000</f>
        <v>1.7883347192796506</v>
      </c>
      <c r="K948" s="10">
        <f>Table13478[[#This Row],[G Mass Ratio (kt)]]*1000</f>
        <v>4.0142326849975847</v>
      </c>
    </row>
    <row r="949" spans="1:11" x14ac:dyDescent="0.25">
      <c r="A949" s="12">
        <v>948</v>
      </c>
      <c r="B949" s="10">
        <f>1</f>
        <v>1</v>
      </c>
      <c r="C949" s="2">
        <f>Table13478[[#This Row],[Number]]*1000000*Table13478[[#This Row],[Multiplier]]</f>
        <v>948000000</v>
      </c>
      <c r="D949" s="6">
        <f t="shared" si="62"/>
        <v>4.2244098417721469E-2</v>
      </c>
      <c r="E949" s="6">
        <f>Table13478[[#This Row],[Calibration Value]]/Constants!$B$1</f>
        <v>23.671945607921849</v>
      </c>
      <c r="F949" s="6">
        <f t="shared" si="63"/>
        <v>6.3291139240506319E-2</v>
      </c>
      <c r="G949" s="6">
        <f>$C949/Constants!$B$2</f>
        <v>15.8</v>
      </c>
      <c r="H949" s="9">
        <f t="shared" si="64"/>
        <v>1.7845638511261375E-3</v>
      </c>
      <c r="I949" s="9">
        <f t="shared" si="65"/>
        <v>4.0057683063611585E-3</v>
      </c>
      <c r="J949" s="10">
        <f>Table13478[[#This Row],[G Mass Ratio (kg)]]*1000</f>
        <v>1.7845638511261375</v>
      </c>
      <c r="K949" s="10">
        <f>Table13478[[#This Row],[G Mass Ratio (kt)]]*1000</f>
        <v>4.0057683063611584</v>
      </c>
    </row>
    <row r="950" spans="1:11" x14ac:dyDescent="0.25">
      <c r="A950" s="12">
        <v>949</v>
      </c>
      <c r="B950" s="10">
        <f>1</f>
        <v>1</v>
      </c>
      <c r="C950" s="2">
        <f>Table13478[[#This Row],[Number]]*1000000*Table13478[[#This Row],[Multiplier]]</f>
        <v>949000000</v>
      </c>
      <c r="D950" s="6">
        <f t="shared" si="62"/>
        <v>4.2199584088514173E-2</v>
      </c>
      <c r="E950" s="6">
        <f>Table13478[[#This Row],[Calibration Value]]/Constants!$B$1</f>
        <v>23.696916014681261</v>
      </c>
      <c r="F950" s="6">
        <f t="shared" si="63"/>
        <v>6.3224446786090627E-2</v>
      </c>
      <c r="G950" s="6">
        <f>$C950/Constants!$B$2</f>
        <v>15.816666666666666</v>
      </c>
      <c r="H950" s="9">
        <f t="shared" si="64"/>
        <v>1.7808048972435787E-3</v>
      </c>
      <c r="I950" s="9">
        <f t="shared" si="65"/>
        <v>3.9973306714072053E-3</v>
      </c>
      <c r="J950" s="10">
        <f>Table13478[[#This Row],[G Mass Ratio (kg)]]*1000</f>
        <v>1.7808048972435786</v>
      </c>
      <c r="K950" s="10">
        <f>Table13478[[#This Row],[G Mass Ratio (kt)]]*1000</f>
        <v>3.9973306714072052</v>
      </c>
    </row>
    <row r="951" spans="1:11" x14ac:dyDescent="0.25">
      <c r="A951" s="12">
        <v>950</v>
      </c>
      <c r="B951" s="10">
        <f>1</f>
        <v>1</v>
      </c>
      <c r="C951" s="2">
        <f>Table13478[[#This Row],[Number]]*1000000*Table13478[[#This Row],[Multiplier]]</f>
        <v>950000000</v>
      </c>
      <c r="D951" s="6">
        <f t="shared" si="62"/>
        <v>4.2155163473684164E-2</v>
      </c>
      <c r="E951" s="6">
        <f>Table13478[[#This Row],[Calibration Value]]/Constants!$B$1</f>
        <v>23.721886421440669</v>
      </c>
      <c r="F951" s="6">
        <f t="shared" si="63"/>
        <v>6.3157894736842107E-2</v>
      </c>
      <c r="G951" s="6">
        <f>$C951/Constants!$B$2</f>
        <v>15.833333333333334</v>
      </c>
      <c r="H951" s="9">
        <f t="shared" si="64"/>
        <v>1.7770578074930354E-3</v>
      </c>
      <c r="I951" s="9">
        <f t="shared" si="65"/>
        <v>3.988919667590028E-3</v>
      </c>
      <c r="J951" s="10">
        <f>Table13478[[#This Row],[G Mass Ratio (kg)]]*1000</f>
        <v>1.7770578074930354</v>
      </c>
      <c r="K951" s="10">
        <f>Table13478[[#This Row],[G Mass Ratio (kt)]]*1000</f>
        <v>3.9889196675900278</v>
      </c>
    </row>
    <row r="952" spans="1:11" x14ac:dyDescent="0.25">
      <c r="A952" s="12">
        <v>951</v>
      </c>
      <c r="B952" s="10">
        <f>1</f>
        <v>1</v>
      </c>
      <c r="C952" s="2">
        <f>Table13478[[#This Row],[Number]]*1000000*Table13478[[#This Row],[Multiplier]]</f>
        <v>951000000</v>
      </c>
      <c r="D952" s="6">
        <f t="shared" si="62"/>
        <v>4.2110836277602474E-2</v>
      </c>
      <c r="E952" s="6">
        <f>Table13478[[#This Row],[Calibration Value]]/Constants!$B$1</f>
        <v>23.74685682820008</v>
      </c>
      <c r="F952" s="6">
        <f t="shared" si="63"/>
        <v>6.3091482649842268E-2</v>
      </c>
      <c r="G952" s="6">
        <f>$C952/Constants!$B$2</f>
        <v>15.85</v>
      </c>
      <c r="H952" s="9">
        <f t="shared" si="64"/>
        <v>1.7733225319990407E-3</v>
      </c>
      <c r="I952" s="9">
        <f t="shared" si="65"/>
        <v>3.9805351829553482E-3</v>
      </c>
      <c r="J952" s="10">
        <f>Table13478[[#This Row],[G Mass Ratio (kg)]]*1000</f>
        <v>1.7733225319990407</v>
      </c>
      <c r="K952" s="10">
        <f>Table13478[[#This Row],[G Mass Ratio (kt)]]*1000</f>
        <v>3.9805351829553484</v>
      </c>
    </row>
    <row r="953" spans="1:11" x14ac:dyDescent="0.25">
      <c r="A953" s="12">
        <v>952</v>
      </c>
      <c r="B953" s="10">
        <f>1</f>
        <v>1</v>
      </c>
      <c r="C953" s="2">
        <f>Table13478[[#This Row],[Number]]*1000000*Table13478[[#This Row],[Multiplier]]</f>
        <v>952000000</v>
      </c>
      <c r="D953" s="6">
        <f t="shared" si="62"/>
        <v>4.2066602205882306E-2</v>
      </c>
      <c r="E953" s="6">
        <f>Table13478[[#This Row],[Calibration Value]]/Constants!$B$1</f>
        <v>23.771827234959492</v>
      </c>
      <c r="F953" s="6">
        <f t="shared" si="63"/>
        <v>6.3025210084033612E-2</v>
      </c>
      <c r="G953" s="6">
        <f>$C953/Constants!$B$2</f>
        <v>15.866666666666667</v>
      </c>
      <c r="H953" s="9">
        <f t="shared" si="64"/>
        <v>1.7695990211479421E-3</v>
      </c>
      <c r="I953" s="9">
        <f t="shared" si="65"/>
        <v>3.9721771061365721E-3</v>
      </c>
      <c r="J953" s="10">
        <f>Table13478[[#This Row],[G Mass Ratio (kg)]]*1000</f>
        <v>1.769599021147942</v>
      </c>
      <c r="K953" s="10">
        <f>Table13478[[#This Row],[G Mass Ratio (kt)]]*1000</f>
        <v>3.9721771061365723</v>
      </c>
    </row>
    <row r="954" spans="1:11" x14ac:dyDescent="0.25">
      <c r="A954" s="12">
        <v>953</v>
      </c>
      <c r="B954" s="10">
        <f>1</f>
        <v>1</v>
      </c>
      <c r="C954" s="2">
        <f>Table13478[[#This Row],[Number]]*1000000*Table13478[[#This Row],[Multiplier]]</f>
        <v>953000000</v>
      </c>
      <c r="D954" s="6">
        <f t="shared" si="62"/>
        <v>4.202246096537246E-2</v>
      </c>
      <c r="E954" s="6">
        <f>Table13478[[#This Row],[Calibration Value]]/Constants!$B$1</f>
        <v>23.796797641718904</v>
      </c>
      <c r="F954" s="6">
        <f t="shared" si="63"/>
        <v>6.2959076600209871E-2</v>
      </c>
      <c r="G954" s="6">
        <f>$C954/Constants!$B$2</f>
        <v>15.883333333333333</v>
      </c>
      <c r="H954" s="9">
        <f t="shared" si="64"/>
        <v>1.7658872255862522E-3</v>
      </c>
      <c r="I954" s="9">
        <f t="shared" si="65"/>
        <v>3.9638453263510943E-3</v>
      </c>
      <c r="J954" s="10">
        <f>Table13478[[#This Row],[G Mass Ratio (kg)]]*1000</f>
        <v>1.7658872255862521</v>
      </c>
      <c r="K954" s="10">
        <f>Table13478[[#This Row],[G Mass Ratio (kt)]]*1000</f>
        <v>3.9638453263510942</v>
      </c>
    </row>
    <row r="955" spans="1:11" x14ac:dyDescent="0.25">
      <c r="A955" s="12">
        <v>954</v>
      </c>
      <c r="B955" s="10">
        <f>1</f>
        <v>1</v>
      </c>
      <c r="C955" s="2">
        <f>Table13478[[#This Row],[Number]]*1000000*Table13478[[#This Row],[Multiplier]]</f>
        <v>954000000</v>
      </c>
      <c r="D955" s="6">
        <f t="shared" si="62"/>
        <v>4.1978412264150895E-2</v>
      </c>
      <c r="E955" s="6">
        <f>Table13478[[#This Row],[Calibration Value]]/Constants!$B$1</f>
        <v>23.821768048478315</v>
      </c>
      <c r="F955" s="6">
        <f t="shared" si="63"/>
        <v>6.2893081761006289E-2</v>
      </c>
      <c r="G955" s="6">
        <f>$C955/Constants!$B$2</f>
        <v>15.9</v>
      </c>
      <c r="H955" s="9">
        <f t="shared" si="64"/>
        <v>1.7621870962190142E-3</v>
      </c>
      <c r="I955" s="9">
        <f t="shared" si="65"/>
        <v>3.9555397333966222E-3</v>
      </c>
      <c r="J955" s="10">
        <f>Table13478[[#This Row],[G Mass Ratio (kg)]]*1000</f>
        <v>1.7621870962190143</v>
      </c>
      <c r="K955" s="10">
        <f>Table13478[[#This Row],[G Mass Ratio (kt)]]*1000</f>
        <v>3.955539733396622</v>
      </c>
    </row>
    <row r="956" spans="1:11" x14ac:dyDescent="0.25">
      <c r="A956" s="12">
        <v>955</v>
      </c>
      <c r="B956" s="10">
        <f>1</f>
        <v>1</v>
      </c>
      <c r="C956" s="2">
        <f>Table13478[[#This Row],[Number]]*1000000*Table13478[[#This Row],[Multiplier]]</f>
        <v>955000000</v>
      </c>
      <c r="D956" s="6">
        <f t="shared" si="62"/>
        <v>4.1934455811518272E-2</v>
      </c>
      <c r="E956" s="6">
        <f>Table13478[[#This Row],[Calibration Value]]/Constants!$B$1</f>
        <v>23.846738455237727</v>
      </c>
      <c r="F956" s="6">
        <f t="shared" si="63"/>
        <v>6.2827225130890049E-2</v>
      </c>
      <c r="G956" s="6">
        <f>$C956/Constants!$B$2</f>
        <v>15.916666666666666</v>
      </c>
      <c r="H956" s="9">
        <f t="shared" si="64"/>
        <v>1.7584985842081786E-3</v>
      </c>
      <c r="I956" s="9">
        <f t="shared" si="65"/>
        <v>3.9472602176475425E-3</v>
      </c>
      <c r="J956" s="10">
        <f>Table13478[[#This Row],[G Mass Ratio (kg)]]*1000</f>
        <v>1.7584985842081786</v>
      </c>
      <c r="K956" s="10">
        <f>Table13478[[#This Row],[G Mass Ratio (kt)]]*1000</f>
        <v>3.9472602176475426</v>
      </c>
    </row>
    <row r="957" spans="1:11" x14ac:dyDescent="0.25">
      <c r="A957" s="12">
        <v>956</v>
      </c>
      <c r="B957" s="10">
        <f>1</f>
        <v>1</v>
      </c>
      <c r="C957" s="2">
        <f>Table13478[[#This Row],[Number]]*1000000*Table13478[[#This Row],[Multiplier]]</f>
        <v>956000000</v>
      </c>
      <c r="D957" s="6">
        <f t="shared" si="62"/>
        <v>4.1890591317991582E-2</v>
      </c>
      <c r="E957" s="6">
        <f>Table13478[[#This Row],[Calibration Value]]/Constants!$B$1</f>
        <v>23.871708861997138</v>
      </c>
      <c r="F957" s="6">
        <f t="shared" si="63"/>
        <v>6.2761506276150625E-2</v>
      </c>
      <c r="G957" s="6">
        <f>$C957/Constants!$B$2</f>
        <v>15.933333333333334</v>
      </c>
      <c r="H957" s="9">
        <f t="shared" si="64"/>
        <v>1.7548216409709917E-3</v>
      </c>
      <c r="I957" s="9">
        <f t="shared" si="65"/>
        <v>3.9390066700512941E-3</v>
      </c>
      <c r="J957" s="10">
        <f>Table13478[[#This Row],[G Mass Ratio (kg)]]*1000</f>
        <v>1.7548216409709918</v>
      </c>
      <c r="K957" s="10">
        <f>Table13478[[#This Row],[G Mass Ratio (kt)]]*1000</f>
        <v>3.939006670051294</v>
      </c>
    </row>
    <row r="958" spans="1:11" x14ac:dyDescent="0.25">
      <c r="A958" s="12">
        <v>957</v>
      </c>
      <c r="B958" s="10">
        <f>1</f>
        <v>1</v>
      </c>
      <c r="C958" s="2">
        <f>Table13478[[#This Row],[Number]]*1000000*Table13478[[#This Row],[Multiplier]]</f>
        <v>957000000</v>
      </c>
      <c r="D958" s="6">
        <f t="shared" si="62"/>
        <v>4.1846818495297755E-2</v>
      </c>
      <c r="E958" s="6">
        <f>Table13478[[#This Row],[Calibration Value]]/Constants!$B$1</f>
        <v>23.89667926875655</v>
      </c>
      <c r="F958" s="6">
        <f t="shared" si="63"/>
        <v>6.269592476489029E-2</v>
      </c>
      <c r="G958" s="6">
        <f>$C958/Constants!$B$2</f>
        <v>15.95</v>
      </c>
      <c r="H958" s="9">
        <f t="shared" si="64"/>
        <v>1.7511562181783942E-3</v>
      </c>
      <c r="I958" s="9">
        <f t="shared" si="65"/>
        <v>3.9307789821247836E-3</v>
      </c>
      <c r="J958" s="10">
        <f>Table13478[[#This Row],[G Mass Ratio (kg)]]*1000</f>
        <v>1.7511562181783942</v>
      </c>
      <c r="K958" s="10">
        <f>Table13478[[#This Row],[G Mass Ratio (kt)]]*1000</f>
        <v>3.9307789821247838</v>
      </c>
    </row>
    <row r="959" spans="1:11" x14ac:dyDescent="0.25">
      <c r="A959" s="12">
        <v>958</v>
      </c>
      <c r="B959" s="10">
        <f>1</f>
        <v>1</v>
      </c>
      <c r="C959" s="2">
        <f>Table13478[[#This Row],[Number]]*1000000*Table13478[[#This Row],[Multiplier]]</f>
        <v>958000000</v>
      </c>
      <c r="D959" s="6">
        <f t="shared" si="62"/>
        <v>4.180313705636738E-2</v>
      </c>
      <c r="E959" s="6">
        <f>Table13478[[#This Row],[Calibration Value]]/Constants!$B$1</f>
        <v>23.921649675515962</v>
      </c>
      <c r="F959" s="6">
        <f t="shared" si="63"/>
        <v>6.2630480167014613E-2</v>
      </c>
      <c r="G959" s="6">
        <f>$C959/Constants!$B$2</f>
        <v>15.966666666666667</v>
      </c>
      <c r="H959" s="9">
        <f t="shared" si="64"/>
        <v>1.7475022677534357E-3</v>
      </c>
      <c r="I959" s="9">
        <f t="shared" si="65"/>
        <v>3.9225770459508109E-3</v>
      </c>
      <c r="J959" s="10">
        <f>Table13478[[#This Row],[G Mass Ratio (kg)]]*1000</f>
        <v>1.7475022677534358</v>
      </c>
      <c r="K959" s="10">
        <f>Table13478[[#This Row],[G Mass Ratio (kt)]]*1000</f>
        <v>3.9225770459508107</v>
      </c>
    </row>
    <row r="960" spans="1:11" x14ac:dyDescent="0.25">
      <c r="A960" s="12">
        <v>959</v>
      </c>
      <c r="B960" s="10">
        <f>1</f>
        <v>1</v>
      </c>
      <c r="C960" s="2">
        <f>Table13478[[#This Row],[Number]]*1000000*Table13478[[#This Row],[Multiplier]]</f>
        <v>959000000</v>
      </c>
      <c r="D960" s="6">
        <f t="shared" si="62"/>
        <v>4.1759546715328423E-2</v>
      </c>
      <c r="E960" s="6">
        <f>Table13478[[#This Row],[Calibration Value]]/Constants!$B$1</f>
        <v>23.94662008227537</v>
      </c>
      <c r="F960" s="6">
        <f t="shared" si="63"/>
        <v>6.2565172054223156E-2</v>
      </c>
      <c r="G960" s="6">
        <f>$C960/Constants!$B$2</f>
        <v>15.983333333333333</v>
      </c>
      <c r="H960" s="9">
        <f t="shared" si="64"/>
        <v>1.7438597418696969E-3</v>
      </c>
      <c r="I960" s="9">
        <f t="shared" si="65"/>
        <v>3.9144007541745459E-3</v>
      </c>
      <c r="J960" s="10">
        <f>Table13478[[#This Row],[G Mass Ratio (kg)]]*1000</f>
        <v>1.7438597418696968</v>
      </c>
      <c r="K960" s="10">
        <f>Table13478[[#This Row],[G Mass Ratio (kt)]]*1000</f>
        <v>3.914400754174546</v>
      </c>
    </row>
    <row r="961" spans="1:11" x14ac:dyDescent="0.25">
      <c r="A961" s="12">
        <v>960</v>
      </c>
      <c r="B961" s="10">
        <f>1</f>
        <v>1</v>
      </c>
      <c r="C961" s="2">
        <f>Table13478[[#This Row],[Number]]*1000000*Table13478[[#This Row],[Multiplier]]</f>
        <v>960000000</v>
      </c>
      <c r="D961" s="6">
        <f t="shared" si="62"/>
        <v>4.1716047187499952E-2</v>
      </c>
      <c r="E961" s="6">
        <f>Table13478[[#This Row],[Calibration Value]]/Constants!$B$1</f>
        <v>23.971590489034782</v>
      </c>
      <c r="F961" s="6">
        <f t="shared" si="63"/>
        <v>6.25E-2</v>
      </c>
      <c r="G961" s="6">
        <f>$C961/Constants!$B$2</f>
        <v>16</v>
      </c>
      <c r="H961" s="9">
        <f t="shared" si="64"/>
        <v>1.7402285929497227E-3</v>
      </c>
      <c r="I961" s="9">
        <f t="shared" si="65"/>
        <v>3.90625E-3</v>
      </c>
      <c r="J961" s="10">
        <f>Table13478[[#This Row],[G Mass Ratio (kg)]]*1000</f>
        <v>1.7402285929497228</v>
      </c>
      <c r="K961" s="10">
        <f>Table13478[[#This Row],[G Mass Ratio (kt)]]*1000</f>
        <v>3.90625</v>
      </c>
    </row>
    <row r="962" spans="1:11" x14ac:dyDescent="0.25">
      <c r="A962" s="12">
        <v>961</v>
      </c>
      <c r="B962" s="10">
        <f>1</f>
        <v>1</v>
      </c>
      <c r="C962" s="2">
        <f>Table13478[[#This Row],[Number]]*1000000*Table13478[[#This Row],[Multiplier]]</f>
        <v>961000000</v>
      </c>
      <c r="D962" s="6">
        <f t="shared" si="62"/>
        <v>4.1672638189386005E-2</v>
      </c>
      <c r="E962" s="6">
        <f>Table13478[[#This Row],[Calibration Value]]/Constants!$B$1</f>
        <v>23.996560895794193</v>
      </c>
      <c r="F962" s="6">
        <f t="shared" si="63"/>
        <v>6.2434963579604583E-2</v>
      </c>
      <c r="G962" s="6">
        <f>$C962/Constants!$B$2</f>
        <v>16.016666666666666</v>
      </c>
      <c r="H962" s="9">
        <f t="shared" si="64"/>
        <v>1.7366087736634729E-3</v>
      </c>
      <c r="I962" s="9">
        <f t="shared" si="65"/>
        <v>3.8981246771865505E-3</v>
      </c>
      <c r="J962" s="10">
        <f>Table13478[[#This Row],[G Mass Ratio (kg)]]*1000</f>
        <v>1.7366087736634728</v>
      </c>
      <c r="K962" s="10">
        <f>Table13478[[#This Row],[G Mass Ratio (kt)]]*1000</f>
        <v>3.8981246771865505</v>
      </c>
    </row>
    <row r="963" spans="1:11" x14ac:dyDescent="0.25">
      <c r="A963" s="12">
        <v>962</v>
      </c>
      <c r="B963" s="10">
        <f>1</f>
        <v>1</v>
      </c>
      <c r="C963" s="2">
        <f>Table13478[[#This Row],[Number]]*1000000*Table13478[[#This Row],[Multiplier]]</f>
        <v>962000000</v>
      </c>
      <c r="D963" s="6">
        <f t="shared" si="62"/>
        <v>4.162931943866939E-2</v>
      </c>
      <c r="E963" s="6">
        <f>Table13478[[#This Row],[Calibration Value]]/Constants!$B$1</f>
        <v>24.021531302553605</v>
      </c>
      <c r="F963" s="6">
        <f t="shared" si="63"/>
        <v>6.2370062370062367E-2</v>
      </c>
      <c r="G963" s="6">
        <f>$C963/Constants!$B$2</f>
        <v>16.033333333333335</v>
      </c>
      <c r="H963" s="9">
        <f t="shared" si="64"/>
        <v>1.7330002369267772E-3</v>
      </c>
      <c r="I963" s="9">
        <f t="shared" si="65"/>
        <v>3.8900246800454698E-3</v>
      </c>
      <c r="J963" s="10">
        <f>Table13478[[#This Row],[G Mass Ratio (kg)]]*1000</f>
        <v>1.7330002369267772</v>
      </c>
      <c r="K963" s="10">
        <f>Table13478[[#This Row],[G Mass Ratio (kt)]]*1000</f>
        <v>3.8900246800454696</v>
      </c>
    </row>
    <row r="964" spans="1:11" x14ac:dyDescent="0.25">
      <c r="A964" s="12">
        <v>963</v>
      </c>
      <c r="B964" s="10">
        <f>1</f>
        <v>1</v>
      </c>
      <c r="C964" s="2">
        <f>Table13478[[#This Row],[Number]]*1000000*Table13478[[#This Row],[Multiplier]]</f>
        <v>963000000</v>
      </c>
      <c r="D964" s="6">
        <f t="shared" si="62"/>
        <v>4.1586090654205557E-2</v>
      </c>
      <c r="E964" s="6">
        <f>Table13478[[#This Row],[Calibration Value]]/Constants!$B$1</f>
        <v>24.046501709313016</v>
      </c>
      <c r="F964" s="6">
        <f t="shared" si="63"/>
        <v>6.2305295950155763E-2</v>
      </c>
      <c r="G964" s="6">
        <f>$C964/Constants!$B$2</f>
        <v>16.05</v>
      </c>
      <c r="H964" s="9">
        <f t="shared" si="64"/>
        <v>1.7294029358998029E-3</v>
      </c>
      <c r="I964" s="9">
        <f t="shared" si="65"/>
        <v>3.8819499034364962E-3</v>
      </c>
      <c r="J964" s="10">
        <f>Table13478[[#This Row],[G Mass Ratio (kg)]]*1000</f>
        <v>1.7294029358998029</v>
      </c>
      <c r="K964" s="10">
        <f>Table13478[[#This Row],[G Mass Ratio (kt)]]*1000</f>
        <v>3.8819499034364964</v>
      </c>
    </row>
    <row r="965" spans="1:11" x14ac:dyDescent="0.25">
      <c r="A965" s="12">
        <v>964</v>
      </c>
      <c r="B965" s="10">
        <f>1</f>
        <v>1</v>
      </c>
      <c r="C965" s="2">
        <f>Table13478[[#This Row],[Number]]*1000000*Table13478[[#This Row],[Multiplier]]</f>
        <v>964000000</v>
      </c>
      <c r="D965" s="6">
        <f t="shared" si="62"/>
        <v>4.1542951556016547E-2</v>
      </c>
      <c r="E965" s="6">
        <f>Table13478[[#This Row],[Calibration Value]]/Constants!$B$1</f>
        <v>24.071472116072428</v>
      </c>
      <c r="F965" s="6">
        <f t="shared" si="63"/>
        <v>6.2240663900414939E-2</v>
      </c>
      <c r="G965" s="6">
        <f>$C965/Constants!$B$2</f>
        <v>16.066666666666666</v>
      </c>
      <c r="H965" s="9">
        <f t="shared" si="64"/>
        <v>1.7258168239855376E-3</v>
      </c>
      <c r="I965" s="9">
        <f t="shared" si="65"/>
        <v>3.8739002427644153E-3</v>
      </c>
      <c r="J965" s="10">
        <f>Table13478[[#This Row],[G Mass Ratio (kg)]]*1000</f>
        <v>1.7258168239855376</v>
      </c>
      <c r="K965" s="10">
        <f>Table13478[[#This Row],[G Mass Ratio (kt)]]*1000</f>
        <v>3.8739002427644151</v>
      </c>
    </row>
    <row r="966" spans="1:11" x14ac:dyDescent="0.25">
      <c r="A966" s="12">
        <v>965</v>
      </c>
      <c r="B966" s="10">
        <f>1</f>
        <v>1</v>
      </c>
      <c r="C966" s="2">
        <f>Table13478[[#This Row],[Number]]*1000000*Table13478[[#This Row],[Multiplier]]</f>
        <v>965000000</v>
      </c>
      <c r="D966" s="6">
        <f t="shared" si="62"/>
        <v>4.1499901865284926E-2</v>
      </c>
      <c r="E966" s="6">
        <f>Table13478[[#This Row],[Calibration Value]]/Constants!$B$1</f>
        <v>24.09644252283184</v>
      </c>
      <c r="F966" s="6">
        <f t="shared" si="63"/>
        <v>6.2176165803108814E-2</v>
      </c>
      <c r="G966" s="6">
        <f>$C966/Constants!$B$2</f>
        <v>16.083333333333332</v>
      </c>
      <c r="H966" s="9">
        <f t="shared" si="64"/>
        <v>1.7222418548282793E-3</v>
      </c>
      <c r="I966" s="9">
        <f t="shared" si="65"/>
        <v>3.8658755939756781E-3</v>
      </c>
      <c r="J966" s="10">
        <f>Table13478[[#This Row],[G Mass Ratio (kg)]]*1000</f>
        <v>1.7222418548282794</v>
      </c>
      <c r="K966" s="10">
        <f>Table13478[[#This Row],[G Mass Ratio (kt)]]*1000</f>
        <v>3.8658755939756779</v>
      </c>
    </row>
    <row r="967" spans="1:11" x14ac:dyDescent="0.25">
      <c r="A967" s="12">
        <v>966</v>
      </c>
      <c r="B967" s="10">
        <f>1</f>
        <v>1</v>
      </c>
      <c r="C967" s="2">
        <f>Table13478[[#This Row],[Number]]*1000000*Table13478[[#This Row],[Multiplier]]</f>
        <v>966000000</v>
      </c>
      <c r="D967" s="6">
        <f t="shared" si="62"/>
        <v>4.1456941304347773E-2</v>
      </c>
      <c r="E967" s="6">
        <f>Table13478[[#This Row],[Calibration Value]]/Constants!$B$1</f>
        <v>24.121412929591251</v>
      </c>
      <c r="F967" s="6">
        <f t="shared" si="63"/>
        <v>6.2111801242236017E-2</v>
      </c>
      <c r="G967" s="6">
        <f>$C967/Constants!$B$2</f>
        <v>16.100000000000001</v>
      </c>
      <c r="H967" s="9">
        <f t="shared" si="64"/>
        <v>1.7186779823121364E-3</v>
      </c>
      <c r="I967" s="9">
        <f t="shared" si="65"/>
        <v>3.8578758535550315E-3</v>
      </c>
      <c r="J967" s="10">
        <f>Table13478[[#This Row],[G Mass Ratio (kg)]]*1000</f>
        <v>1.7186779823121363</v>
      </c>
      <c r="K967" s="10">
        <f>Table13478[[#This Row],[G Mass Ratio (kt)]]*1000</f>
        <v>3.8578758535550315</v>
      </c>
    </row>
    <row r="968" spans="1:11" x14ac:dyDescent="0.25">
      <c r="A968" s="12">
        <v>967</v>
      </c>
      <c r="B968" s="10">
        <f>1</f>
        <v>1</v>
      </c>
      <c r="C968" s="2">
        <f>Table13478[[#This Row],[Number]]*1000000*Table13478[[#This Row],[Multiplier]]</f>
        <v>967000000</v>
      </c>
      <c r="D968" s="6">
        <f t="shared" si="62"/>
        <v>4.141406959669075E-2</v>
      </c>
      <c r="E968" s="6">
        <f>Table13478[[#This Row],[Calibration Value]]/Constants!$B$1</f>
        <v>24.146383336350659</v>
      </c>
      <c r="F968" s="6">
        <f t="shared" si="63"/>
        <v>6.2047569803516028E-2</v>
      </c>
      <c r="G968" s="6">
        <f>$C968/Constants!$B$2</f>
        <v>16.116666666666667</v>
      </c>
      <c r="H968" s="9">
        <f t="shared" si="64"/>
        <v>1.7151251605595451E-3</v>
      </c>
      <c r="I968" s="9">
        <f t="shared" si="65"/>
        <v>3.8499009185221939E-3</v>
      </c>
      <c r="J968" s="10">
        <f>Table13478[[#This Row],[G Mass Ratio (kg)]]*1000</f>
        <v>1.715125160559545</v>
      </c>
      <c r="K968" s="10">
        <f>Table13478[[#This Row],[G Mass Ratio (kt)]]*1000</f>
        <v>3.8499009185221937</v>
      </c>
    </row>
    <row r="969" spans="1:11" x14ac:dyDescent="0.25">
      <c r="A969" s="12">
        <v>968</v>
      </c>
      <c r="B969" s="10">
        <f>1</f>
        <v>1</v>
      </c>
      <c r="C969" s="2">
        <f>Table13478[[#This Row],[Number]]*1000000*Table13478[[#This Row],[Multiplier]]</f>
        <v>968000000</v>
      </c>
      <c r="D969" s="6">
        <f t="shared" si="62"/>
        <v>4.1371286466942103E-2</v>
      </c>
      <c r="E969" s="6">
        <f>Table13478[[#This Row],[Calibration Value]]/Constants!$B$1</f>
        <v>24.171353743110071</v>
      </c>
      <c r="F969" s="6">
        <f t="shared" si="63"/>
        <v>6.1983471074380167E-2</v>
      </c>
      <c r="G969" s="6">
        <f>$C969/Constants!$B$2</f>
        <v>16.133333333333333</v>
      </c>
      <c r="H969" s="9">
        <f t="shared" si="64"/>
        <v>1.7115833439297868E-3</v>
      </c>
      <c r="I969" s="9">
        <f t="shared" si="65"/>
        <v>3.8419506864285228E-3</v>
      </c>
      <c r="J969" s="10">
        <f>Table13478[[#This Row],[G Mass Ratio (kg)]]*1000</f>
        <v>1.7115833439297867</v>
      </c>
      <c r="K969" s="10">
        <f>Table13478[[#This Row],[G Mass Ratio (kt)]]*1000</f>
        <v>3.8419506864285227</v>
      </c>
    </row>
    <row r="970" spans="1:11" x14ac:dyDescent="0.25">
      <c r="A970" s="12">
        <v>969</v>
      </c>
      <c r="B970" s="10">
        <f>1</f>
        <v>1</v>
      </c>
      <c r="C970" s="2">
        <f>Table13478[[#This Row],[Number]]*1000000*Table13478[[#This Row],[Multiplier]]</f>
        <v>969000000</v>
      </c>
      <c r="D970" s="6">
        <f t="shared" si="62"/>
        <v>4.1328591640866823E-2</v>
      </c>
      <c r="E970" s="6">
        <f>Table13478[[#This Row],[Calibration Value]]/Constants!$B$1</f>
        <v>24.196324149869483</v>
      </c>
      <c r="F970" s="6">
        <f t="shared" si="63"/>
        <v>6.1919504643962855E-2</v>
      </c>
      <c r="G970" s="6">
        <f>$C970/Constants!$B$2</f>
        <v>16.149999999999999</v>
      </c>
      <c r="H970" s="9">
        <f t="shared" si="64"/>
        <v>1.7080524870175271E-3</v>
      </c>
      <c r="I970" s="9">
        <f t="shared" si="65"/>
        <v>3.8340250553537377E-3</v>
      </c>
      <c r="J970" s="10">
        <f>Table13478[[#This Row],[G Mass Ratio (kg)]]*1000</f>
        <v>1.7080524870175271</v>
      </c>
      <c r="K970" s="10">
        <f>Table13478[[#This Row],[G Mass Ratio (kt)]]*1000</f>
        <v>3.8340250553537376</v>
      </c>
    </row>
    <row r="971" spans="1:11" x14ac:dyDescent="0.25">
      <c r="A971" s="12">
        <v>970</v>
      </c>
      <c r="B971" s="10">
        <f>1</f>
        <v>1</v>
      </c>
      <c r="C971" s="2">
        <f>Table13478[[#This Row],[Number]]*1000000*Table13478[[#This Row],[Multiplier]]</f>
        <v>970000000</v>
      </c>
      <c r="D971" s="6">
        <f t="shared" si="62"/>
        <v>4.1285984845360779E-2</v>
      </c>
      <c r="E971" s="6">
        <f>Table13478[[#This Row],[Calibration Value]]/Constants!$B$1</f>
        <v>24.221294556628894</v>
      </c>
      <c r="F971" s="6">
        <f t="shared" si="63"/>
        <v>6.1855670103092779E-2</v>
      </c>
      <c r="G971" s="6">
        <f>$C971/Constants!$B$2</f>
        <v>16.166666666666668</v>
      </c>
      <c r="H971" s="9">
        <f t="shared" si="64"/>
        <v>1.70453254465136E-3</v>
      </c>
      <c r="I971" s="9">
        <f t="shared" si="65"/>
        <v>3.8261239239026456E-3</v>
      </c>
      <c r="J971" s="10">
        <f>Table13478[[#This Row],[G Mass Ratio (kg)]]*1000</f>
        <v>1.7045325446513599</v>
      </c>
      <c r="K971" s="10">
        <f>Table13478[[#This Row],[G Mass Ratio (kt)]]*1000</f>
        <v>3.8261239239026454</v>
      </c>
    </row>
    <row r="972" spans="1:11" x14ac:dyDescent="0.25">
      <c r="A972" s="12">
        <v>971</v>
      </c>
      <c r="B972" s="10">
        <f>1</f>
        <v>1</v>
      </c>
      <c r="C972" s="2">
        <f>Table13478[[#This Row],[Number]]*1000000*Table13478[[#This Row],[Multiplier]]</f>
        <v>971000000</v>
      </c>
      <c r="D972" s="6">
        <f t="shared" si="62"/>
        <v>4.1243465808444853E-2</v>
      </c>
      <c r="E972" s="6">
        <f>Table13478[[#This Row],[Calibration Value]]/Constants!$B$1</f>
        <v>24.246264963388306</v>
      </c>
      <c r="F972" s="6">
        <f t="shared" si="63"/>
        <v>6.1791967044284239E-2</v>
      </c>
      <c r="G972" s="6">
        <f>$C972/Constants!$B$2</f>
        <v>16.183333333333334</v>
      </c>
      <c r="H972" s="9">
        <f t="shared" si="64"/>
        <v>1.7010234718923597E-3</v>
      </c>
      <c r="I972" s="9">
        <f t="shared" si="65"/>
        <v>3.8182471912019096E-3</v>
      </c>
      <c r="J972" s="10">
        <f>Table13478[[#This Row],[G Mass Ratio (kg)]]*1000</f>
        <v>1.7010234718923596</v>
      </c>
      <c r="K972" s="10">
        <f>Table13478[[#This Row],[G Mass Ratio (kt)]]*1000</f>
        <v>3.8182471912019098</v>
      </c>
    </row>
    <row r="973" spans="1:11" x14ac:dyDescent="0.25">
      <c r="A973" s="12">
        <v>972</v>
      </c>
      <c r="B973" s="10">
        <f>1</f>
        <v>1</v>
      </c>
      <c r="C973" s="2">
        <f>Table13478[[#This Row],[Number]]*1000000*Table13478[[#This Row],[Multiplier]]</f>
        <v>972000000</v>
      </c>
      <c r="D973" s="6">
        <f t="shared" si="62"/>
        <v>4.1201034259259209E-2</v>
      </c>
      <c r="E973" s="6">
        <f>Table13478[[#This Row],[Calibration Value]]/Constants!$B$1</f>
        <v>24.271235370147718</v>
      </c>
      <c r="F973" s="6">
        <f t="shared" si="63"/>
        <v>6.1728395061728399E-2</v>
      </c>
      <c r="G973" s="6">
        <f>$C973/Constants!$B$2</f>
        <v>16.2</v>
      </c>
      <c r="H973" s="9">
        <f t="shared" si="64"/>
        <v>1.697525224032651E-3</v>
      </c>
      <c r="I973" s="9">
        <f t="shared" si="65"/>
        <v>3.8103947568968151E-3</v>
      </c>
      <c r="J973" s="10">
        <f>Table13478[[#This Row],[G Mass Ratio (kg)]]*1000</f>
        <v>1.697525224032651</v>
      </c>
      <c r="K973" s="10">
        <f>Table13478[[#This Row],[G Mass Ratio (kt)]]*1000</f>
        <v>3.8103947568968151</v>
      </c>
    </row>
    <row r="974" spans="1:11" x14ac:dyDescent="0.25">
      <c r="A974" s="12">
        <v>973</v>
      </c>
      <c r="B974" s="10">
        <f>1</f>
        <v>1</v>
      </c>
      <c r="C974" s="2">
        <f>Table13478[[#This Row],[Number]]*1000000*Table13478[[#This Row],[Multiplier]]</f>
        <v>973000000</v>
      </c>
      <c r="D974" s="6">
        <f t="shared" si="62"/>
        <v>4.1158689928057504E-2</v>
      </c>
      <c r="E974" s="6">
        <f>Table13478[[#This Row],[Calibration Value]]/Constants!$B$1</f>
        <v>24.296205776907129</v>
      </c>
      <c r="F974" s="6">
        <f t="shared" si="63"/>
        <v>6.1664953751284696E-2</v>
      </c>
      <c r="G974" s="6">
        <f>$C974/Constants!$B$2</f>
        <v>16.216666666666665</v>
      </c>
      <c r="H974" s="9">
        <f t="shared" si="64"/>
        <v>1.6940377565939821E-3</v>
      </c>
      <c r="I974" s="9">
        <f t="shared" si="65"/>
        <v>3.8025665211480803E-3</v>
      </c>
      <c r="J974" s="10">
        <f>Table13478[[#This Row],[G Mass Ratio (kg)]]*1000</f>
        <v>1.6940377565939821</v>
      </c>
      <c r="K974" s="10">
        <f>Table13478[[#This Row],[G Mass Ratio (kt)]]*1000</f>
        <v>3.8025665211480804</v>
      </c>
    </row>
    <row r="975" spans="1:11" x14ac:dyDescent="0.25">
      <c r="A975" s="12">
        <v>974</v>
      </c>
      <c r="B975" s="10">
        <f>1</f>
        <v>1</v>
      </c>
      <c r="C975" s="2">
        <f>Table13478[[#This Row],[Number]]*1000000*Table13478[[#This Row],[Multiplier]]</f>
        <v>974000000</v>
      </c>
      <c r="D975" s="6">
        <f t="shared" si="62"/>
        <v>4.1116432546201183E-2</v>
      </c>
      <c r="E975" s="6">
        <f>Table13478[[#This Row],[Calibration Value]]/Constants!$B$1</f>
        <v>24.321176183666541</v>
      </c>
      <c r="F975" s="6">
        <f t="shared" si="63"/>
        <v>6.1601642710472276E-2</v>
      </c>
      <c r="G975" s="6">
        <f>$C975/Constants!$B$2</f>
        <v>16.233333333333334</v>
      </c>
      <c r="H975" s="9">
        <f t="shared" si="64"/>
        <v>1.6905610253263119E-3</v>
      </c>
      <c r="I975" s="9">
        <f t="shared" si="65"/>
        <v>3.7947623846286823E-3</v>
      </c>
      <c r="J975" s="10">
        <f>Table13478[[#This Row],[G Mass Ratio (kg)]]*1000</f>
        <v>1.6905610253263119</v>
      </c>
      <c r="K975" s="10">
        <f>Table13478[[#This Row],[G Mass Ratio (kt)]]*1000</f>
        <v>3.7947623846286822</v>
      </c>
    </row>
    <row r="976" spans="1:11" x14ac:dyDescent="0.25">
      <c r="A976" s="12">
        <v>975</v>
      </c>
      <c r="B976" s="10">
        <f>1</f>
        <v>1</v>
      </c>
      <c r="C976" s="2">
        <f>Table13478[[#This Row],[Number]]*1000000*Table13478[[#This Row],[Multiplier]]</f>
        <v>975000000</v>
      </c>
      <c r="D976" s="6">
        <f t="shared" si="62"/>
        <v>4.1074261846153794E-2</v>
      </c>
      <c r="E976" s="6">
        <f>Table13478[[#This Row],[Calibration Value]]/Constants!$B$1</f>
        <v>24.346146590425953</v>
      </c>
      <c r="F976" s="6">
        <f t="shared" si="63"/>
        <v>6.1538461538461542E-2</v>
      </c>
      <c r="G976" s="6">
        <f>$C976/Constants!$B$2</f>
        <v>16.25</v>
      </c>
      <c r="H976" s="9">
        <f t="shared" si="64"/>
        <v>1.6870949862064053E-3</v>
      </c>
      <c r="I976" s="9">
        <f t="shared" si="65"/>
        <v>3.7869822485207105E-3</v>
      </c>
      <c r="J976" s="10">
        <f>Table13478[[#This Row],[G Mass Ratio (kg)]]*1000</f>
        <v>1.6870949862064053</v>
      </c>
      <c r="K976" s="10">
        <f>Table13478[[#This Row],[G Mass Ratio (kt)]]*1000</f>
        <v>3.7869822485207103</v>
      </c>
    </row>
    <row r="977" spans="1:11" x14ac:dyDescent="0.25">
      <c r="A977" s="12">
        <v>976</v>
      </c>
      <c r="B977" s="10">
        <f>1</f>
        <v>1</v>
      </c>
      <c r="C977" s="2">
        <f>Table13478[[#This Row],[Number]]*1000000*Table13478[[#This Row],[Multiplier]]</f>
        <v>976000000</v>
      </c>
      <c r="D977" s="6">
        <f t="shared" si="62"/>
        <v>4.1032177561475362E-2</v>
      </c>
      <c r="E977" s="6">
        <f>Table13478[[#This Row],[Calibration Value]]/Constants!$B$1</f>
        <v>24.371116997185361</v>
      </c>
      <c r="F977" s="6">
        <f t="shared" si="63"/>
        <v>6.147540983606558E-2</v>
      </c>
      <c r="G977" s="6">
        <f>$C977/Constants!$B$2</f>
        <v>16.266666666666666</v>
      </c>
      <c r="H977" s="9">
        <f t="shared" si="64"/>
        <v>1.6836395954364421E-3</v>
      </c>
      <c r="I977" s="9">
        <f t="shared" si="65"/>
        <v>3.7792260145122288E-3</v>
      </c>
      <c r="J977" s="10">
        <f>Table13478[[#This Row],[G Mass Ratio (kg)]]*1000</f>
        <v>1.683639595436442</v>
      </c>
      <c r="K977" s="10">
        <f>Table13478[[#This Row],[G Mass Ratio (kt)]]*1000</f>
        <v>3.7792260145122287</v>
      </c>
    </row>
    <row r="978" spans="1:11" x14ac:dyDescent="0.25">
      <c r="A978" s="12">
        <v>977</v>
      </c>
      <c r="B978" s="10">
        <f>1</f>
        <v>1</v>
      </c>
      <c r="C978" s="2">
        <f>Table13478[[#This Row],[Number]]*1000000*Table13478[[#This Row],[Multiplier]]</f>
        <v>977000000</v>
      </c>
      <c r="D978" s="6">
        <f t="shared" si="62"/>
        <v>4.0990179426816736E-2</v>
      </c>
      <c r="E978" s="6">
        <f>Table13478[[#This Row],[Calibration Value]]/Constants!$B$1</f>
        <v>24.396087403944772</v>
      </c>
      <c r="F978" s="6">
        <f t="shared" si="63"/>
        <v>6.1412487205731829E-2</v>
      </c>
      <c r="G978" s="6">
        <f>$C978/Constants!$B$2</f>
        <v>16.283333333333335</v>
      </c>
      <c r="H978" s="9">
        <f t="shared" si="64"/>
        <v>1.68019480944263E-3</v>
      </c>
      <c r="I978" s="9">
        <f t="shared" si="65"/>
        <v>3.7714935847941757E-3</v>
      </c>
      <c r="J978" s="10">
        <f>Table13478[[#This Row],[G Mass Ratio (kg)]]*1000</f>
        <v>1.68019480944263</v>
      </c>
      <c r="K978" s="10">
        <f>Table13478[[#This Row],[G Mass Ratio (kt)]]*1000</f>
        <v>3.7714935847941757</v>
      </c>
    </row>
    <row r="979" spans="1:11" x14ac:dyDescent="0.25">
      <c r="A979" s="12">
        <v>978</v>
      </c>
      <c r="B979" s="10">
        <f>1</f>
        <v>1</v>
      </c>
      <c r="C979" s="2">
        <f>Table13478[[#This Row],[Number]]*1000000*Table13478[[#This Row],[Multiplier]]</f>
        <v>978000000</v>
      </c>
      <c r="D979" s="6">
        <f t="shared" si="62"/>
        <v>4.0948267177914062E-2</v>
      </c>
      <c r="E979" s="6">
        <f>Table13478[[#This Row],[Calibration Value]]/Constants!$B$1</f>
        <v>24.421057810704184</v>
      </c>
      <c r="F979" s="6">
        <f t="shared" si="63"/>
        <v>6.1349693251533742E-2</v>
      </c>
      <c r="G979" s="6">
        <f>$C979/Constants!$B$2</f>
        <v>16.3</v>
      </c>
      <c r="H979" s="9">
        <f t="shared" si="64"/>
        <v>1.6767605848738341E-3</v>
      </c>
      <c r="I979" s="9">
        <f t="shared" si="65"/>
        <v>3.763784862057285E-3</v>
      </c>
      <c r="J979" s="10">
        <f>Table13478[[#This Row],[G Mass Ratio (kg)]]*1000</f>
        <v>1.6767605848738341</v>
      </c>
      <c r="K979" s="10">
        <f>Table13478[[#This Row],[G Mass Ratio (kt)]]*1000</f>
        <v>3.7637848620572849</v>
      </c>
    </row>
    <row r="980" spans="1:11" x14ac:dyDescent="0.25">
      <c r="A980" s="12">
        <v>979</v>
      </c>
      <c r="B980" s="10">
        <f>1</f>
        <v>1</v>
      </c>
      <c r="C980" s="2">
        <f>Table13478[[#This Row],[Number]]*1000000*Table13478[[#This Row],[Multiplier]]</f>
        <v>979000000</v>
      </c>
      <c r="D980" s="6">
        <f t="shared" si="62"/>
        <v>4.0906440551583198E-2</v>
      </c>
      <c r="E980" s="6">
        <f>Table13478[[#This Row],[Calibration Value]]/Constants!$B$1</f>
        <v>24.446028217463596</v>
      </c>
      <c r="F980" s="6">
        <f t="shared" si="63"/>
        <v>6.1287027579162413E-2</v>
      </c>
      <c r="G980" s="6">
        <f>$C980/Constants!$B$2</f>
        <v>16.316666666666666</v>
      </c>
      <c r="H980" s="9">
        <f t="shared" si="64"/>
        <v>1.6733368786002103E-3</v>
      </c>
      <c r="I980" s="9">
        <f t="shared" si="65"/>
        <v>3.7560997494890144E-3</v>
      </c>
      <c r="J980" s="10">
        <f>Table13478[[#This Row],[G Mass Ratio (kg)]]*1000</f>
        <v>1.6733368786002103</v>
      </c>
      <c r="K980" s="10">
        <f>Table13478[[#This Row],[G Mass Ratio (kt)]]*1000</f>
        <v>3.7560997494890143</v>
      </c>
    </row>
    <row r="981" spans="1:11" x14ac:dyDescent="0.25">
      <c r="A981" s="12">
        <v>980</v>
      </c>
      <c r="B981" s="10">
        <f>1</f>
        <v>1</v>
      </c>
      <c r="C981" s="2">
        <f>Table13478[[#This Row],[Number]]*1000000*Table13478[[#This Row],[Multiplier]]</f>
        <v>980000000</v>
      </c>
      <c r="D981" s="6">
        <f t="shared" si="62"/>
        <v>4.0864699285714234E-2</v>
      </c>
      <c r="E981" s="6">
        <f>Table13478[[#This Row],[Calibration Value]]/Constants!$B$1</f>
        <v>24.470998624223007</v>
      </c>
      <c r="F981" s="6">
        <f t="shared" si="63"/>
        <v>6.1224489795918373E-2</v>
      </c>
      <c r="G981" s="6">
        <f>$C981/Constants!$B$2</f>
        <v>16.333333333333332</v>
      </c>
      <c r="H981" s="9">
        <f t="shared" si="64"/>
        <v>1.6699236477118534E-3</v>
      </c>
      <c r="I981" s="9">
        <f t="shared" si="65"/>
        <v>3.748438150770513E-3</v>
      </c>
      <c r="J981" s="10">
        <f>Table13478[[#This Row],[G Mass Ratio (kg)]]*1000</f>
        <v>1.6699236477118533</v>
      </c>
      <c r="K981" s="10">
        <f>Table13478[[#This Row],[G Mass Ratio (kt)]]*1000</f>
        <v>3.7484381507705131</v>
      </c>
    </row>
    <row r="982" spans="1:11" x14ac:dyDescent="0.25">
      <c r="A982" s="12">
        <v>981</v>
      </c>
      <c r="B982" s="10">
        <f>1</f>
        <v>1</v>
      </c>
      <c r="C982" s="2">
        <f>Table13478[[#This Row],[Number]]*1000000*Table13478[[#This Row],[Multiplier]]</f>
        <v>981000000</v>
      </c>
      <c r="D982" s="6">
        <f t="shared" si="62"/>
        <v>4.0823043119266003E-2</v>
      </c>
      <c r="E982" s="6">
        <f>Table13478[[#This Row],[Calibration Value]]/Constants!$B$1</f>
        <v>24.495969030982419</v>
      </c>
      <c r="F982" s="6">
        <f t="shared" si="63"/>
        <v>6.1162079510703356E-2</v>
      </c>
      <c r="G982" s="6">
        <f>$C982/Constants!$B$2</f>
        <v>16.350000000000001</v>
      </c>
      <c r="H982" s="9">
        <f t="shared" si="64"/>
        <v>1.6665208495174513E-3</v>
      </c>
      <c r="I982" s="9">
        <f t="shared" si="65"/>
        <v>3.7407999700735991E-3</v>
      </c>
      <c r="J982" s="10">
        <f>Table13478[[#This Row],[G Mass Ratio (kg)]]*1000</f>
        <v>1.6665208495174513</v>
      </c>
      <c r="K982" s="10">
        <f>Table13478[[#This Row],[G Mass Ratio (kt)]]*1000</f>
        <v>3.7407999700735992</v>
      </c>
    </row>
    <row r="983" spans="1:11" x14ac:dyDescent="0.25">
      <c r="A983" s="12">
        <v>982</v>
      </c>
      <c r="B983" s="10">
        <f>1</f>
        <v>1</v>
      </c>
      <c r="C983" s="2">
        <f>Table13478[[#This Row],[Number]]*1000000*Table13478[[#This Row],[Multiplier]]</f>
        <v>982000000</v>
      </c>
      <c r="D983" s="6">
        <f t="shared" si="62"/>
        <v>4.0781471792260646E-2</v>
      </c>
      <c r="E983" s="6">
        <f>Table13478[[#This Row],[Calibration Value]]/Constants!$B$1</f>
        <v>24.520939437741831</v>
      </c>
      <c r="F983" s="6">
        <f t="shared" si="63"/>
        <v>6.1099796334012219E-2</v>
      </c>
      <c r="G983" s="6">
        <f>$C983/Constants!$B$2</f>
        <v>16.366666666666667</v>
      </c>
      <c r="H983" s="9">
        <f t="shared" si="64"/>
        <v>1.6631284415429507E-3</v>
      </c>
      <c r="I983" s="9">
        <f t="shared" si="65"/>
        <v>3.7331851120577728E-3</v>
      </c>
      <c r="J983" s="10">
        <f>Table13478[[#This Row],[G Mass Ratio (kg)]]*1000</f>
        <v>1.6631284415429506</v>
      </c>
      <c r="K983" s="10">
        <f>Table13478[[#This Row],[G Mass Ratio (kt)]]*1000</f>
        <v>3.7331851120577726</v>
      </c>
    </row>
    <row r="984" spans="1:11" x14ac:dyDescent="0.25">
      <c r="A984" s="12">
        <v>983</v>
      </c>
      <c r="B984" s="10">
        <f>1</f>
        <v>1</v>
      </c>
      <c r="C984" s="2">
        <f>Table13478[[#This Row],[Number]]*1000000*Table13478[[#This Row],[Multiplier]]</f>
        <v>983000000</v>
      </c>
      <c r="D984" s="6">
        <f t="shared" si="62"/>
        <v>4.0739985045778179E-2</v>
      </c>
      <c r="E984" s="6">
        <f>Table13478[[#This Row],[Calibration Value]]/Constants!$B$1</f>
        <v>24.545909844501242</v>
      </c>
      <c r="F984" s="6">
        <f t="shared" si="63"/>
        <v>6.1037639877924724E-2</v>
      </c>
      <c r="G984" s="6">
        <f>$C984/Constants!$B$2</f>
        <v>16.383333333333333</v>
      </c>
      <c r="H984" s="9">
        <f t="shared" si="64"/>
        <v>1.6597463815302296E-3</v>
      </c>
      <c r="I984" s="9">
        <f t="shared" si="65"/>
        <v>3.7255934818672264E-3</v>
      </c>
      <c r="J984" s="10">
        <f>Table13478[[#This Row],[G Mass Ratio (kg)]]*1000</f>
        <v>1.6597463815302296</v>
      </c>
      <c r="K984" s="10">
        <f>Table13478[[#This Row],[G Mass Ratio (kt)]]*1000</f>
        <v>3.7255934818672265</v>
      </c>
    </row>
    <row r="985" spans="1:11" x14ac:dyDescent="0.25">
      <c r="A985" s="12">
        <v>984</v>
      </c>
      <c r="B985" s="10">
        <f>1</f>
        <v>1</v>
      </c>
      <c r="C985" s="2">
        <f>Table13478[[#This Row],[Number]]*1000000*Table13478[[#This Row],[Multiplier]]</f>
        <v>984000000</v>
      </c>
      <c r="D985" s="6">
        <f t="shared" si="62"/>
        <v>4.0698582621951168E-2</v>
      </c>
      <c r="E985" s="6">
        <f>Table13478[[#This Row],[Calibration Value]]/Constants!$B$1</f>
        <v>24.570880251260654</v>
      </c>
      <c r="F985" s="6">
        <f t="shared" si="63"/>
        <v>6.0975609756097567E-2</v>
      </c>
      <c r="G985" s="6">
        <f>$C985/Constants!$B$2</f>
        <v>16.399999999999999</v>
      </c>
      <c r="H985" s="9">
        <f t="shared" si="64"/>
        <v>1.6563746274357856E-3</v>
      </c>
      <c r="I985" s="9">
        <f t="shared" si="65"/>
        <v>3.7180249851279006E-3</v>
      </c>
      <c r="J985" s="10">
        <f>Table13478[[#This Row],[G Mass Ratio (kg)]]*1000</f>
        <v>1.6563746274357856</v>
      </c>
      <c r="K985" s="10">
        <f>Table13478[[#This Row],[G Mass Ratio (kt)]]*1000</f>
        <v>3.7180249851279008</v>
      </c>
    </row>
    <row r="986" spans="1:11" x14ac:dyDescent="0.25">
      <c r="A986" s="12">
        <v>985</v>
      </c>
      <c r="B986" s="10">
        <f>1</f>
        <v>1</v>
      </c>
      <c r="C986" s="2">
        <f>Table13478[[#This Row],[Number]]*1000000*Table13478[[#This Row],[Multiplier]]</f>
        <v>985000000</v>
      </c>
      <c r="D986" s="6">
        <f t="shared" si="62"/>
        <v>4.0657264263959346E-2</v>
      </c>
      <c r="E986" s="6">
        <f>Table13478[[#This Row],[Calibration Value]]/Constants!$B$1</f>
        <v>24.595850658020062</v>
      </c>
      <c r="F986" s="6">
        <f t="shared" si="63"/>
        <v>6.091370558375634E-2</v>
      </c>
      <c r="G986" s="6">
        <f>$C986/Constants!$B$2</f>
        <v>16.416666666666668</v>
      </c>
      <c r="H986" s="9">
        <f t="shared" si="64"/>
        <v>1.6530131374294257E-3</v>
      </c>
      <c r="I986" s="9">
        <f t="shared" si="65"/>
        <v>3.7104795279445484E-3</v>
      </c>
      <c r="J986" s="10">
        <f>Table13478[[#This Row],[G Mass Ratio (kg)]]*1000</f>
        <v>1.6530131374294257</v>
      </c>
      <c r="K986" s="10">
        <f>Table13478[[#This Row],[G Mass Ratio (kt)]]*1000</f>
        <v>3.7104795279445484</v>
      </c>
    </row>
    <row r="987" spans="1:11" x14ac:dyDescent="0.25">
      <c r="A987" s="12">
        <v>986</v>
      </c>
      <c r="B987" s="10">
        <f>1</f>
        <v>1</v>
      </c>
      <c r="C987" s="2">
        <f>Table13478[[#This Row],[Number]]*1000000*Table13478[[#This Row],[Multiplier]]</f>
        <v>986000000</v>
      </c>
      <c r="D987" s="6">
        <f t="shared" si="62"/>
        <v>4.0616029716024293E-2</v>
      </c>
      <c r="E987" s="6">
        <f>Table13478[[#This Row],[Calibration Value]]/Constants!$B$1</f>
        <v>24.620821064779474</v>
      </c>
      <c r="F987" s="6">
        <f t="shared" si="63"/>
        <v>6.0851926977687626E-2</v>
      </c>
      <c r="G987" s="6">
        <f>$C987/Constants!$B$2</f>
        <v>16.433333333333334</v>
      </c>
      <c r="H987" s="9">
        <f t="shared" si="64"/>
        <v>1.6496618698929684E-3</v>
      </c>
      <c r="I987" s="9">
        <f t="shared" si="65"/>
        <v>3.7029570168978271E-3</v>
      </c>
      <c r="J987" s="10">
        <f>Table13478[[#This Row],[G Mass Ratio (kg)]]*1000</f>
        <v>1.6496618698929684</v>
      </c>
      <c r="K987" s="10">
        <f>Table13478[[#This Row],[G Mass Ratio (kt)]]*1000</f>
        <v>3.7029570168978272</v>
      </c>
    </row>
    <row r="988" spans="1:11" x14ac:dyDescent="0.25">
      <c r="A988" s="12">
        <v>987</v>
      </c>
      <c r="B988" s="10">
        <f>1</f>
        <v>1</v>
      </c>
      <c r="C988" s="2">
        <f>Table13478[[#This Row],[Number]]*1000000*Table13478[[#This Row],[Multiplier]]</f>
        <v>987000000</v>
      </c>
      <c r="D988" s="6">
        <f t="shared" si="62"/>
        <v>4.0574878723404206E-2</v>
      </c>
      <c r="E988" s="6">
        <f>Table13478[[#This Row],[Calibration Value]]/Constants!$B$1</f>
        <v>24.645791471538885</v>
      </c>
      <c r="F988" s="6">
        <f t="shared" si="63"/>
        <v>6.0790273556231005E-2</v>
      </c>
      <c r="G988" s="6">
        <f>$C988/Constants!$B$2</f>
        <v>16.45</v>
      </c>
      <c r="H988" s="9">
        <f t="shared" si="64"/>
        <v>1.6463207834189594E-3</v>
      </c>
      <c r="I988" s="9">
        <f t="shared" si="65"/>
        <v>3.6954573590413987E-3</v>
      </c>
      <c r="J988" s="10">
        <f>Table13478[[#This Row],[G Mass Ratio (kg)]]*1000</f>
        <v>1.6463207834189595</v>
      </c>
      <c r="K988" s="10">
        <f>Table13478[[#This Row],[G Mass Ratio (kt)]]*1000</f>
        <v>3.6954573590413986</v>
      </c>
    </row>
    <row r="989" spans="1:11" x14ac:dyDescent="0.25">
      <c r="A989" s="12">
        <v>988</v>
      </c>
      <c r="B989" s="10">
        <f>1</f>
        <v>1</v>
      </c>
      <c r="C989" s="2">
        <f>Table13478[[#This Row],[Number]]*1000000*Table13478[[#This Row],[Multiplier]]</f>
        <v>988000000</v>
      </c>
      <c r="D989" s="6">
        <f t="shared" si="62"/>
        <v>4.0533811032388616E-2</v>
      </c>
      <c r="E989" s="6">
        <f>Table13478[[#This Row],[Calibration Value]]/Constants!$B$1</f>
        <v>24.670761878298297</v>
      </c>
      <c r="F989" s="6">
        <f t="shared" si="63"/>
        <v>6.0728744939271259E-2</v>
      </c>
      <c r="G989" s="6">
        <f>$C989/Constants!$B$2</f>
        <v>16.466666666666665</v>
      </c>
      <c r="H989" s="9">
        <f t="shared" si="64"/>
        <v>1.642989836809389E-3</v>
      </c>
      <c r="I989" s="9">
        <f t="shared" si="65"/>
        <v>3.6879804618990646E-3</v>
      </c>
      <c r="J989" s="10">
        <f>Table13478[[#This Row],[G Mass Ratio (kg)]]*1000</f>
        <v>1.6429898368093889</v>
      </c>
      <c r="K989" s="10">
        <f>Table13478[[#This Row],[G Mass Ratio (kt)]]*1000</f>
        <v>3.6879804618990644</v>
      </c>
    </row>
    <row r="990" spans="1:11" x14ac:dyDescent="0.25">
      <c r="A990" s="12">
        <v>989</v>
      </c>
      <c r="B990" s="10">
        <f>1</f>
        <v>1</v>
      </c>
      <c r="C990" s="2">
        <f>Table13478[[#This Row],[Number]]*1000000*Table13478[[#This Row],[Multiplier]]</f>
        <v>989000000</v>
      </c>
      <c r="D990" s="6">
        <f t="shared" ref="D990:D1001" si="66">1/E990</f>
        <v>4.0492826390293175E-2</v>
      </c>
      <c r="E990" s="6">
        <f>Table13478[[#This Row],[Calibration Value]]/Constants!$B$1</f>
        <v>24.695732285057709</v>
      </c>
      <c r="F990" s="6">
        <f t="shared" ref="F990:F1001" si="67">1/G990</f>
        <v>6.0667340748230533E-2</v>
      </c>
      <c r="G990" s="6">
        <f>$C990/Constants!$B$2</f>
        <v>16.483333333333334</v>
      </c>
      <c r="H990" s="9">
        <f t="shared" ref="H990:H1001" si="68">POWER($D990,2)</f>
        <v>1.6396689890744234E-3</v>
      </c>
      <c r="I990" s="9">
        <f t="shared" ref="I990:I1001" si="69">POWER($F990,2)</f>
        <v>3.6805262334619129E-3</v>
      </c>
      <c r="J990" s="10">
        <f>Table13478[[#This Row],[G Mass Ratio (kg)]]*1000</f>
        <v>1.6396689890744234</v>
      </c>
      <c r="K990" s="10">
        <f>Table13478[[#This Row],[G Mass Ratio (kt)]]*1000</f>
        <v>3.6805262334619129</v>
      </c>
    </row>
    <row r="991" spans="1:11" x14ac:dyDescent="0.25">
      <c r="A991" s="12">
        <v>990</v>
      </c>
      <c r="B991" s="10">
        <f>1</f>
        <v>1</v>
      </c>
      <c r="C991" s="2">
        <f>Table13478[[#This Row],[Number]]*1000000*Table13478[[#This Row],[Multiplier]]</f>
        <v>990000000</v>
      </c>
      <c r="D991" s="6">
        <f t="shared" si="66"/>
        <v>4.0451924545454494E-2</v>
      </c>
      <c r="E991" s="6">
        <f>Table13478[[#This Row],[Calibration Value]]/Constants!$B$1</f>
        <v>24.72070269181712</v>
      </c>
      <c r="F991" s="6">
        <f t="shared" si="67"/>
        <v>6.0606060606060608E-2</v>
      </c>
      <c r="G991" s="6">
        <f>$C991/Constants!$B$2</f>
        <v>16.5</v>
      </c>
      <c r="H991" s="9">
        <f t="shared" si="68"/>
        <v>1.6363581994311438E-3</v>
      </c>
      <c r="I991" s="9">
        <f t="shared" si="69"/>
        <v>3.6730945821854917E-3</v>
      </c>
      <c r="J991" s="10">
        <f>Table13478[[#This Row],[G Mass Ratio (kg)]]*1000</f>
        <v>1.6363581994311438</v>
      </c>
      <c r="K991" s="10">
        <f>Table13478[[#This Row],[G Mass Ratio (kt)]]*1000</f>
        <v>3.6730945821854917</v>
      </c>
    </row>
    <row r="992" spans="1:11" x14ac:dyDescent="0.25">
      <c r="A992" s="12">
        <v>991</v>
      </c>
      <c r="B992" s="10">
        <f>1</f>
        <v>1</v>
      </c>
      <c r="C992" s="2">
        <f>Table13478[[#This Row],[Number]]*1000000*Table13478[[#This Row],[Multiplier]]</f>
        <v>991000000</v>
      </c>
      <c r="D992" s="6">
        <f t="shared" si="66"/>
        <v>4.0411105247224972E-2</v>
      </c>
      <c r="E992" s="6">
        <f>Table13478[[#This Row],[Calibration Value]]/Constants!$B$1</f>
        <v>24.745673098576532</v>
      </c>
      <c r="F992" s="6">
        <f t="shared" si="67"/>
        <v>6.0544904137235123E-2</v>
      </c>
      <c r="G992" s="6">
        <f>$C992/Constants!$B$2</f>
        <v>16.516666666666666</v>
      </c>
      <c r="H992" s="9">
        <f t="shared" si="68"/>
        <v>1.6330574273022936E-3</v>
      </c>
      <c r="I992" s="9">
        <f t="shared" si="69"/>
        <v>3.6656854169869906E-3</v>
      </c>
      <c r="J992" s="10">
        <f>Table13478[[#This Row],[G Mass Ratio (kg)]]*1000</f>
        <v>1.6330574273022935</v>
      </c>
      <c r="K992" s="10">
        <f>Table13478[[#This Row],[G Mass Ratio (kt)]]*1000</f>
        <v>3.6656854169869906</v>
      </c>
    </row>
    <row r="993" spans="1:11" x14ac:dyDescent="0.25">
      <c r="A993" s="12">
        <v>992</v>
      </c>
      <c r="B993" s="10">
        <f>1</f>
        <v>1</v>
      </c>
      <c r="C993" s="2">
        <f>Table13478[[#This Row],[Number]]*1000000*Table13478[[#This Row],[Multiplier]]</f>
        <v>992000000</v>
      </c>
      <c r="D993" s="6">
        <f t="shared" si="66"/>
        <v>4.0370368245967694E-2</v>
      </c>
      <c r="E993" s="6">
        <f>Table13478[[#This Row],[Calibration Value]]/Constants!$B$1</f>
        <v>24.770643505335944</v>
      </c>
      <c r="F993" s="6">
        <f t="shared" si="67"/>
        <v>6.048387096774193E-2</v>
      </c>
      <c r="G993" s="6">
        <f>$C993/Constants!$B$2</f>
        <v>16.533333333333335</v>
      </c>
      <c r="H993" s="9">
        <f t="shared" si="68"/>
        <v>1.6297666323150366E-3</v>
      </c>
      <c r="I993" s="9">
        <f t="shared" si="69"/>
        <v>3.6582986472424553E-3</v>
      </c>
      <c r="J993" s="10">
        <f>Table13478[[#This Row],[G Mass Ratio (kg)]]*1000</f>
        <v>1.6297666323150366</v>
      </c>
      <c r="K993" s="10">
        <f>Table13478[[#This Row],[G Mass Ratio (kt)]]*1000</f>
        <v>3.6582986472424555</v>
      </c>
    </row>
    <row r="994" spans="1:11" x14ac:dyDescent="0.25">
      <c r="A994" s="12">
        <v>993</v>
      </c>
      <c r="B994" s="10">
        <f>1</f>
        <v>1</v>
      </c>
      <c r="C994" s="2">
        <f>Table13478[[#This Row],[Number]]*1000000*Table13478[[#This Row],[Multiplier]]</f>
        <v>993000000</v>
      </c>
      <c r="D994" s="6">
        <f t="shared" si="66"/>
        <v>4.0329713293051316E-2</v>
      </c>
      <c r="E994" s="6">
        <f>Table13478[[#This Row],[Calibration Value]]/Constants!$B$1</f>
        <v>24.795613912095352</v>
      </c>
      <c r="F994" s="6">
        <f t="shared" si="67"/>
        <v>6.0422960725075525E-2</v>
      </c>
      <c r="G994" s="6">
        <f>$C994/Constants!$B$2</f>
        <v>16.55</v>
      </c>
      <c r="H994" s="9">
        <f t="shared" si="68"/>
        <v>1.62648577429972E-3</v>
      </c>
      <c r="I994" s="9">
        <f t="shared" si="69"/>
        <v>3.6509341827840195E-3</v>
      </c>
      <c r="J994" s="10">
        <f>Table13478[[#This Row],[G Mass Ratio (kg)]]*1000</f>
        <v>1.6264857742997201</v>
      </c>
      <c r="K994" s="10">
        <f>Table13478[[#This Row],[G Mass Ratio (kt)]]*1000</f>
        <v>3.6509341827840194</v>
      </c>
    </row>
    <row r="995" spans="1:11" x14ac:dyDescent="0.25">
      <c r="A995" s="12">
        <v>994</v>
      </c>
      <c r="B995" s="10">
        <f>1</f>
        <v>1</v>
      </c>
      <c r="C995" s="2">
        <f>Table13478[[#This Row],[Number]]*1000000*Table13478[[#This Row],[Multiplier]]</f>
        <v>994000000</v>
      </c>
      <c r="D995" s="6">
        <f t="shared" si="66"/>
        <v>4.0289140140845024E-2</v>
      </c>
      <c r="E995" s="6">
        <f>Table13478[[#This Row],[Calibration Value]]/Constants!$B$1</f>
        <v>24.820584318854763</v>
      </c>
      <c r="F995" s="6">
        <f t="shared" si="67"/>
        <v>6.0362173038229376E-2</v>
      </c>
      <c r="G995" s="6">
        <f>$C995/Constants!$B$2</f>
        <v>16.566666666666666</v>
      </c>
      <c r="H995" s="9">
        <f t="shared" si="68"/>
        <v>1.6232148132886497E-3</v>
      </c>
      <c r="I995" s="9">
        <f t="shared" si="69"/>
        <v>3.6435919338971452E-3</v>
      </c>
      <c r="J995" s="10">
        <f>Table13478[[#This Row],[G Mass Ratio (kg)]]*1000</f>
        <v>1.6232148132886497</v>
      </c>
      <c r="K995" s="10">
        <f>Table13478[[#This Row],[G Mass Ratio (kt)]]*1000</f>
        <v>3.6435919338971452</v>
      </c>
    </row>
    <row r="996" spans="1:11" x14ac:dyDescent="0.25">
      <c r="A996" s="12">
        <v>995</v>
      </c>
      <c r="B996" s="10">
        <f>1</f>
        <v>1</v>
      </c>
      <c r="C996" s="2">
        <f>Table13478[[#This Row],[Number]]*1000000*Table13478[[#This Row],[Multiplier]]</f>
        <v>995000000</v>
      </c>
      <c r="D996" s="6">
        <f t="shared" si="66"/>
        <v>4.0248648542713518E-2</v>
      </c>
      <c r="E996" s="6">
        <f>Table13478[[#This Row],[Calibration Value]]/Constants!$B$1</f>
        <v>24.845554725614175</v>
      </c>
      <c r="F996" s="6">
        <f t="shared" si="67"/>
        <v>6.0301507537688447E-2</v>
      </c>
      <c r="G996" s="6">
        <f>$C996/Constants!$B$2</f>
        <v>16.583333333333332</v>
      </c>
      <c r="H996" s="9">
        <f t="shared" si="68"/>
        <v>1.619953709514875E-3</v>
      </c>
      <c r="I996" s="9">
        <f t="shared" si="69"/>
        <v>3.6362718113178965E-3</v>
      </c>
      <c r="J996" s="10">
        <f>Table13478[[#This Row],[G Mass Ratio (kg)]]*1000</f>
        <v>1.6199537095148751</v>
      </c>
      <c r="K996" s="10">
        <f>Table13478[[#This Row],[G Mass Ratio (kt)]]*1000</f>
        <v>3.6362718113178967</v>
      </c>
    </row>
    <row r="997" spans="1:11" x14ac:dyDescent="0.25">
      <c r="A997" s="12">
        <v>996</v>
      </c>
      <c r="B997" s="10">
        <f>1</f>
        <v>1</v>
      </c>
      <c r="C997" s="2">
        <f>Table13478[[#This Row],[Number]]*1000000*Table13478[[#This Row],[Multiplier]]</f>
        <v>996000000</v>
      </c>
      <c r="D997" s="6">
        <f t="shared" si="66"/>
        <v>4.0208238253012001E-2</v>
      </c>
      <c r="E997" s="6">
        <f>Table13478[[#This Row],[Calibration Value]]/Constants!$B$1</f>
        <v>24.870525132373587</v>
      </c>
      <c r="F997" s="6">
        <f t="shared" si="67"/>
        <v>6.0240963855421679E-2</v>
      </c>
      <c r="G997" s="6">
        <f>$C997/Constants!$B$2</f>
        <v>16.600000000000001</v>
      </c>
      <c r="H997" s="9">
        <f t="shared" si="68"/>
        <v>1.6167024234109775E-3</v>
      </c>
      <c r="I997" s="9">
        <f t="shared" si="69"/>
        <v>3.6289737262302211E-3</v>
      </c>
      <c r="J997" s="10">
        <f>Table13478[[#This Row],[G Mass Ratio (kg)]]*1000</f>
        <v>1.6167024234109775</v>
      </c>
      <c r="K997" s="10">
        <f>Table13478[[#This Row],[G Mass Ratio (kt)]]*1000</f>
        <v>3.6289737262302211</v>
      </c>
    </row>
    <row r="998" spans="1:11" x14ac:dyDescent="0.25">
      <c r="A998" s="12">
        <v>997</v>
      </c>
      <c r="B998" s="10">
        <f>1</f>
        <v>1</v>
      </c>
      <c r="C998" s="2">
        <f>Table13478[[#This Row],[Number]]*1000000*Table13478[[#This Row],[Multiplier]]</f>
        <v>997000000</v>
      </c>
      <c r="D998" s="6">
        <f t="shared" si="66"/>
        <v>4.0167909027081193E-2</v>
      </c>
      <c r="E998" s="6">
        <f>Table13478[[#This Row],[Calibration Value]]/Constants!$B$1</f>
        <v>24.895495539132998</v>
      </c>
      <c r="F998" s="6">
        <f t="shared" si="67"/>
        <v>6.0180541624874621E-2</v>
      </c>
      <c r="G998" s="6">
        <f>$C998/Constants!$B$2</f>
        <v>16.616666666666667</v>
      </c>
      <c r="H998" s="9">
        <f t="shared" si="68"/>
        <v>1.6134609156078707E-3</v>
      </c>
      <c r="I998" s="9">
        <f t="shared" si="69"/>
        <v>3.6216975902632668E-3</v>
      </c>
      <c r="J998" s="10">
        <f>Table13478[[#This Row],[G Mass Ratio (kg)]]*1000</f>
        <v>1.6134609156078707</v>
      </c>
      <c r="K998" s="10">
        <f>Table13478[[#This Row],[G Mass Ratio (kt)]]*1000</f>
        <v>3.6216975902632669</v>
      </c>
    </row>
    <row r="999" spans="1:11" x14ac:dyDescent="0.25">
      <c r="A999" s="12">
        <v>998</v>
      </c>
      <c r="B999" s="10">
        <f>1</f>
        <v>1</v>
      </c>
      <c r="C999" s="2">
        <f>Table13478[[#This Row],[Number]]*1000000*Table13478[[#This Row],[Multiplier]]</f>
        <v>998000000</v>
      </c>
      <c r="D999" s="6">
        <f t="shared" si="66"/>
        <v>4.0127660621242435E-2</v>
      </c>
      <c r="E999" s="6">
        <f>Table13478[[#This Row],[Calibration Value]]/Constants!$B$1</f>
        <v>24.92046594589241</v>
      </c>
      <c r="F999" s="6">
        <f t="shared" si="67"/>
        <v>6.0120240480961928E-2</v>
      </c>
      <c r="G999" s="6">
        <f>$C999/Constants!$B$2</f>
        <v>16.633333333333333</v>
      </c>
      <c r="H999" s="9">
        <f t="shared" si="68"/>
        <v>1.6102291469336108E-3</v>
      </c>
      <c r="I999" s="9">
        <f t="shared" si="69"/>
        <v>3.6144433154886935E-3</v>
      </c>
      <c r="J999" s="10">
        <f>Table13478[[#This Row],[G Mass Ratio (kg)]]*1000</f>
        <v>1.6102291469336107</v>
      </c>
      <c r="K999" s="10">
        <f>Table13478[[#This Row],[G Mass Ratio (kt)]]*1000</f>
        <v>3.6144433154886935</v>
      </c>
    </row>
    <row r="1000" spans="1:11" x14ac:dyDescent="0.25">
      <c r="A1000" s="12">
        <v>999</v>
      </c>
      <c r="B1000" s="10">
        <f>1</f>
        <v>1</v>
      </c>
      <c r="C1000" s="2">
        <f>Table13478[[#This Row],[Number]]*1000000*Table13478[[#This Row],[Multiplier]]</f>
        <v>999000000</v>
      </c>
      <c r="D1000" s="6">
        <f t="shared" si="66"/>
        <v>4.0087492792792744E-2</v>
      </c>
      <c r="E1000" s="6">
        <f>Table13478[[#This Row],[Calibration Value]]/Constants!$B$1</f>
        <v>24.945436352651821</v>
      </c>
      <c r="F1000" s="6">
        <f t="shared" si="67"/>
        <v>6.0060060060060066E-2</v>
      </c>
      <c r="G1000" s="6">
        <f>$C1000/Constants!$B$2</f>
        <v>16.649999999999999</v>
      </c>
      <c r="H1000" s="9">
        <f t="shared" si="68"/>
        <v>1.6070070784122102E-3</v>
      </c>
      <c r="I1000" s="9">
        <f t="shared" si="69"/>
        <v>3.6072108144180222E-3</v>
      </c>
      <c r="J1000" s="10">
        <f>Table13478[[#This Row],[G Mass Ratio (kg)]]*1000</f>
        <v>1.6070070784122101</v>
      </c>
      <c r="K1000" s="10">
        <f>Table13478[[#This Row],[G Mass Ratio (kt)]]*1000</f>
        <v>3.6072108144180222</v>
      </c>
    </row>
    <row r="1001" spans="1:11" x14ac:dyDescent="0.25">
      <c r="A1001" s="12">
        <v>1000</v>
      </c>
      <c r="B1001" s="10">
        <f>1</f>
        <v>1</v>
      </c>
      <c r="C1001" s="2">
        <f>Table13478[[#This Row],[Number]]*1000000*Table13478[[#This Row],[Multiplier]]</f>
        <v>1000000000</v>
      </c>
      <c r="D1001" s="6">
        <f t="shared" si="66"/>
        <v>4.004740529999995E-2</v>
      </c>
      <c r="E1001" s="6">
        <f>Table13478[[#This Row],[Calibration Value]]/Constants!$B$1</f>
        <v>24.970406759411233</v>
      </c>
      <c r="F1001" s="6">
        <f t="shared" si="67"/>
        <v>0.06</v>
      </c>
      <c r="G1001" s="6">
        <f>$C1001/Constants!$B$2</f>
        <v>16.666666666666668</v>
      </c>
      <c r="H1001" s="9">
        <f t="shared" si="68"/>
        <v>1.603794671262464E-3</v>
      </c>
      <c r="I1001" s="9">
        <f t="shared" si="69"/>
        <v>3.5999999999999999E-3</v>
      </c>
      <c r="J1001" s="10">
        <f>Table13478[[#This Row],[G Mass Ratio (kg)]]*1000</f>
        <v>1.603794671262464</v>
      </c>
      <c r="K1001" s="10">
        <f>Table13478[[#This Row],[G Mass Ratio (kt)]]*1000</f>
        <v>3.6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3CDD-B886-4120-88E9-0CC44E55D189}">
  <dimension ref="A1:N1001"/>
  <sheetViews>
    <sheetView workbookViewId="0">
      <selection activeCell="M19" sqref="M19"/>
    </sheetView>
  </sheetViews>
  <sheetFormatPr defaultRowHeight="15" x14ac:dyDescent="0.25"/>
  <cols>
    <col min="1" max="1" width="16.28515625" style="11" customWidth="1"/>
    <col min="2" max="2" width="20.28515625" hidden="1" customWidth="1"/>
    <col min="3" max="3" width="20.28515625" bestFit="1" customWidth="1"/>
    <col min="4" max="4" width="17.42578125" customWidth="1"/>
    <col min="5" max="5" width="16.7109375" bestFit="1" customWidth="1"/>
    <col min="6" max="7" width="20.28515625" bestFit="1" customWidth="1"/>
    <col min="8" max="8" width="20" style="1" bestFit="1" customWidth="1"/>
    <col min="9" max="9" width="20" style="5" bestFit="1" customWidth="1"/>
    <col min="10" max="10" width="18.42578125" style="3" bestFit="1" customWidth="1"/>
    <col min="11" max="11" width="18.140625" style="3" bestFit="1" customWidth="1"/>
  </cols>
  <sheetData>
    <row r="1" spans="1:14" s="1" customFormat="1" x14ac:dyDescent="0.25">
      <c r="A1" s="11" t="s">
        <v>90</v>
      </c>
      <c r="B1" s="1" t="s">
        <v>106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0" t="s">
        <v>25</v>
      </c>
      <c r="K1" s="10" t="s">
        <v>26</v>
      </c>
    </row>
    <row r="2" spans="1:14" x14ac:dyDescent="0.25">
      <c r="A2" s="12">
        <v>1</v>
      </c>
      <c r="B2" s="10">
        <f t="shared" ref="B2:B65" si="0">6.3</f>
        <v>6.3</v>
      </c>
      <c r="C2" s="2">
        <f>Table134789[[#This Row],[Number]]*1000000*Table134789[[#This Row],[Multiplier]]</f>
        <v>6300000</v>
      </c>
      <c r="D2" s="6">
        <f t="shared" ref="D2:D15" si="1">1/E2</f>
        <v>6.3567309999999919</v>
      </c>
      <c r="E2" s="6">
        <f>Table134789[[#This Row],[Calibration Value]]/Constants!$B$1</f>
        <v>0.15731356258429077</v>
      </c>
      <c r="F2" s="6">
        <f t="shared" ref="F2:F15" si="2">1/G2</f>
        <v>9.5238095238095237</v>
      </c>
      <c r="G2" s="6">
        <f>$C2/Constants!$B$2</f>
        <v>0.105</v>
      </c>
      <c r="H2" s="7">
        <f t="shared" ref="H2:H65" si="3">POWER($D2,2)</f>
        <v>40.408029006360898</v>
      </c>
      <c r="I2" s="7">
        <f t="shared" ref="I2:I65" si="4">POWER($F2,2)</f>
        <v>90.702947845804985</v>
      </c>
      <c r="J2" s="10">
        <f>Table134789[[#This Row],[G Mass Ratio (kg)]]*1000</f>
        <v>40408.029006360899</v>
      </c>
      <c r="K2" s="10">
        <f>Table134789[[#This Row],[G Mass Ratio (kt)]]*1000</f>
        <v>90702.947845804985</v>
      </c>
    </row>
    <row r="3" spans="1:14" x14ac:dyDescent="0.25">
      <c r="A3" s="12">
        <v>2</v>
      </c>
      <c r="B3" s="10">
        <f t="shared" si="0"/>
        <v>6.3</v>
      </c>
      <c r="C3" s="2">
        <f>Table134789[[#This Row],[Number]]*1000000*Table134789[[#This Row],[Multiplier]]</f>
        <v>12600000</v>
      </c>
      <c r="D3" s="6">
        <f t="shared" si="1"/>
        <v>3.178365499999996</v>
      </c>
      <c r="E3" s="6">
        <f>Table134789[[#This Row],[Calibration Value]]/Constants!$B$1</f>
        <v>0.31462712516858155</v>
      </c>
      <c r="F3" s="6">
        <f t="shared" si="2"/>
        <v>4.7619047619047619</v>
      </c>
      <c r="G3" s="6">
        <f>$C3/Constants!$B$2</f>
        <v>0.21</v>
      </c>
      <c r="H3" s="7">
        <f t="shared" si="3"/>
        <v>10.102007251590225</v>
      </c>
      <c r="I3" s="7">
        <f t="shared" si="4"/>
        <v>22.675736961451246</v>
      </c>
      <c r="J3" s="10">
        <f>Table134789[[#This Row],[G Mass Ratio (kg)]]*1000</f>
        <v>10102.007251590225</v>
      </c>
      <c r="K3" s="10">
        <f>Table134789[[#This Row],[G Mass Ratio (kt)]]*1000</f>
        <v>22675.736961451246</v>
      </c>
      <c r="N3" t="s">
        <v>22</v>
      </c>
    </row>
    <row r="4" spans="1:14" x14ac:dyDescent="0.25">
      <c r="A4" s="12">
        <v>3</v>
      </c>
      <c r="B4" s="10">
        <f t="shared" si="0"/>
        <v>6.3</v>
      </c>
      <c r="C4" s="2">
        <f>Table134789[[#This Row],[Number]]*1000000*Table134789[[#This Row],[Multiplier]]</f>
        <v>18900000</v>
      </c>
      <c r="D4" s="4">
        <f t="shared" si="1"/>
        <v>2.1189103333333308</v>
      </c>
      <c r="E4" s="6">
        <f>Table134789[[#This Row],[Calibration Value]]/Constants!$B$1</f>
        <v>0.47194068775287229</v>
      </c>
      <c r="F4" s="6">
        <f t="shared" si="2"/>
        <v>3.1746031746031744</v>
      </c>
      <c r="G4" s="6">
        <f>$C4/Constants!$B$2</f>
        <v>0.315</v>
      </c>
      <c r="H4" s="7">
        <f t="shared" si="3"/>
        <v>4.4897810007067669</v>
      </c>
      <c r="I4" s="7">
        <f t="shared" si="4"/>
        <v>10.078105316200553</v>
      </c>
      <c r="J4" s="10">
        <f>Table134789[[#This Row],[G Mass Ratio (kg)]]*1000</f>
        <v>4489.7810007067665</v>
      </c>
      <c r="K4" s="10">
        <f>Table134789[[#This Row],[G Mass Ratio (kt)]]*1000</f>
        <v>10078.105316200552</v>
      </c>
    </row>
    <row r="5" spans="1:14" x14ac:dyDescent="0.25">
      <c r="A5" s="12">
        <v>4</v>
      </c>
      <c r="B5" s="10">
        <f t="shared" si="0"/>
        <v>6.3</v>
      </c>
      <c r="C5" s="2">
        <f>Table134789[[#This Row],[Number]]*1000000*Table134789[[#This Row],[Multiplier]]</f>
        <v>25200000</v>
      </c>
      <c r="D5" s="4">
        <f t="shared" si="1"/>
        <v>1.589182749999998</v>
      </c>
      <c r="E5" s="6">
        <f>Table134789[[#This Row],[Calibration Value]]/Constants!$B$1</f>
        <v>0.62925425033716309</v>
      </c>
      <c r="F5" s="6">
        <f t="shared" si="2"/>
        <v>2.3809523809523809</v>
      </c>
      <c r="G5" s="6">
        <f>$C5/Constants!$B$2</f>
        <v>0.42</v>
      </c>
      <c r="H5" s="7">
        <f t="shared" si="3"/>
        <v>2.5255018128975562</v>
      </c>
      <c r="I5" s="7">
        <f t="shared" si="4"/>
        <v>5.6689342403628116</v>
      </c>
      <c r="J5" s="10">
        <f>Table134789[[#This Row],[G Mass Ratio (kg)]]*1000</f>
        <v>2525.5018128975562</v>
      </c>
      <c r="K5" s="10">
        <f>Table134789[[#This Row],[G Mass Ratio (kt)]]*1000</f>
        <v>5668.9342403628116</v>
      </c>
    </row>
    <row r="6" spans="1:14" x14ac:dyDescent="0.25">
      <c r="A6" s="12">
        <v>5</v>
      </c>
      <c r="B6" s="10">
        <f t="shared" si="0"/>
        <v>6.3</v>
      </c>
      <c r="C6" s="2">
        <f>Table134789[[#This Row],[Number]]*1000000*Table134789[[#This Row],[Multiplier]]</f>
        <v>31500000</v>
      </c>
      <c r="D6" s="6">
        <f t="shared" si="1"/>
        <v>1.2713461999999984</v>
      </c>
      <c r="E6" s="6">
        <f>Table134789[[#This Row],[Calibration Value]]/Constants!$B$1</f>
        <v>0.78656781292145383</v>
      </c>
      <c r="F6" s="6">
        <f t="shared" si="2"/>
        <v>1.9047619047619047</v>
      </c>
      <c r="G6" s="6">
        <f>$C6/Constants!$B$2</f>
        <v>0.52500000000000002</v>
      </c>
      <c r="H6" s="7">
        <f t="shared" si="3"/>
        <v>1.6163211602544361</v>
      </c>
      <c r="I6" s="7">
        <f t="shared" si="4"/>
        <v>3.6281179138321993</v>
      </c>
      <c r="J6" s="10">
        <f>Table134789[[#This Row],[G Mass Ratio (kg)]]*1000</f>
        <v>1616.3211602544361</v>
      </c>
      <c r="K6" s="10">
        <f>Table134789[[#This Row],[G Mass Ratio (kt)]]*1000</f>
        <v>3628.1179138321991</v>
      </c>
    </row>
    <row r="7" spans="1:14" x14ac:dyDescent="0.25">
      <c r="A7" s="12">
        <v>6</v>
      </c>
      <c r="B7" s="10">
        <f t="shared" si="0"/>
        <v>6.3</v>
      </c>
      <c r="C7" s="2">
        <f>Table134789[[#This Row],[Number]]*1000000*Table134789[[#This Row],[Multiplier]]</f>
        <v>37800000</v>
      </c>
      <c r="D7" s="6">
        <f t="shared" si="1"/>
        <v>1.0594551666666654</v>
      </c>
      <c r="E7" s="6">
        <f>Table134789[[#This Row],[Calibration Value]]/Constants!$B$1</f>
        <v>0.94388137550574458</v>
      </c>
      <c r="F7" s="6">
        <f t="shared" si="2"/>
        <v>1.5873015873015872</v>
      </c>
      <c r="G7" s="6">
        <f>$C7/Constants!$B$2</f>
        <v>0.63</v>
      </c>
      <c r="H7" s="7">
        <f t="shared" si="3"/>
        <v>1.1224452501766917</v>
      </c>
      <c r="I7" s="7">
        <f t="shared" si="4"/>
        <v>2.5195263290501382</v>
      </c>
      <c r="J7" s="10">
        <f>Table134789[[#This Row],[G Mass Ratio (kg)]]*1000</f>
        <v>1122.4452501766916</v>
      </c>
      <c r="K7" s="10">
        <f>Table134789[[#This Row],[G Mass Ratio (kt)]]*1000</f>
        <v>2519.526329050138</v>
      </c>
    </row>
    <row r="8" spans="1:14" x14ac:dyDescent="0.25">
      <c r="A8" s="12">
        <v>7</v>
      </c>
      <c r="B8" s="10">
        <f t="shared" si="0"/>
        <v>6.3</v>
      </c>
      <c r="C8" s="2">
        <f>Table134789[[#This Row],[Number]]*1000000*Table134789[[#This Row],[Multiplier]]</f>
        <v>44100000</v>
      </c>
      <c r="D8" s="6">
        <f t="shared" si="1"/>
        <v>0.90810442857142759</v>
      </c>
      <c r="E8" s="6">
        <f>Table134789[[#This Row],[Calibration Value]]/Constants!$B$1</f>
        <v>1.1011949380900352</v>
      </c>
      <c r="F8" s="6">
        <f t="shared" si="2"/>
        <v>1.3605442176870748</v>
      </c>
      <c r="G8" s="6">
        <f>$C8/Constants!$B$2</f>
        <v>0.73499999999999999</v>
      </c>
      <c r="H8" s="7">
        <f t="shared" si="3"/>
        <v>0.824653653191039</v>
      </c>
      <c r="I8" s="7">
        <f t="shared" si="4"/>
        <v>1.8510805682817344</v>
      </c>
      <c r="J8" s="10">
        <f>Table134789[[#This Row],[G Mass Ratio (kg)]]*1000</f>
        <v>824.65365319103898</v>
      </c>
      <c r="K8" s="10">
        <f>Table134789[[#This Row],[G Mass Ratio (kt)]]*1000</f>
        <v>1851.0805682817345</v>
      </c>
    </row>
    <row r="9" spans="1:14" x14ac:dyDescent="0.25">
      <c r="A9" s="12">
        <v>8</v>
      </c>
      <c r="B9" s="10">
        <f t="shared" si="0"/>
        <v>6.3</v>
      </c>
      <c r="C9" s="2">
        <f>Table134789[[#This Row],[Number]]*1000000*Table134789[[#This Row],[Multiplier]]</f>
        <v>50400000</v>
      </c>
      <c r="D9" s="6">
        <f t="shared" si="1"/>
        <v>0.79459137499999899</v>
      </c>
      <c r="E9" s="6">
        <f>Table134789[[#This Row],[Calibration Value]]/Constants!$B$1</f>
        <v>1.2585085006743262</v>
      </c>
      <c r="F9" s="6">
        <f t="shared" si="2"/>
        <v>1.1904761904761905</v>
      </c>
      <c r="G9" s="6">
        <f>$C9/Constants!$B$2</f>
        <v>0.84</v>
      </c>
      <c r="H9" s="7">
        <f t="shared" si="3"/>
        <v>0.63137545322438904</v>
      </c>
      <c r="I9" s="7">
        <f t="shared" si="4"/>
        <v>1.4172335600907029</v>
      </c>
      <c r="J9" s="10">
        <f>Table134789[[#This Row],[G Mass Ratio (kg)]]*1000</f>
        <v>631.37545322438905</v>
      </c>
      <c r="K9" s="10">
        <f>Table134789[[#This Row],[G Mass Ratio (kt)]]*1000</f>
        <v>1417.2335600907029</v>
      </c>
    </row>
    <row r="10" spans="1:14" x14ac:dyDescent="0.25">
      <c r="A10" s="12">
        <v>9</v>
      </c>
      <c r="B10" s="10">
        <f t="shared" si="0"/>
        <v>6.3</v>
      </c>
      <c r="C10" s="2">
        <f>Table134789[[#This Row],[Number]]*1000000*Table134789[[#This Row],[Multiplier]]</f>
        <v>56700000</v>
      </c>
      <c r="D10" s="6">
        <f t="shared" si="1"/>
        <v>0.7063034444444436</v>
      </c>
      <c r="E10" s="6">
        <f>Table134789[[#This Row],[Calibration Value]]/Constants!$B$1</f>
        <v>1.4158220632586169</v>
      </c>
      <c r="F10" s="6">
        <f t="shared" si="2"/>
        <v>1.0582010582010584</v>
      </c>
      <c r="G10" s="6">
        <f>$C10/Constants!$B$2</f>
        <v>0.94499999999999995</v>
      </c>
      <c r="H10" s="7">
        <f t="shared" si="3"/>
        <v>0.49886455563408522</v>
      </c>
      <c r="I10" s="7">
        <f t="shared" si="4"/>
        <v>1.1197894795778398</v>
      </c>
      <c r="J10" s="10">
        <f>Table134789[[#This Row],[G Mass Ratio (kg)]]*1000</f>
        <v>498.86455563408521</v>
      </c>
      <c r="K10" s="10">
        <f>Table134789[[#This Row],[G Mass Ratio (kt)]]*1000</f>
        <v>1119.7894795778398</v>
      </c>
    </row>
    <row r="11" spans="1:14" x14ac:dyDescent="0.25">
      <c r="A11" s="12">
        <v>10</v>
      </c>
      <c r="B11" s="10">
        <f t="shared" si="0"/>
        <v>6.3</v>
      </c>
      <c r="C11" s="2">
        <f>Table134789[[#This Row],[Number]]*1000000*Table134789[[#This Row],[Multiplier]]</f>
        <v>63000000</v>
      </c>
      <c r="D11" s="6">
        <f t="shared" si="1"/>
        <v>0.63567309999999921</v>
      </c>
      <c r="E11" s="6">
        <f>Table134789[[#This Row],[Calibration Value]]/Constants!$B$1</f>
        <v>1.5731356258429077</v>
      </c>
      <c r="F11" s="6">
        <f t="shared" si="2"/>
        <v>0.95238095238095233</v>
      </c>
      <c r="G11" s="6">
        <f>$C11/Constants!$B$2</f>
        <v>1.05</v>
      </c>
      <c r="H11" s="7">
        <f t="shared" si="3"/>
        <v>0.40408029006360902</v>
      </c>
      <c r="I11" s="7">
        <f t="shared" si="4"/>
        <v>0.90702947845804982</v>
      </c>
      <c r="J11" s="10">
        <f>Table134789[[#This Row],[G Mass Ratio (kg)]]*1000</f>
        <v>404.08029006360903</v>
      </c>
      <c r="K11" s="10">
        <f>Table134789[[#This Row],[G Mass Ratio (kt)]]*1000</f>
        <v>907.02947845804977</v>
      </c>
    </row>
    <row r="12" spans="1:14" x14ac:dyDescent="0.25">
      <c r="A12" s="12">
        <v>11</v>
      </c>
      <c r="B12" s="10">
        <f t="shared" si="0"/>
        <v>6.3</v>
      </c>
      <c r="C12" s="2">
        <f>Table134789[[#This Row],[Number]]*1000000*Table134789[[#This Row],[Multiplier]]</f>
        <v>69300000</v>
      </c>
      <c r="D12" s="6">
        <f t="shared" si="1"/>
        <v>0.57788463636363563</v>
      </c>
      <c r="E12" s="6">
        <f>Table134789[[#This Row],[Calibration Value]]/Constants!$B$1</f>
        <v>1.7304491884271984</v>
      </c>
      <c r="F12" s="6">
        <f t="shared" si="2"/>
        <v>0.86580086580086579</v>
      </c>
      <c r="G12" s="6">
        <f>$C12/Constants!$B$2</f>
        <v>1.155</v>
      </c>
      <c r="H12" s="7">
        <f t="shared" si="3"/>
        <v>0.33395065294513138</v>
      </c>
      <c r="I12" s="7">
        <f t="shared" si="4"/>
        <v>0.74961113922152878</v>
      </c>
      <c r="J12" s="10">
        <f>Table134789[[#This Row],[G Mass Ratio (kg)]]*1000</f>
        <v>333.95065294513137</v>
      </c>
      <c r="K12" s="10">
        <f>Table134789[[#This Row],[G Mass Ratio (kt)]]*1000</f>
        <v>749.61113922152879</v>
      </c>
    </row>
    <row r="13" spans="1:14" x14ac:dyDescent="0.25">
      <c r="A13" s="12">
        <v>12</v>
      </c>
      <c r="B13" s="10">
        <f t="shared" si="0"/>
        <v>6.3</v>
      </c>
      <c r="C13" s="2">
        <f>Table134789[[#This Row],[Number]]*1000000*Table134789[[#This Row],[Multiplier]]</f>
        <v>75600000</v>
      </c>
      <c r="D13" s="6">
        <f t="shared" si="1"/>
        <v>0.5297275833333327</v>
      </c>
      <c r="E13" s="6">
        <f>Table134789[[#This Row],[Calibration Value]]/Constants!$B$1</f>
        <v>1.8877627510114892</v>
      </c>
      <c r="F13" s="6">
        <f t="shared" si="2"/>
        <v>0.79365079365079361</v>
      </c>
      <c r="G13" s="6">
        <f>$C13/Constants!$B$2</f>
        <v>1.26</v>
      </c>
      <c r="H13" s="7">
        <f t="shared" si="3"/>
        <v>0.28061131254417293</v>
      </c>
      <c r="I13" s="7">
        <f t="shared" si="4"/>
        <v>0.62988158226253455</v>
      </c>
      <c r="J13" s="10">
        <f>Table134789[[#This Row],[G Mass Ratio (kg)]]*1000</f>
        <v>280.6113125441729</v>
      </c>
      <c r="K13" s="10">
        <f>Table134789[[#This Row],[G Mass Ratio (kt)]]*1000</f>
        <v>629.88158226253449</v>
      </c>
    </row>
    <row r="14" spans="1:14" x14ac:dyDescent="0.25">
      <c r="A14" s="12">
        <v>13</v>
      </c>
      <c r="B14" s="10">
        <f t="shared" si="0"/>
        <v>6.3</v>
      </c>
      <c r="C14" s="2">
        <f>Table134789[[#This Row],[Number]]*1000000*Table134789[[#This Row],[Multiplier]]</f>
        <v>81900000</v>
      </c>
      <c r="D14" s="6">
        <f t="shared" si="1"/>
        <v>0.48897930769230713</v>
      </c>
      <c r="E14" s="6">
        <f>Table134789[[#This Row],[Calibration Value]]/Constants!$B$1</f>
        <v>2.0450763135957799</v>
      </c>
      <c r="F14" s="6">
        <f t="shared" si="2"/>
        <v>0.73260073260073255</v>
      </c>
      <c r="G14" s="6">
        <f>$C14/Constants!$B$2</f>
        <v>1.365</v>
      </c>
      <c r="H14" s="7">
        <f t="shared" si="3"/>
        <v>0.23910076335124797</v>
      </c>
      <c r="I14" s="7">
        <f t="shared" si="4"/>
        <v>0.53670383340713002</v>
      </c>
      <c r="J14" s="10">
        <f>Table134789[[#This Row],[G Mass Ratio (kg)]]*1000</f>
        <v>239.10076335124796</v>
      </c>
      <c r="K14" s="10">
        <f>Table134789[[#This Row],[G Mass Ratio (kt)]]*1000</f>
        <v>536.70383340712999</v>
      </c>
    </row>
    <row r="15" spans="1:14" x14ac:dyDescent="0.25">
      <c r="A15" s="12">
        <v>14</v>
      </c>
      <c r="B15" s="10">
        <f t="shared" si="0"/>
        <v>6.3</v>
      </c>
      <c r="C15" s="2">
        <f>Table134789[[#This Row],[Number]]*1000000*Table134789[[#This Row],[Multiplier]]</f>
        <v>88200000</v>
      </c>
      <c r="D15" s="6">
        <f t="shared" si="1"/>
        <v>0.4540522142857138</v>
      </c>
      <c r="E15" s="6">
        <f>Table134789[[#This Row],[Calibration Value]]/Constants!$B$1</f>
        <v>2.2023898761800704</v>
      </c>
      <c r="F15" s="6">
        <f t="shared" si="2"/>
        <v>0.68027210884353739</v>
      </c>
      <c r="G15" s="6">
        <f>$C15/Constants!$B$2</f>
        <v>1.47</v>
      </c>
      <c r="H15" s="7">
        <f t="shared" si="3"/>
        <v>0.20616341329775975</v>
      </c>
      <c r="I15" s="7">
        <f t="shared" si="4"/>
        <v>0.4627701420704336</v>
      </c>
      <c r="J15" s="10">
        <f>Table134789[[#This Row],[G Mass Ratio (kg)]]*1000</f>
        <v>206.16341329775975</v>
      </c>
      <c r="K15" s="10">
        <f>Table134789[[#This Row],[G Mass Ratio (kt)]]*1000</f>
        <v>462.77014207043362</v>
      </c>
    </row>
    <row r="16" spans="1:14" s="5" customFormat="1" x14ac:dyDescent="0.25">
      <c r="A16" s="12">
        <v>15</v>
      </c>
      <c r="B16" s="10">
        <f t="shared" si="0"/>
        <v>6.3</v>
      </c>
      <c r="C16" s="2">
        <f>Table134789[[#This Row],[Number]]*1000000*Table134789[[#This Row],[Multiplier]]</f>
        <v>94500000</v>
      </c>
      <c r="D16" s="6">
        <f t="shared" ref="D16:D79" si="5">1/E16</f>
        <v>0.42378206666666618</v>
      </c>
      <c r="E16" s="6">
        <f>Table134789[[#This Row],[Calibration Value]]/Constants!$B$1</f>
        <v>2.3597034387643614</v>
      </c>
      <c r="F16" s="6">
        <f t="shared" ref="F16:F79" si="6">1/G16</f>
        <v>0.63492063492063489</v>
      </c>
      <c r="G16" s="6">
        <f>$C16/Constants!$B$2</f>
        <v>1.575</v>
      </c>
      <c r="H16" s="7">
        <f t="shared" si="3"/>
        <v>0.1795912400282707</v>
      </c>
      <c r="I16" s="9">
        <f t="shared" si="4"/>
        <v>0.40312421264802212</v>
      </c>
      <c r="J16" s="10">
        <f>Table134789[[#This Row],[G Mass Ratio (kg)]]*1000</f>
        <v>179.5912400282707</v>
      </c>
      <c r="K16" s="10">
        <f>Table134789[[#This Row],[G Mass Ratio (kt)]]*1000</f>
        <v>403.12421264802214</v>
      </c>
    </row>
    <row r="17" spans="1:11" s="5" customFormat="1" x14ac:dyDescent="0.25">
      <c r="A17" s="12">
        <v>16</v>
      </c>
      <c r="B17" s="10">
        <f t="shared" si="0"/>
        <v>6.3</v>
      </c>
      <c r="C17" s="2">
        <f>Table134789[[#This Row],[Number]]*1000000*Table134789[[#This Row],[Multiplier]]</f>
        <v>100800000</v>
      </c>
      <c r="D17" s="6">
        <f t="shared" si="5"/>
        <v>0.39729568749999949</v>
      </c>
      <c r="E17" s="6">
        <f>Table134789[[#This Row],[Calibration Value]]/Constants!$B$1</f>
        <v>2.5170170013486524</v>
      </c>
      <c r="F17" s="6">
        <f t="shared" si="6"/>
        <v>0.59523809523809523</v>
      </c>
      <c r="G17" s="6">
        <f>$C17/Constants!$B$2</f>
        <v>1.68</v>
      </c>
      <c r="H17" s="7">
        <f t="shared" si="3"/>
        <v>0.15784386330609726</v>
      </c>
      <c r="I17" s="9">
        <f t="shared" si="4"/>
        <v>0.35430839002267572</v>
      </c>
      <c r="J17" s="10">
        <f>Table134789[[#This Row],[G Mass Ratio (kg)]]*1000</f>
        <v>157.84386330609726</v>
      </c>
      <c r="K17" s="10">
        <f>Table134789[[#This Row],[G Mass Ratio (kt)]]*1000</f>
        <v>354.30839002267572</v>
      </c>
    </row>
    <row r="18" spans="1:11" s="5" customFormat="1" x14ac:dyDescent="0.25">
      <c r="A18" s="12">
        <v>17</v>
      </c>
      <c r="B18" s="10">
        <f t="shared" si="0"/>
        <v>6.3</v>
      </c>
      <c r="C18" s="2">
        <f>Table134789[[#This Row],[Number]]*1000000*Table134789[[#This Row],[Multiplier]]</f>
        <v>107100000</v>
      </c>
      <c r="D18" s="6">
        <f t="shared" si="5"/>
        <v>0.37392535294117601</v>
      </c>
      <c r="E18" s="6">
        <f>Table134789[[#This Row],[Calibration Value]]/Constants!$B$1</f>
        <v>2.6743305639329429</v>
      </c>
      <c r="F18" s="6">
        <f t="shared" si="6"/>
        <v>0.56022408963585435</v>
      </c>
      <c r="G18" s="6">
        <f>$C18/Constants!$B$2</f>
        <v>1.7849999999999999</v>
      </c>
      <c r="H18" s="7">
        <f t="shared" si="3"/>
        <v>0.13982016957218305</v>
      </c>
      <c r="I18" s="9">
        <f t="shared" si="4"/>
        <v>0.31385103060832176</v>
      </c>
      <c r="J18" s="10">
        <f>Table134789[[#This Row],[G Mass Ratio (kg)]]*1000</f>
        <v>139.82016957218303</v>
      </c>
      <c r="K18" s="10">
        <f>Table134789[[#This Row],[G Mass Ratio (kt)]]*1000</f>
        <v>313.85103060832176</v>
      </c>
    </row>
    <row r="19" spans="1:11" x14ac:dyDescent="0.25">
      <c r="A19" s="12">
        <v>18</v>
      </c>
      <c r="B19" s="10">
        <f t="shared" si="0"/>
        <v>6.3</v>
      </c>
      <c r="C19" s="2">
        <f>Table134789[[#This Row],[Number]]*1000000*Table134789[[#This Row],[Multiplier]]</f>
        <v>113400000</v>
      </c>
      <c r="D19" s="6">
        <f t="shared" si="5"/>
        <v>0.3531517222222218</v>
      </c>
      <c r="E19" s="6">
        <f>Table134789[[#This Row],[Calibration Value]]/Constants!$B$1</f>
        <v>2.8316441265172339</v>
      </c>
      <c r="F19" s="6">
        <f t="shared" si="6"/>
        <v>0.52910052910052918</v>
      </c>
      <c r="G19" s="6">
        <f>$C19/Constants!$B$2</f>
        <v>1.89</v>
      </c>
      <c r="H19" s="7">
        <f t="shared" si="3"/>
        <v>0.1247161389085213</v>
      </c>
      <c r="I19" s="9">
        <f t="shared" si="4"/>
        <v>0.27994736989445995</v>
      </c>
      <c r="J19" s="10">
        <f>Table134789[[#This Row],[G Mass Ratio (kg)]]*1000</f>
        <v>124.7161389085213</v>
      </c>
      <c r="K19" s="10">
        <f>Table134789[[#This Row],[G Mass Ratio (kt)]]*1000</f>
        <v>279.94736989445994</v>
      </c>
    </row>
    <row r="20" spans="1:11" s="5" customFormat="1" x14ac:dyDescent="0.25">
      <c r="A20" s="12">
        <v>19</v>
      </c>
      <c r="B20" s="10">
        <f t="shared" si="0"/>
        <v>6.3</v>
      </c>
      <c r="C20" s="2">
        <f>Table134789[[#This Row],[Number]]*1000000*Table134789[[#This Row],[Multiplier]]</f>
        <v>119700000</v>
      </c>
      <c r="D20" s="6">
        <f t="shared" si="5"/>
        <v>0.33456478947368384</v>
      </c>
      <c r="E20" s="6">
        <f>Table134789[[#This Row],[Calibration Value]]/Constants!$B$1</f>
        <v>2.9889576891015244</v>
      </c>
      <c r="F20" s="6">
        <f t="shared" si="6"/>
        <v>0.50125313283208017</v>
      </c>
      <c r="G20" s="6">
        <f>$C20/Constants!$B$2</f>
        <v>1.9950000000000001</v>
      </c>
      <c r="H20" s="7">
        <f t="shared" si="3"/>
        <v>0.11193359835557039</v>
      </c>
      <c r="I20" s="9">
        <f t="shared" si="4"/>
        <v>0.25125470317397502</v>
      </c>
      <c r="J20" s="10">
        <f>Table134789[[#This Row],[G Mass Ratio (kg)]]*1000</f>
        <v>111.93359835557038</v>
      </c>
      <c r="K20" s="10">
        <f>Table134789[[#This Row],[G Mass Ratio (kt)]]*1000</f>
        <v>251.25470317397503</v>
      </c>
    </row>
    <row r="21" spans="1:11" x14ac:dyDescent="0.25">
      <c r="A21" s="12">
        <v>20</v>
      </c>
      <c r="B21" s="10">
        <f t="shared" si="0"/>
        <v>6.3</v>
      </c>
      <c r="C21" s="2">
        <f>Table134789[[#This Row],[Number]]*1000000*Table134789[[#This Row],[Multiplier]]</f>
        <v>126000000</v>
      </c>
      <c r="D21" s="6">
        <f t="shared" si="5"/>
        <v>0.31783654999999961</v>
      </c>
      <c r="E21" s="6">
        <f>Table134789[[#This Row],[Calibration Value]]/Constants!$B$1</f>
        <v>3.1462712516858153</v>
      </c>
      <c r="F21" s="6">
        <f t="shared" si="6"/>
        <v>0.47619047619047616</v>
      </c>
      <c r="G21" s="6">
        <f>$C21/Constants!$B$2</f>
        <v>2.1</v>
      </c>
      <c r="H21" s="7">
        <f t="shared" si="3"/>
        <v>0.10102007251590225</v>
      </c>
      <c r="I21" s="9">
        <f t="shared" si="4"/>
        <v>0.22675736961451246</v>
      </c>
      <c r="J21" s="10">
        <f>Table134789[[#This Row],[G Mass Ratio (kg)]]*1000</f>
        <v>101.02007251590226</v>
      </c>
      <c r="K21" s="10">
        <f>Table134789[[#This Row],[G Mass Ratio (kt)]]*1000</f>
        <v>226.75736961451244</v>
      </c>
    </row>
    <row r="22" spans="1:11" x14ac:dyDescent="0.25">
      <c r="A22" s="12">
        <v>21</v>
      </c>
      <c r="B22" s="10">
        <f t="shared" si="0"/>
        <v>6.3</v>
      </c>
      <c r="C22" s="2">
        <f>Table134789[[#This Row],[Number]]*1000000*Table134789[[#This Row],[Multiplier]]</f>
        <v>132300000</v>
      </c>
      <c r="D22" s="6">
        <f t="shared" si="5"/>
        <v>0.30270147619047583</v>
      </c>
      <c r="E22" s="6">
        <f>Table134789[[#This Row],[Calibration Value]]/Constants!$B$1</f>
        <v>3.3035848142701059</v>
      </c>
      <c r="F22" s="6">
        <f t="shared" si="6"/>
        <v>0.45351473922902491</v>
      </c>
      <c r="G22" s="6">
        <f>$C22/Constants!$B$2</f>
        <v>2.2050000000000001</v>
      </c>
      <c r="H22" s="7">
        <f t="shared" si="3"/>
        <v>9.1628183687893203E-2</v>
      </c>
      <c r="I22" s="9">
        <f t="shared" si="4"/>
        <v>0.20567561869797046</v>
      </c>
      <c r="J22" s="10">
        <f>Table134789[[#This Row],[G Mass Ratio (kg)]]*1000</f>
        <v>91.628183687893198</v>
      </c>
      <c r="K22" s="10">
        <f>Table134789[[#This Row],[G Mass Ratio (kt)]]*1000</f>
        <v>205.67561869797046</v>
      </c>
    </row>
    <row r="23" spans="1:11" x14ac:dyDescent="0.25">
      <c r="A23" s="12">
        <v>22</v>
      </c>
      <c r="B23" s="10">
        <f t="shared" si="0"/>
        <v>6.3</v>
      </c>
      <c r="C23" s="2">
        <f>Table134789[[#This Row],[Number]]*1000000*Table134789[[#This Row],[Multiplier]]</f>
        <v>138600000</v>
      </c>
      <c r="D23" s="6">
        <f t="shared" si="5"/>
        <v>0.28894231818181781</v>
      </c>
      <c r="E23" s="6">
        <f>Table134789[[#This Row],[Calibration Value]]/Constants!$B$1</f>
        <v>3.4608983768543968</v>
      </c>
      <c r="F23" s="6">
        <f t="shared" si="6"/>
        <v>0.4329004329004329</v>
      </c>
      <c r="G23" s="6">
        <f>$C23/Constants!$B$2</f>
        <v>2.31</v>
      </c>
      <c r="H23" s="7">
        <f t="shared" si="3"/>
        <v>8.3487663236282844E-2</v>
      </c>
      <c r="I23" s="9">
        <f t="shared" si="4"/>
        <v>0.18740278480538219</v>
      </c>
      <c r="J23" s="10">
        <f>Table134789[[#This Row],[G Mass Ratio (kg)]]*1000</f>
        <v>83.487663236282842</v>
      </c>
      <c r="K23" s="10">
        <f>Table134789[[#This Row],[G Mass Ratio (kt)]]*1000</f>
        <v>187.4027848053822</v>
      </c>
    </row>
    <row r="24" spans="1:11" x14ac:dyDescent="0.25">
      <c r="A24" s="12">
        <v>23</v>
      </c>
      <c r="B24" s="10">
        <f t="shared" si="0"/>
        <v>6.3</v>
      </c>
      <c r="C24" s="2">
        <f>Table134789[[#This Row],[Number]]*1000000*Table134789[[#This Row],[Multiplier]]</f>
        <v>144900000</v>
      </c>
      <c r="D24" s="6">
        <f t="shared" si="5"/>
        <v>0.27637960869565187</v>
      </c>
      <c r="E24" s="6">
        <f>Table134789[[#This Row],[Calibration Value]]/Constants!$B$1</f>
        <v>3.6182119394386874</v>
      </c>
      <c r="F24" s="6">
        <f t="shared" si="6"/>
        <v>0.41407867494824013</v>
      </c>
      <c r="G24" s="6">
        <f>$C24/Constants!$B$2</f>
        <v>2.415</v>
      </c>
      <c r="H24" s="7">
        <f t="shared" si="3"/>
        <v>7.638568810276164E-2</v>
      </c>
      <c r="I24" s="9">
        <f t="shared" si="4"/>
        <v>0.1714611490468903</v>
      </c>
      <c r="J24" s="10">
        <f>Table134789[[#This Row],[G Mass Ratio (kg)]]*1000</f>
        <v>76.385688102761634</v>
      </c>
      <c r="K24" s="10">
        <f>Table134789[[#This Row],[G Mass Ratio (kt)]]*1000</f>
        <v>171.46114904689031</v>
      </c>
    </row>
    <row r="25" spans="1:11" x14ac:dyDescent="0.25">
      <c r="A25" s="12">
        <v>24</v>
      </c>
      <c r="B25" s="10">
        <f t="shared" si="0"/>
        <v>6.3</v>
      </c>
      <c r="C25" s="2">
        <f>Table134789[[#This Row],[Number]]*1000000*Table134789[[#This Row],[Multiplier]]</f>
        <v>151200000</v>
      </c>
      <c r="D25" s="6">
        <f t="shared" si="5"/>
        <v>0.26486379166666635</v>
      </c>
      <c r="E25" s="6">
        <f>Table134789[[#This Row],[Calibration Value]]/Constants!$B$1</f>
        <v>3.7755255020229783</v>
      </c>
      <c r="F25" s="6">
        <f t="shared" si="6"/>
        <v>0.3968253968253968</v>
      </c>
      <c r="G25" s="6">
        <f>$C25/Constants!$B$2</f>
        <v>2.52</v>
      </c>
      <c r="H25" s="7">
        <f t="shared" si="3"/>
        <v>7.0152828136043233E-2</v>
      </c>
      <c r="I25" s="9">
        <f t="shared" si="4"/>
        <v>0.15747039556563364</v>
      </c>
      <c r="J25" s="10">
        <f>Table134789[[#This Row],[G Mass Ratio (kg)]]*1000</f>
        <v>70.152828136043226</v>
      </c>
      <c r="K25" s="10">
        <f>Table134789[[#This Row],[G Mass Ratio (kt)]]*1000</f>
        <v>157.47039556563362</v>
      </c>
    </row>
    <row r="26" spans="1:11" x14ac:dyDescent="0.25">
      <c r="A26" s="12">
        <v>25</v>
      </c>
      <c r="B26" s="10">
        <f t="shared" si="0"/>
        <v>6.3</v>
      </c>
      <c r="C26" s="2">
        <f>Table134789[[#This Row],[Number]]*1000000*Table134789[[#This Row],[Multiplier]]</f>
        <v>157500000</v>
      </c>
      <c r="D26" s="6">
        <f t="shared" si="5"/>
        <v>0.25426923999999973</v>
      </c>
      <c r="E26" s="6">
        <f>Table134789[[#This Row],[Calibration Value]]/Constants!$B$1</f>
        <v>3.9328390646072688</v>
      </c>
      <c r="F26" s="6">
        <f t="shared" si="6"/>
        <v>0.38095238095238093</v>
      </c>
      <c r="G26" s="6">
        <f>$C26/Constants!$B$2</f>
        <v>2.625</v>
      </c>
      <c r="H26" s="7">
        <f t="shared" si="3"/>
        <v>6.4652846410177461E-2</v>
      </c>
      <c r="I26" s="9">
        <f t="shared" si="4"/>
        <v>0.14512471655328796</v>
      </c>
      <c r="J26" s="10">
        <f>Table134789[[#This Row],[G Mass Ratio (kg)]]*1000</f>
        <v>64.65284641017746</v>
      </c>
      <c r="K26" s="10">
        <f>Table134789[[#This Row],[G Mass Ratio (kt)]]*1000</f>
        <v>145.12471655328795</v>
      </c>
    </row>
    <row r="27" spans="1:11" x14ac:dyDescent="0.25">
      <c r="A27" s="12">
        <v>26</v>
      </c>
      <c r="B27" s="10">
        <f t="shared" si="0"/>
        <v>6.3</v>
      </c>
      <c r="C27" s="2">
        <f>Table134789[[#This Row],[Number]]*1000000*Table134789[[#This Row],[Multiplier]]</f>
        <v>163800000</v>
      </c>
      <c r="D27" s="6">
        <f t="shared" si="5"/>
        <v>0.24448965384615357</v>
      </c>
      <c r="E27" s="6">
        <f>Table134789[[#This Row],[Calibration Value]]/Constants!$B$1</f>
        <v>4.0901526271915598</v>
      </c>
      <c r="F27" s="6">
        <f t="shared" si="6"/>
        <v>0.36630036630036628</v>
      </c>
      <c r="G27" s="6">
        <f>$C27/Constants!$B$2</f>
        <v>2.73</v>
      </c>
      <c r="H27" s="7">
        <f t="shared" si="3"/>
        <v>5.9775190837811992E-2</v>
      </c>
      <c r="I27" s="9">
        <f t="shared" si="4"/>
        <v>0.1341759583517825</v>
      </c>
      <c r="J27" s="10">
        <f>Table134789[[#This Row],[G Mass Ratio (kg)]]*1000</f>
        <v>59.775190837811991</v>
      </c>
      <c r="K27" s="10">
        <f>Table134789[[#This Row],[G Mass Ratio (kt)]]*1000</f>
        <v>134.1759583517825</v>
      </c>
    </row>
    <row r="28" spans="1:11" x14ac:dyDescent="0.25">
      <c r="A28" s="12">
        <v>27</v>
      </c>
      <c r="B28" s="10">
        <f t="shared" si="0"/>
        <v>6.3</v>
      </c>
      <c r="C28" s="2">
        <f>Table134789[[#This Row],[Number]]*1000000*Table134789[[#This Row],[Multiplier]]</f>
        <v>170100000</v>
      </c>
      <c r="D28" s="6">
        <f t="shared" si="5"/>
        <v>0.23543448148148122</v>
      </c>
      <c r="E28" s="6">
        <f>Table134789[[#This Row],[Calibration Value]]/Constants!$B$1</f>
        <v>4.2474661897758503</v>
      </c>
      <c r="F28" s="6">
        <f t="shared" si="6"/>
        <v>0.35273368606701938</v>
      </c>
      <c r="G28" s="6">
        <f>$C28/Constants!$B$2</f>
        <v>2.835</v>
      </c>
      <c r="H28" s="7">
        <f t="shared" si="3"/>
        <v>5.542939507045392E-2</v>
      </c>
      <c r="I28" s="9">
        <f t="shared" si="4"/>
        <v>0.12442105328642658</v>
      </c>
      <c r="J28" s="10">
        <f>Table134789[[#This Row],[G Mass Ratio (kg)]]*1000</f>
        <v>55.429395070453921</v>
      </c>
      <c r="K28" s="10">
        <f>Table134789[[#This Row],[G Mass Ratio (kt)]]*1000</f>
        <v>124.42105328642658</v>
      </c>
    </row>
    <row r="29" spans="1:11" x14ac:dyDescent="0.25">
      <c r="A29" s="12">
        <v>28</v>
      </c>
      <c r="B29" s="10">
        <f t="shared" si="0"/>
        <v>6.3</v>
      </c>
      <c r="C29" s="2">
        <f>Table134789[[#This Row],[Number]]*1000000*Table134789[[#This Row],[Multiplier]]</f>
        <v>176400000</v>
      </c>
      <c r="D29" s="6">
        <f t="shared" si="5"/>
        <v>0.2270261071428569</v>
      </c>
      <c r="E29" s="6">
        <f>Table134789[[#This Row],[Calibration Value]]/Constants!$B$1</f>
        <v>4.4047797523601409</v>
      </c>
      <c r="F29" s="6">
        <f t="shared" si="6"/>
        <v>0.3401360544217687</v>
      </c>
      <c r="G29" s="6">
        <f>$C29/Constants!$B$2</f>
        <v>2.94</v>
      </c>
      <c r="H29" s="7">
        <f t="shared" si="3"/>
        <v>5.1540853324439938E-2</v>
      </c>
      <c r="I29" s="9">
        <f t="shared" si="4"/>
        <v>0.1156925355176084</v>
      </c>
      <c r="J29" s="10">
        <f>Table134789[[#This Row],[G Mass Ratio (kg)]]*1000</f>
        <v>51.540853324439937</v>
      </c>
      <c r="K29" s="10">
        <f>Table134789[[#This Row],[G Mass Ratio (kt)]]*1000</f>
        <v>115.69253551760841</v>
      </c>
    </row>
    <row r="30" spans="1:11" x14ac:dyDescent="0.25">
      <c r="A30" s="12">
        <v>29</v>
      </c>
      <c r="B30" s="10">
        <f t="shared" si="0"/>
        <v>6.3</v>
      </c>
      <c r="C30" s="2">
        <f>Table134789[[#This Row],[Number]]*1000000*Table134789[[#This Row],[Multiplier]]</f>
        <v>182700000</v>
      </c>
      <c r="D30" s="6">
        <f t="shared" si="5"/>
        <v>0.2191976206896549</v>
      </c>
      <c r="E30" s="6">
        <f>Table134789[[#This Row],[Calibration Value]]/Constants!$B$1</f>
        <v>4.5620933149444323</v>
      </c>
      <c r="F30" s="6">
        <f t="shared" si="6"/>
        <v>0.32840722495894908</v>
      </c>
      <c r="G30" s="6">
        <f>$C30/Constants!$B$2</f>
        <v>3.0449999999999999</v>
      </c>
      <c r="H30" s="9">
        <f t="shared" si="3"/>
        <v>4.8047596916005825E-2</v>
      </c>
      <c r="I30" s="9">
        <f t="shared" si="4"/>
        <v>0.1078513054052378</v>
      </c>
      <c r="J30" s="10">
        <f>Table134789[[#This Row],[G Mass Ratio (kg)]]*1000</f>
        <v>48.047596916005823</v>
      </c>
      <c r="K30" s="10">
        <f>Table134789[[#This Row],[G Mass Ratio (kt)]]*1000</f>
        <v>107.8513054052378</v>
      </c>
    </row>
    <row r="31" spans="1:11" x14ac:dyDescent="0.25">
      <c r="A31" s="12">
        <v>30</v>
      </c>
      <c r="B31" s="10">
        <f t="shared" si="0"/>
        <v>6.3</v>
      </c>
      <c r="C31" s="2">
        <f>Table134789[[#This Row],[Number]]*1000000*Table134789[[#This Row],[Multiplier]]</f>
        <v>189000000</v>
      </c>
      <c r="D31" s="6">
        <f t="shared" si="5"/>
        <v>0.21189103333333309</v>
      </c>
      <c r="E31" s="6">
        <f>Table134789[[#This Row],[Calibration Value]]/Constants!$B$1</f>
        <v>4.7194068775287228</v>
      </c>
      <c r="F31" s="6">
        <f t="shared" si="6"/>
        <v>0.31746031746031744</v>
      </c>
      <c r="G31" s="6">
        <f>$C31/Constants!$B$2</f>
        <v>3.15</v>
      </c>
      <c r="H31" s="9">
        <f t="shared" si="3"/>
        <v>4.4897810007067676E-2</v>
      </c>
      <c r="I31" s="9">
        <f t="shared" si="4"/>
        <v>0.10078105316200553</v>
      </c>
      <c r="J31" s="10">
        <f>Table134789[[#This Row],[G Mass Ratio (kg)]]*1000</f>
        <v>44.897810007067676</v>
      </c>
      <c r="K31" s="10">
        <f>Table134789[[#This Row],[G Mass Ratio (kt)]]*1000</f>
        <v>100.78105316200553</v>
      </c>
    </row>
    <row r="32" spans="1:11" x14ac:dyDescent="0.25">
      <c r="A32" s="12">
        <v>31</v>
      </c>
      <c r="B32" s="10">
        <f t="shared" si="0"/>
        <v>6.3</v>
      </c>
      <c r="C32" s="2">
        <f>Table134789[[#This Row],[Number]]*1000000*Table134789[[#This Row],[Multiplier]]</f>
        <v>195300000</v>
      </c>
      <c r="D32" s="6">
        <f t="shared" si="5"/>
        <v>0.2050558387096772</v>
      </c>
      <c r="E32" s="6">
        <f>Table134789[[#This Row],[Calibration Value]]/Constants!$B$1</f>
        <v>4.8767204401130133</v>
      </c>
      <c r="F32" s="6">
        <f t="shared" si="6"/>
        <v>0.30721966205837176</v>
      </c>
      <c r="G32" s="6">
        <f>$C32/Constants!$B$2</f>
        <v>3.2549999999999999</v>
      </c>
      <c r="H32" s="9">
        <f t="shared" si="3"/>
        <v>4.2047896988929148E-2</v>
      </c>
      <c r="I32" s="9">
        <f t="shared" si="4"/>
        <v>9.4383920755260142E-2</v>
      </c>
      <c r="J32" s="10">
        <f>Table134789[[#This Row],[G Mass Ratio (kg)]]*1000</f>
        <v>42.047896988929146</v>
      </c>
      <c r="K32" s="10">
        <f>Table134789[[#This Row],[G Mass Ratio (kt)]]*1000</f>
        <v>94.383920755260135</v>
      </c>
    </row>
    <row r="33" spans="1:11" x14ac:dyDescent="0.25">
      <c r="A33" s="12">
        <v>32</v>
      </c>
      <c r="B33" s="10">
        <f t="shared" si="0"/>
        <v>6.3</v>
      </c>
      <c r="C33" s="2">
        <f>Table134789[[#This Row],[Number]]*1000000*Table134789[[#This Row],[Multiplier]]</f>
        <v>201600000</v>
      </c>
      <c r="D33" s="6">
        <f t="shared" si="5"/>
        <v>0.19864784374999975</v>
      </c>
      <c r="E33" s="6">
        <f>Table134789[[#This Row],[Calibration Value]]/Constants!$B$1</f>
        <v>5.0340340026973047</v>
      </c>
      <c r="F33" s="6">
        <f t="shared" si="6"/>
        <v>0.29761904761904762</v>
      </c>
      <c r="G33" s="6">
        <f>$C33/Constants!$B$2</f>
        <v>3.36</v>
      </c>
      <c r="H33" s="9">
        <f t="shared" si="3"/>
        <v>3.9460965826524315E-2</v>
      </c>
      <c r="I33" s="9">
        <f t="shared" si="4"/>
        <v>8.8577097505668931E-2</v>
      </c>
      <c r="J33" s="10">
        <f>Table134789[[#This Row],[G Mass Ratio (kg)]]*1000</f>
        <v>39.460965826524316</v>
      </c>
      <c r="K33" s="10">
        <f>Table134789[[#This Row],[G Mass Ratio (kt)]]*1000</f>
        <v>88.577097505668931</v>
      </c>
    </row>
    <row r="34" spans="1:11" x14ac:dyDescent="0.25">
      <c r="A34" s="12">
        <v>33</v>
      </c>
      <c r="B34" s="10">
        <f t="shared" si="0"/>
        <v>6.3</v>
      </c>
      <c r="C34" s="2">
        <f>Table134789[[#This Row],[Number]]*1000000*Table134789[[#This Row],[Multiplier]]</f>
        <v>207900000</v>
      </c>
      <c r="D34" s="6">
        <f t="shared" si="5"/>
        <v>0.19262821212121189</v>
      </c>
      <c r="E34" s="6">
        <f>Table134789[[#This Row],[Calibration Value]]/Constants!$B$1</f>
        <v>5.1913475652815952</v>
      </c>
      <c r="F34" s="6">
        <f t="shared" si="6"/>
        <v>0.28860028860028863</v>
      </c>
      <c r="G34" s="6">
        <f>$C34/Constants!$B$2</f>
        <v>3.4649999999999999</v>
      </c>
      <c r="H34" s="9">
        <f t="shared" si="3"/>
        <v>3.7105628105014603E-2</v>
      </c>
      <c r="I34" s="9">
        <f t="shared" si="4"/>
        <v>8.329012658016989E-2</v>
      </c>
      <c r="J34" s="10">
        <f>Table134789[[#This Row],[G Mass Ratio (kg)]]*1000</f>
        <v>37.105628105014603</v>
      </c>
      <c r="K34" s="10">
        <f>Table134789[[#This Row],[G Mass Ratio (kt)]]*1000</f>
        <v>83.290126580169897</v>
      </c>
    </row>
    <row r="35" spans="1:11" x14ac:dyDescent="0.25">
      <c r="A35" s="12">
        <v>34</v>
      </c>
      <c r="B35" s="10">
        <f t="shared" si="0"/>
        <v>6.3</v>
      </c>
      <c r="C35" s="2">
        <f>Table134789[[#This Row],[Number]]*1000000*Table134789[[#This Row],[Multiplier]]</f>
        <v>214200000</v>
      </c>
      <c r="D35" s="6">
        <f t="shared" si="5"/>
        <v>0.18696267647058801</v>
      </c>
      <c r="E35" s="6">
        <f>Table134789[[#This Row],[Calibration Value]]/Constants!$B$1</f>
        <v>5.3486611278658858</v>
      </c>
      <c r="F35" s="6">
        <f t="shared" si="6"/>
        <v>0.28011204481792717</v>
      </c>
      <c r="G35" s="6">
        <f>$C35/Constants!$B$2</f>
        <v>3.57</v>
      </c>
      <c r="H35" s="9">
        <f t="shared" si="3"/>
        <v>3.4955042393045761E-2</v>
      </c>
      <c r="I35" s="9">
        <f t="shared" si="4"/>
        <v>7.8462757652080439E-2</v>
      </c>
      <c r="J35" s="10">
        <f>Table134789[[#This Row],[G Mass Ratio (kg)]]*1000</f>
        <v>34.955042393045758</v>
      </c>
      <c r="K35" s="10">
        <f>Table134789[[#This Row],[G Mass Ratio (kt)]]*1000</f>
        <v>78.462757652080441</v>
      </c>
    </row>
    <row r="36" spans="1:11" x14ac:dyDescent="0.25">
      <c r="A36" s="12">
        <v>35</v>
      </c>
      <c r="B36" s="10">
        <f t="shared" si="0"/>
        <v>6.3</v>
      </c>
      <c r="C36" s="2">
        <f>Table134789[[#This Row],[Number]]*1000000*Table134789[[#This Row],[Multiplier]]</f>
        <v>220500000</v>
      </c>
      <c r="D36" s="6">
        <f t="shared" si="5"/>
        <v>0.1816208857142855</v>
      </c>
      <c r="E36" s="6">
        <f>Table134789[[#This Row],[Calibration Value]]/Constants!$B$1</f>
        <v>5.5059746904501763</v>
      </c>
      <c r="F36" s="6">
        <f t="shared" si="6"/>
        <v>0.27210884353741499</v>
      </c>
      <c r="G36" s="6">
        <f>$C36/Constants!$B$2</f>
        <v>3.6749999999999998</v>
      </c>
      <c r="H36" s="9">
        <f t="shared" si="3"/>
        <v>3.2986146127641558E-2</v>
      </c>
      <c r="I36" s="9">
        <f t="shared" si="4"/>
        <v>7.4043222731269398E-2</v>
      </c>
      <c r="J36" s="10">
        <f>Table134789[[#This Row],[G Mass Ratio (kg)]]*1000</f>
        <v>32.986146127641561</v>
      </c>
      <c r="K36" s="10">
        <f>Table134789[[#This Row],[G Mass Ratio (kt)]]*1000</f>
        <v>74.043222731269395</v>
      </c>
    </row>
    <row r="37" spans="1:11" x14ac:dyDescent="0.25">
      <c r="A37" s="12">
        <v>36</v>
      </c>
      <c r="B37" s="10">
        <f t="shared" si="0"/>
        <v>6.3</v>
      </c>
      <c r="C37" s="2">
        <f>Table134789[[#This Row],[Number]]*1000000*Table134789[[#This Row],[Multiplier]]</f>
        <v>226800000</v>
      </c>
      <c r="D37" s="6">
        <f t="shared" si="5"/>
        <v>0.1765758611111109</v>
      </c>
      <c r="E37" s="6">
        <f>Table134789[[#This Row],[Calibration Value]]/Constants!$B$1</f>
        <v>5.6632882530344677</v>
      </c>
      <c r="F37" s="6">
        <f t="shared" si="6"/>
        <v>0.26455026455026459</v>
      </c>
      <c r="G37" s="6">
        <f>$C37/Constants!$B$2</f>
        <v>3.78</v>
      </c>
      <c r="H37" s="9">
        <f t="shared" si="3"/>
        <v>3.1179034727130326E-2</v>
      </c>
      <c r="I37" s="9">
        <f t="shared" si="4"/>
        <v>6.9986842473614988E-2</v>
      </c>
      <c r="J37" s="10">
        <f>Table134789[[#This Row],[G Mass Ratio (kg)]]*1000</f>
        <v>31.179034727130325</v>
      </c>
      <c r="K37" s="10">
        <f>Table134789[[#This Row],[G Mass Ratio (kt)]]*1000</f>
        <v>69.986842473614985</v>
      </c>
    </row>
    <row r="38" spans="1:11" x14ac:dyDescent="0.25">
      <c r="A38" s="12">
        <v>37</v>
      </c>
      <c r="B38" s="10">
        <f t="shared" si="0"/>
        <v>6.3</v>
      </c>
      <c r="C38" s="2">
        <f>Table134789[[#This Row],[Number]]*1000000*Table134789[[#This Row],[Multiplier]]</f>
        <v>233100000</v>
      </c>
      <c r="D38" s="6">
        <f t="shared" si="5"/>
        <v>0.17180354054054034</v>
      </c>
      <c r="E38" s="6">
        <f>Table134789[[#This Row],[Calibration Value]]/Constants!$B$1</f>
        <v>5.8206018156187582</v>
      </c>
      <c r="F38" s="6">
        <f t="shared" si="6"/>
        <v>0.2574002574002574</v>
      </c>
      <c r="G38" s="6">
        <f>$C38/Constants!$B$2</f>
        <v>3.8849999999999998</v>
      </c>
      <c r="H38" s="9">
        <f t="shared" si="3"/>
        <v>2.9516456542265087E-2</v>
      </c>
      <c r="I38" s="9">
        <f t="shared" si="4"/>
        <v>6.6254892509718763E-2</v>
      </c>
      <c r="J38" s="10">
        <f>Table134789[[#This Row],[G Mass Ratio (kg)]]*1000</f>
        <v>29.516456542265086</v>
      </c>
      <c r="K38" s="10">
        <f>Table134789[[#This Row],[G Mass Ratio (kt)]]*1000</f>
        <v>66.254892509718758</v>
      </c>
    </row>
    <row r="39" spans="1:11" x14ac:dyDescent="0.25">
      <c r="A39" s="12">
        <v>38</v>
      </c>
      <c r="B39" s="10">
        <f t="shared" si="0"/>
        <v>6.3</v>
      </c>
      <c r="C39" s="2">
        <f>Table134789[[#This Row],[Number]]*1000000*Table134789[[#This Row],[Multiplier]]</f>
        <v>239400000</v>
      </c>
      <c r="D39" s="6">
        <f t="shared" si="5"/>
        <v>0.16728239473684192</v>
      </c>
      <c r="E39" s="6">
        <f>Table134789[[#This Row],[Calibration Value]]/Constants!$B$1</f>
        <v>5.9779153782030487</v>
      </c>
      <c r="F39" s="6">
        <f t="shared" si="6"/>
        <v>0.25062656641604009</v>
      </c>
      <c r="G39" s="6">
        <f>$C39/Constants!$B$2</f>
        <v>3.99</v>
      </c>
      <c r="H39" s="9">
        <f t="shared" si="3"/>
        <v>2.7983399588892597E-2</v>
      </c>
      <c r="I39" s="9">
        <f t="shared" si="4"/>
        <v>6.2813675793493756E-2</v>
      </c>
      <c r="J39" s="10">
        <f>Table134789[[#This Row],[G Mass Ratio (kg)]]*1000</f>
        <v>27.983399588892595</v>
      </c>
      <c r="K39" s="10">
        <f>Table134789[[#This Row],[G Mass Ratio (kt)]]*1000</f>
        <v>62.813675793493758</v>
      </c>
    </row>
    <row r="40" spans="1:11" x14ac:dyDescent="0.25">
      <c r="A40" s="12">
        <v>39</v>
      </c>
      <c r="B40" s="10">
        <f t="shared" si="0"/>
        <v>6.3</v>
      </c>
      <c r="C40" s="2">
        <f>Table134789[[#This Row],[Number]]*1000000*Table134789[[#This Row],[Multiplier]]</f>
        <v>245700000</v>
      </c>
      <c r="D40" s="6">
        <f t="shared" si="5"/>
        <v>0.16299310256410238</v>
      </c>
      <c r="E40" s="6">
        <f>Table134789[[#This Row],[Calibration Value]]/Constants!$B$1</f>
        <v>6.1352289407873393</v>
      </c>
      <c r="F40" s="6">
        <f t="shared" si="6"/>
        <v>0.24420024420024422</v>
      </c>
      <c r="G40" s="6">
        <f>$C40/Constants!$B$2</f>
        <v>4.0949999999999998</v>
      </c>
      <c r="H40" s="9">
        <f t="shared" si="3"/>
        <v>2.6566751483471998E-2</v>
      </c>
      <c r="I40" s="9">
        <f t="shared" si="4"/>
        <v>5.9633759267458911E-2</v>
      </c>
      <c r="J40" s="10">
        <f>Table134789[[#This Row],[G Mass Ratio (kg)]]*1000</f>
        <v>26.566751483471997</v>
      </c>
      <c r="K40" s="10">
        <f>Table134789[[#This Row],[G Mass Ratio (kt)]]*1000</f>
        <v>59.633759267458913</v>
      </c>
    </row>
    <row r="41" spans="1:11" x14ac:dyDescent="0.25">
      <c r="A41" s="12">
        <v>40</v>
      </c>
      <c r="B41" s="10">
        <f t="shared" si="0"/>
        <v>6.3</v>
      </c>
      <c r="C41" s="2">
        <f>Table134789[[#This Row],[Number]]*1000000*Table134789[[#This Row],[Multiplier]]</f>
        <v>252000000</v>
      </c>
      <c r="D41" s="6">
        <f t="shared" si="5"/>
        <v>0.1589182749999998</v>
      </c>
      <c r="E41" s="6">
        <f>Table134789[[#This Row],[Calibration Value]]/Constants!$B$1</f>
        <v>6.2925425033716307</v>
      </c>
      <c r="F41" s="6">
        <f t="shared" si="6"/>
        <v>0.23809523809523808</v>
      </c>
      <c r="G41" s="6">
        <f>$C41/Constants!$B$2</f>
        <v>4.2</v>
      </c>
      <c r="H41" s="9">
        <f t="shared" si="3"/>
        <v>2.5255018128975563E-2</v>
      </c>
      <c r="I41" s="9">
        <f t="shared" si="4"/>
        <v>5.6689342403628114E-2</v>
      </c>
      <c r="J41" s="10">
        <f>Table134789[[#This Row],[G Mass Ratio (kg)]]*1000</f>
        <v>25.255018128975564</v>
      </c>
      <c r="K41" s="10">
        <f>Table134789[[#This Row],[G Mass Ratio (kt)]]*1000</f>
        <v>56.68934240362811</v>
      </c>
    </row>
    <row r="42" spans="1:11" x14ac:dyDescent="0.25">
      <c r="A42" s="12">
        <v>41</v>
      </c>
      <c r="B42" s="10">
        <f t="shared" si="0"/>
        <v>6.3</v>
      </c>
      <c r="C42" s="2">
        <f>Table134789[[#This Row],[Number]]*1000000*Table134789[[#This Row],[Multiplier]]</f>
        <v>258300000</v>
      </c>
      <c r="D42" s="6">
        <f t="shared" si="5"/>
        <v>0.15504221951219493</v>
      </c>
      <c r="E42" s="6">
        <f>Table134789[[#This Row],[Calibration Value]]/Constants!$B$1</f>
        <v>6.4498560659559212</v>
      </c>
      <c r="F42" s="6">
        <f t="shared" si="6"/>
        <v>0.23228803716608595</v>
      </c>
      <c r="G42" s="6">
        <f>$C42/Constants!$B$2</f>
        <v>4.3049999999999997</v>
      </c>
      <c r="H42" s="9">
        <f t="shared" si="3"/>
        <v>2.403808983126764E-2</v>
      </c>
      <c r="I42" s="9">
        <f t="shared" si="4"/>
        <v>5.3957732210472932E-2</v>
      </c>
      <c r="J42" s="10">
        <f>Table134789[[#This Row],[G Mass Ratio (kg)]]*1000</f>
        <v>24.038089831267641</v>
      </c>
      <c r="K42" s="10">
        <f>Table134789[[#This Row],[G Mass Ratio (kt)]]*1000</f>
        <v>53.957732210472933</v>
      </c>
    </row>
    <row r="43" spans="1:11" x14ac:dyDescent="0.25">
      <c r="A43" s="12">
        <v>42</v>
      </c>
      <c r="B43" s="10">
        <f t="shared" si="0"/>
        <v>6.3</v>
      </c>
      <c r="C43" s="2">
        <f>Table134789[[#This Row],[Number]]*1000000*Table134789[[#This Row],[Multiplier]]</f>
        <v>264600000</v>
      </c>
      <c r="D43" s="6">
        <f t="shared" si="5"/>
        <v>0.15135073809523791</v>
      </c>
      <c r="E43" s="6">
        <f>Table134789[[#This Row],[Calibration Value]]/Constants!$B$1</f>
        <v>6.6071696285402117</v>
      </c>
      <c r="F43" s="6">
        <f t="shared" si="6"/>
        <v>0.22675736961451246</v>
      </c>
      <c r="G43" s="6">
        <f>$C43/Constants!$B$2</f>
        <v>4.41</v>
      </c>
      <c r="H43" s="9">
        <f t="shared" si="3"/>
        <v>2.2907045921973301E-2</v>
      </c>
      <c r="I43" s="9">
        <f t="shared" si="4"/>
        <v>5.1418904674492616E-2</v>
      </c>
      <c r="J43" s="10">
        <f>Table134789[[#This Row],[G Mass Ratio (kg)]]*1000</f>
        <v>22.9070459219733</v>
      </c>
      <c r="K43" s="10">
        <f>Table134789[[#This Row],[G Mass Ratio (kt)]]*1000</f>
        <v>51.418904674492616</v>
      </c>
    </row>
    <row r="44" spans="1:11" x14ac:dyDescent="0.25">
      <c r="A44" s="12">
        <v>43</v>
      </c>
      <c r="B44" s="10">
        <f t="shared" si="0"/>
        <v>6.3</v>
      </c>
      <c r="C44" s="2">
        <f>Table134789[[#This Row],[Number]]*1000000*Table134789[[#This Row],[Multiplier]]</f>
        <v>270900000</v>
      </c>
      <c r="D44" s="6">
        <f t="shared" si="5"/>
        <v>0.14783095348837191</v>
      </c>
      <c r="E44" s="6">
        <f>Table134789[[#This Row],[Calibration Value]]/Constants!$B$1</f>
        <v>6.7644831911245031</v>
      </c>
      <c r="F44" s="6">
        <f t="shared" si="6"/>
        <v>0.22148394241417499</v>
      </c>
      <c r="G44" s="6">
        <f>$C44/Constants!$B$2</f>
        <v>4.5149999999999997</v>
      </c>
      <c r="H44" s="9">
        <f t="shared" si="3"/>
        <v>2.185399080928118E-2</v>
      </c>
      <c r="I44" s="9">
        <f t="shared" si="4"/>
        <v>4.9055136747325583E-2</v>
      </c>
      <c r="J44" s="10">
        <f>Table134789[[#This Row],[G Mass Ratio (kg)]]*1000</f>
        <v>21.853990809281182</v>
      </c>
      <c r="K44" s="10">
        <f>Table134789[[#This Row],[G Mass Ratio (kt)]]*1000</f>
        <v>49.055136747325584</v>
      </c>
    </row>
    <row r="45" spans="1:11" x14ac:dyDescent="0.25">
      <c r="A45" s="12">
        <v>44</v>
      </c>
      <c r="B45" s="10">
        <f t="shared" si="0"/>
        <v>6.3</v>
      </c>
      <c r="C45" s="2">
        <f>Table134789[[#This Row],[Number]]*1000000*Table134789[[#This Row],[Multiplier]]</f>
        <v>277200000</v>
      </c>
      <c r="D45" s="6">
        <f t="shared" si="5"/>
        <v>0.14447115909090891</v>
      </c>
      <c r="E45" s="6">
        <f>Table134789[[#This Row],[Calibration Value]]/Constants!$B$1</f>
        <v>6.9217967537087937</v>
      </c>
      <c r="F45" s="6">
        <f t="shared" si="6"/>
        <v>0.21645021645021645</v>
      </c>
      <c r="G45" s="6">
        <f>$C45/Constants!$B$2</f>
        <v>4.62</v>
      </c>
      <c r="H45" s="9">
        <f t="shared" si="3"/>
        <v>2.0871915809070711E-2</v>
      </c>
      <c r="I45" s="9">
        <f t="shared" si="4"/>
        <v>4.6850696201345549E-2</v>
      </c>
      <c r="J45" s="10">
        <f>Table134789[[#This Row],[G Mass Ratio (kg)]]*1000</f>
        <v>20.87191580907071</v>
      </c>
      <c r="K45" s="10">
        <f>Table134789[[#This Row],[G Mass Ratio (kt)]]*1000</f>
        <v>46.850696201345549</v>
      </c>
    </row>
    <row r="46" spans="1:11" x14ac:dyDescent="0.25">
      <c r="A46" s="12">
        <v>45</v>
      </c>
      <c r="B46" s="10">
        <f t="shared" si="0"/>
        <v>6.3</v>
      </c>
      <c r="C46" s="2">
        <f>Table134789[[#This Row],[Number]]*1000000*Table134789[[#This Row],[Multiplier]]</f>
        <v>283500000</v>
      </c>
      <c r="D46" s="6">
        <f t="shared" si="5"/>
        <v>0.14126068888888871</v>
      </c>
      <c r="E46" s="6">
        <f>Table134789[[#This Row],[Calibration Value]]/Constants!$B$1</f>
        <v>7.0791103162930842</v>
      </c>
      <c r="F46" s="6">
        <f t="shared" si="6"/>
        <v>0.21164021164021166</v>
      </c>
      <c r="G46" s="6">
        <f>$C46/Constants!$B$2</f>
        <v>4.7249999999999996</v>
      </c>
      <c r="H46" s="9">
        <f t="shared" si="3"/>
        <v>1.9954582225363407E-2</v>
      </c>
      <c r="I46" s="9">
        <f t="shared" si="4"/>
        <v>4.4791579183113585E-2</v>
      </c>
      <c r="J46" s="10">
        <f>Table134789[[#This Row],[G Mass Ratio (kg)]]*1000</f>
        <v>19.954582225363406</v>
      </c>
      <c r="K46" s="10">
        <f>Table134789[[#This Row],[G Mass Ratio (kt)]]*1000</f>
        <v>44.791579183113583</v>
      </c>
    </row>
    <row r="47" spans="1:11" x14ac:dyDescent="0.25">
      <c r="A47" s="12">
        <v>46</v>
      </c>
      <c r="B47" s="10">
        <f t="shared" si="0"/>
        <v>6.3</v>
      </c>
      <c r="C47" s="2">
        <f>Table134789[[#This Row],[Number]]*1000000*Table134789[[#This Row],[Multiplier]]</f>
        <v>289800000</v>
      </c>
      <c r="D47" s="6">
        <f t="shared" si="5"/>
        <v>0.13818980434782593</v>
      </c>
      <c r="E47" s="6">
        <f>Table134789[[#This Row],[Calibration Value]]/Constants!$B$1</f>
        <v>7.2364238788773747</v>
      </c>
      <c r="F47" s="6">
        <f t="shared" si="6"/>
        <v>0.20703933747412007</v>
      </c>
      <c r="G47" s="6">
        <f>$C47/Constants!$B$2</f>
        <v>4.83</v>
      </c>
      <c r="H47" s="9">
        <f t="shared" si="3"/>
        <v>1.909642202569041E-2</v>
      </c>
      <c r="I47" s="9">
        <f t="shared" si="4"/>
        <v>4.2865287261722576E-2</v>
      </c>
      <c r="J47" s="10">
        <f>Table134789[[#This Row],[G Mass Ratio (kg)]]*1000</f>
        <v>19.096422025690408</v>
      </c>
      <c r="K47" s="10">
        <f>Table134789[[#This Row],[G Mass Ratio (kt)]]*1000</f>
        <v>42.865287261722578</v>
      </c>
    </row>
    <row r="48" spans="1:11" x14ac:dyDescent="0.25">
      <c r="A48" s="12">
        <v>47</v>
      </c>
      <c r="B48" s="10">
        <f t="shared" si="0"/>
        <v>6.3</v>
      </c>
      <c r="C48" s="2">
        <f>Table134789[[#This Row],[Number]]*1000000*Table134789[[#This Row],[Multiplier]]</f>
        <v>296100000</v>
      </c>
      <c r="D48" s="6">
        <f t="shared" si="5"/>
        <v>0.13524959574468068</v>
      </c>
      <c r="E48" s="6">
        <f>Table134789[[#This Row],[Calibration Value]]/Constants!$B$1</f>
        <v>7.3937374414616661</v>
      </c>
      <c r="F48" s="6">
        <f t="shared" si="6"/>
        <v>0.2026342451874367</v>
      </c>
      <c r="G48" s="6">
        <f>$C48/Constants!$B$2</f>
        <v>4.9349999999999996</v>
      </c>
      <c r="H48" s="9">
        <f t="shared" si="3"/>
        <v>1.8292453149099545E-2</v>
      </c>
      <c r="I48" s="9">
        <f t="shared" si="4"/>
        <v>4.1060637322682211E-2</v>
      </c>
      <c r="J48" s="10">
        <f>Table134789[[#This Row],[G Mass Ratio (kg)]]*1000</f>
        <v>18.292453149099547</v>
      </c>
      <c r="K48" s="10">
        <f>Table134789[[#This Row],[G Mass Ratio (kt)]]*1000</f>
        <v>41.060637322682211</v>
      </c>
    </row>
    <row r="49" spans="1:11" x14ac:dyDescent="0.25">
      <c r="A49" s="12">
        <v>48</v>
      </c>
      <c r="B49" s="10">
        <f t="shared" si="0"/>
        <v>6.3</v>
      </c>
      <c r="C49" s="2">
        <f>Table134789[[#This Row],[Number]]*1000000*Table134789[[#This Row],[Multiplier]]</f>
        <v>302400000</v>
      </c>
      <c r="D49" s="6">
        <f t="shared" si="5"/>
        <v>0.13243189583333317</v>
      </c>
      <c r="E49" s="6">
        <f>Table134789[[#This Row],[Calibration Value]]/Constants!$B$1</f>
        <v>7.5510510040459566</v>
      </c>
      <c r="F49" s="6">
        <f t="shared" si="6"/>
        <v>0.1984126984126984</v>
      </c>
      <c r="G49" s="6">
        <f>$C49/Constants!$B$2</f>
        <v>5.04</v>
      </c>
      <c r="H49" s="9">
        <f t="shared" si="3"/>
        <v>1.7538207034010808E-2</v>
      </c>
      <c r="I49" s="9">
        <f t="shared" si="4"/>
        <v>3.9367598891408409E-2</v>
      </c>
      <c r="J49" s="10">
        <f>Table134789[[#This Row],[G Mass Ratio (kg)]]*1000</f>
        <v>17.538207034010806</v>
      </c>
      <c r="K49" s="10">
        <f>Table134789[[#This Row],[G Mass Ratio (kt)]]*1000</f>
        <v>39.367598891408406</v>
      </c>
    </row>
    <row r="50" spans="1:11" x14ac:dyDescent="0.25">
      <c r="A50" s="12">
        <v>49</v>
      </c>
      <c r="B50" s="10">
        <f t="shared" si="0"/>
        <v>6.3</v>
      </c>
      <c r="C50" s="2">
        <f>Table134789[[#This Row],[Number]]*1000000*Table134789[[#This Row],[Multiplier]]</f>
        <v>308700000</v>
      </c>
      <c r="D50" s="6">
        <f t="shared" si="5"/>
        <v>0.12972920408163249</v>
      </c>
      <c r="E50" s="6">
        <f>Table134789[[#This Row],[Calibration Value]]/Constants!$B$1</f>
        <v>7.7083645666302472</v>
      </c>
      <c r="F50" s="6">
        <f t="shared" si="6"/>
        <v>0.19436345966958213</v>
      </c>
      <c r="G50" s="6">
        <f>$C50/Constants!$B$2</f>
        <v>5.1449999999999996</v>
      </c>
      <c r="H50" s="9">
        <f t="shared" si="3"/>
        <v>1.6829666391653852E-2</v>
      </c>
      <c r="I50" s="9">
        <f t="shared" si="4"/>
        <v>3.7777154454729275E-2</v>
      </c>
      <c r="J50" s="10">
        <f>Table134789[[#This Row],[G Mass Ratio (kg)]]*1000</f>
        <v>16.829666391653852</v>
      </c>
      <c r="K50" s="10">
        <f>Table134789[[#This Row],[G Mass Ratio (kt)]]*1000</f>
        <v>37.777154454729278</v>
      </c>
    </row>
    <row r="51" spans="1:11" x14ac:dyDescent="0.25">
      <c r="A51" s="12">
        <v>50</v>
      </c>
      <c r="B51" s="10">
        <f t="shared" si="0"/>
        <v>6.3</v>
      </c>
      <c r="C51" s="2">
        <f>Table134789[[#This Row],[Number]]*1000000*Table134789[[#This Row],[Multiplier]]</f>
        <v>315000000</v>
      </c>
      <c r="D51" s="6">
        <f t="shared" si="5"/>
        <v>0.12713461999999986</v>
      </c>
      <c r="E51" s="6">
        <f>Table134789[[#This Row],[Calibration Value]]/Constants!$B$1</f>
        <v>7.8656781292145377</v>
      </c>
      <c r="F51" s="6">
        <f t="shared" si="6"/>
        <v>0.19047619047619047</v>
      </c>
      <c r="G51" s="6">
        <f>$C51/Constants!$B$2</f>
        <v>5.25</v>
      </c>
      <c r="H51" s="9">
        <f t="shared" si="3"/>
        <v>1.6163211602544365E-2</v>
      </c>
      <c r="I51" s="9">
        <f t="shared" si="4"/>
        <v>3.6281179138321989E-2</v>
      </c>
      <c r="J51" s="10">
        <f>Table134789[[#This Row],[G Mass Ratio (kg)]]*1000</f>
        <v>16.163211602544365</v>
      </c>
      <c r="K51" s="10">
        <f>Table134789[[#This Row],[G Mass Ratio (kt)]]*1000</f>
        <v>36.281179138321988</v>
      </c>
    </row>
    <row r="52" spans="1:11" x14ac:dyDescent="0.25">
      <c r="A52" s="12">
        <v>51</v>
      </c>
      <c r="B52" s="10">
        <f t="shared" si="0"/>
        <v>6.3</v>
      </c>
      <c r="C52" s="2">
        <f>Table134789[[#This Row],[Number]]*1000000*Table134789[[#This Row],[Multiplier]]</f>
        <v>321300000</v>
      </c>
      <c r="D52" s="6">
        <f t="shared" si="5"/>
        <v>0.12464178431372534</v>
      </c>
      <c r="E52" s="6">
        <f>Table134789[[#This Row],[Calibration Value]]/Constants!$B$1</f>
        <v>8.0229916917988291</v>
      </c>
      <c r="F52" s="6">
        <f t="shared" si="6"/>
        <v>0.18674136321195142</v>
      </c>
      <c r="G52" s="6">
        <f>$C52/Constants!$B$2</f>
        <v>5.3550000000000004</v>
      </c>
      <c r="H52" s="9">
        <f t="shared" si="3"/>
        <v>1.5535574396909229E-2</v>
      </c>
      <c r="I52" s="9">
        <f t="shared" si="4"/>
        <v>3.4872336734257964E-2</v>
      </c>
      <c r="J52" s="10">
        <f>Table134789[[#This Row],[G Mass Ratio (kg)]]*1000</f>
        <v>15.535574396909229</v>
      </c>
      <c r="K52" s="10">
        <f>Table134789[[#This Row],[G Mass Ratio (kt)]]*1000</f>
        <v>34.872336734257964</v>
      </c>
    </row>
    <row r="53" spans="1:11" x14ac:dyDescent="0.25">
      <c r="A53" s="12">
        <v>52</v>
      </c>
      <c r="B53" s="10">
        <f t="shared" si="0"/>
        <v>6.3</v>
      </c>
      <c r="C53" s="2">
        <f>Table134789[[#This Row],[Number]]*1000000*Table134789[[#This Row],[Multiplier]]</f>
        <v>327600000</v>
      </c>
      <c r="D53" s="6">
        <f t="shared" si="5"/>
        <v>0.12224482692307678</v>
      </c>
      <c r="E53" s="6">
        <f>Table134789[[#This Row],[Calibration Value]]/Constants!$B$1</f>
        <v>8.1803052543831196</v>
      </c>
      <c r="F53" s="6">
        <f t="shared" si="6"/>
        <v>0.18315018315018314</v>
      </c>
      <c r="G53" s="6">
        <f>$C53/Constants!$B$2</f>
        <v>5.46</v>
      </c>
      <c r="H53" s="9">
        <f t="shared" si="3"/>
        <v>1.4943797709452998E-2</v>
      </c>
      <c r="I53" s="9">
        <f t="shared" si="4"/>
        <v>3.3543989587945626E-2</v>
      </c>
      <c r="J53" s="10">
        <f>Table134789[[#This Row],[G Mass Ratio (kg)]]*1000</f>
        <v>14.943797709452998</v>
      </c>
      <c r="K53" s="10">
        <f>Table134789[[#This Row],[G Mass Ratio (kt)]]*1000</f>
        <v>33.543989587945624</v>
      </c>
    </row>
    <row r="54" spans="1:11" x14ac:dyDescent="0.25">
      <c r="A54" s="12">
        <v>53</v>
      </c>
      <c r="B54" s="10">
        <f t="shared" si="0"/>
        <v>6.3</v>
      </c>
      <c r="C54" s="2">
        <f>Table134789[[#This Row],[Number]]*1000000*Table134789[[#This Row],[Multiplier]]</f>
        <v>333900000</v>
      </c>
      <c r="D54" s="6">
        <f t="shared" si="5"/>
        <v>0.11993832075471685</v>
      </c>
      <c r="E54" s="6">
        <f>Table134789[[#This Row],[Calibration Value]]/Constants!$B$1</f>
        <v>8.3376188169674101</v>
      </c>
      <c r="F54" s="6">
        <f t="shared" si="6"/>
        <v>0.17969451931716082</v>
      </c>
      <c r="G54" s="6">
        <f>$C54/Constants!$B$2</f>
        <v>5.5650000000000004</v>
      </c>
      <c r="H54" s="9">
        <f t="shared" si="3"/>
        <v>1.4385200785461341E-2</v>
      </c>
      <c r="I54" s="9">
        <f t="shared" si="4"/>
        <v>3.2290120272625483E-2</v>
      </c>
      <c r="J54" s="10">
        <f>Table134789[[#This Row],[G Mass Ratio (kg)]]*1000</f>
        <v>14.385200785461342</v>
      </c>
      <c r="K54" s="10">
        <f>Table134789[[#This Row],[G Mass Ratio (kt)]]*1000</f>
        <v>32.290120272625487</v>
      </c>
    </row>
    <row r="55" spans="1:11" x14ac:dyDescent="0.25">
      <c r="A55" s="12">
        <v>54</v>
      </c>
      <c r="B55" s="10">
        <f t="shared" si="0"/>
        <v>6.3</v>
      </c>
      <c r="C55" s="2">
        <f>Table134789[[#This Row],[Number]]*1000000*Table134789[[#This Row],[Multiplier]]</f>
        <v>340200000</v>
      </c>
      <c r="D55" s="6">
        <f t="shared" si="5"/>
        <v>0.11771724074074061</v>
      </c>
      <c r="E55" s="6">
        <f>Table134789[[#This Row],[Calibration Value]]/Constants!$B$1</f>
        <v>8.4949323795517007</v>
      </c>
      <c r="F55" s="6">
        <f t="shared" si="6"/>
        <v>0.17636684303350969</v>
      </c>
      <c r="G55" s="6">
        <f>$C55/Constants!$B$2</f>
        <v>5.67</v>
      </c>
      <c r="H55" s="9">
        <f t="shared" si="3"/>
        <v>1.385734876761348E-2</v>
      </c>
      <c r="I55" s="9">
        <f t="shared" si="4"/>
        <v>3.1105263321606645E-2</v>
      </c>
      <c r="J55" s="10">
        <f>Table134789[[#This Row],[G Mass Ratio (kg)]]*1000</f>
        <v>13.85734876761348</v>
      </c>
      <c r="K55" s="10">
        <f>Table134789[[#This Row],[G Mass Ratio (kt)]]*1000</f>
        <v>31.105263321606646</v>
      </c>
    </row>
    <row r="56" spans="1:11" x14ac:dyDescent="0.25">
      <c r="A56" s="12">
        <v>55</v>
      </c>
      <c r="B56" s="10">
        <f t="shared" si="0"/>
        <v>6.3</v>
      </c>
      <c r="C56" s="2">
        <f>Table134789[[#This Row],[Number]]*1000000*Table134789[[#This Row],[Multiplier]]</f>
        <v>346500000</v>
      </c>
      <c r="D56" s="6">
        <f t="shared" si="5"/>
        <v>0.11557692727272714</v>
      </c>
      <c r="E56" s="6">
        <f>Table134789[[#This Row],[Calibration Value]]/Constants!$B$1</f>
        <v>8.6522459421359912</v>
      </c>
      <c r="F56" s="6">
        <f t="shared" si="6"/>
        <v>0.17316017316017315</v>
      </c>
      <c r="G56" s="6">
        <f>$C56/Constants!$B$2</f>
        <v>5.7750000000000004</v>
      </c>
      <c r="H56" s="9">
        <f t="shared" si="3"/>
        <v>1.3358026117805259E-2</v>
      </c>
      <c r="I56" s="9">
        <f t="shared" si="4"/>
        <v>2.9984445568861151E-2</v>
      </c>
      <c r="J56" s="10">
        <f>Table134789[[#This Row],[G Mass Ratio (kg)]]*1000</f>
        <v>13.35802611780526</v>
      </c>
      <c r="K56" s="10">
        <f>Table134789[[#This Row],[G Mass Ratio (kt)]]*1000</f>
        <v>29.984445568861151</v>
      </c>
    </row>
    <row r="57" spans="1:11" x14ac:dyDescent="0.25">
      <c r="A57" s="12">
        <v>56</v>
      </c>
      <c r="B57" s="10">
        <f t="shared" si="0"/>
        <v>6.3</v>
      </c>
      <c r="C57" s="2">
        <f>Table134789[[#This Row],[Number]]*1000000*Table134789[[#This Row],[Multiplier]]</f>
        <v>352800000</v>
      </c>
      <c r="D57" s="6">
        <f t="shared" si="5"/>
        <v>0.11351305357142845</v>
      </c>
      <c r="E57" s="6">
        <f>Table134789[[#This Row],[Calibration Value]]/Constants!$B$1</f>
        <v>8.8095595047202817</v>
      </c>
      <c r="F57" s="6">
        <f t="shared" si="6"/>
        <v>0.17006802721088435</v>
      </c>
      <c r="G57" s="6">
        <f>$C57/Constants!$B$2</f>
        <v>5.88</v>
      </c>
      <c r="H57" s="9">
        <f t="shared" si="3"/>
        <v>1.2885213331109984E-2</v>
      </c>
      <c r="I57" s="9">
        <f t="shared" si="4"/>
        <v>2.89231338794021E-2</v>
      </c>
      <c r="J57" s="10">
        <f>Table134789[[#This Row],[G Mass Ratio (kg)]]*1000</f>
        <v>12.885213331109984</v>
      </c>
      <c r="K57" s="10">
        <f>Table134789[[#This Row],[G Mass Ratio (kt)]]*1000</f>
        <v>28.923133879402101</v>
      </c>
    </row>
    <row r="58" spans="1:11" x14ac:dyDescent="0.25">
      <c r="A58" s="12">
        <v>57</v>
      </c>
      <c r="B58" s="10">
        <f t="shared" si="0"/>
        <v>6.3</v>
      </c>
      <c r="C58" s="2">
        <f>Table134789[[#This Row],[Number]]*1000000*Table134789[[#This Row],[Multiplier]]</f>
        <v>359100000</v>
      </c>
      <c r="D58" s="6">
        <f t="shared" si="5"/>
        <v>0.11152159649122793</v>
      </c>
      <c r="E58" s="6">
        <f>Table134789[[#This Row],[Calibration Value]]/Constants!$B$1</f>
        <v>8.966873067304574</v>
      </c>
      <c r="F58" s="6">
        <f t="shared" si="6"/>
        <v>0.16708437761069339</v>
      </c>
      <c r="G58" s="6">
        <f>$C58/Constants!$B$2</f>
        <v>5.9850000000000003</v>
      </c>
      <c r="H58" s="9">
        <f t="shared" si="3"/>
        <v>1.2437066483952262E-2</v>
      </c>
      <c r="I58" s="9">
        <f t="shared" si="4"/>
        <v>2.791718924155278E-2</v>
      </c>
      <c r="J58" s="10">
        <f>Table134789[[#This Row],[G Mass Ratio (kg)]]*1000</f>
        <v>12.437066483952263</v>
      </c>
      <c r="K58" s="10">
        <f>Table134789[[#This Row],[G Mass Ratio (kt)]]*1000</f>
        <v>27.91718924155278</v>
      </c>
    </row>
    <row r="59" spans="1:11" x14ac:dyDescent="0.25">
      <c r="A59" s="12">
        <v>58</v>
      </c>
      <c r="B59" s="10">
        <f t="shared" si="0"/>
        <v>6.3</v>
      </c>
      <c r="C59" s="2">
        <f>Table134789[[#This Row],[Number]]*1000000*Table134789[[#This Row],[Multiplier]]</f>
        <v>365400000</v>
      </c>
      <c r="D59" s="6">
        <f t="shared" si="5"/>
        <v>0.10959881034482745</v>
      </c>
      <c r="E59" s="6">
        <f>Table134789[[#This Row],[Calibration Value]]/Constants!$B$1</f>
        <v>9.1241866298888645</v>
      </c>
      <c r="F59" s="6">
        <f t="shared" si="6"/>
        <v>0.16420361247947454</v>
      </c>
      <c r="G59" s="6">
        <f>$C59/Constants!$B$2</f>
        <v>6.09</v>
      </c>
      <c r="H59" s="9">
        <f t="shared" si="3"/>
        <v>1.2011899229001456E-2</v>
      </c>
      <c r="I59" s="9">
        <f t="shared" si="4"/>
        <v>2.6962826351309449E-2</v>
      </c>
      <c r="J59" s="10">
        <f>Table134789[[#This Row],[G Mass Ratio (kg)]]*1000</f>
        <v>12.011899229001456</v>
      </c>
      <c r="K59" s="10">
        <f>Table134789[[#This Row],[G Mass Ratio (kt)]]*1000</f>
        <v>26.962826351309449</v>
      </c>
    </row>
    <row r="60" spans="1:11" x14ac:dyDescent="0.25">
      <c r="A60" s="12">
        <v>59</v>
      </c>
      <c r="B60" s="10">
        <f t="shared" si="0"/>
        <v>6.3</v>
      </c>
      <c r="C60" s="2">
        <f>Table134789[[#This Row],[Number]]*1000000*Table134789[[#This Row],[Multiplier]]</f>
        <v>371700000</v>
      </c>
      <c r="D60" s="6">
        <f t="shared" si="5"/>
        <v>0.10774120338983038</v>
      </c>
      <c r="E60" s="6">
        <f>Table134789[[#This Row],[Calibration Value]]/Constants!$B$1</f>
        <v>9.2815001924731551</v>
      </c>
      <c r="F60" s="6">
        <f t="shared" si="6"/>
        <v>0.16142050040355124</v>
      </c>
      <c r="G60" s="6">
        <f>$C60/Constants!$B$2</f>
        <v>6.1950000000000003</v>
      </c>
      <c r="H60" s="9">
        <f t="shared" si="3"/>
        <v>1.1608166907888798E-2</v>
      </c>
      <c r="I60" s="9">
        <f t="shared" si="4"/>
        <v>2.6056577950532886E-2</v>
      </c>
      <c r="J60" s="10">
        <f>Table134789[[#This Row],[G Mass Ratio (kg)]]*1000</f>
        <v>11.608166907888798</v>
      </c>
      <c r="K60" s="10">
        <f>Table134789[[#This Row],[G Mass Ratio (kt)]]*1000</f>
        <v>26.056577950532887</v>
      </c>
    </row>
    <row r="61" spans="1:11" x14ac:dyDescent="0.25">
      <c r="A61" s="12">
        <v>60</v>
      </c>
      <c r="B61" s="10">
        <f t="shared" si="0"/>
        <v>6.3</v>
      </c>
      <c r="C61" s="2">
        <f>Table134789[[#This Row],[Number]]*1000000*Table134789[[#This Row],[Multiplier]]</f>
        <v>378000000</v>
      </c>
      <c r="D61" s="6">
        <f t="shared" si="5"/>
        <v>0.10594551666666654</v>
      </c>
      <c r="E61" s="6">
        <f>Table134789[[#This Row],[Calibration Value]]/Constants!$B$1</f>
        <v>9.4388137550574456</v>
      </c>
      <c r="F61" s="6">
        <f t="shared" si="6"/>
        <v>0.15873015873015872</v>
      </c>
      <c r="G61" s="6">
        <f>$C61/Constants!$B$2</f>
        <v>6.3</v>
      </c>
      <c r="H61" s="9">
        <f t="shared" si="3"/>
        <v>1.1224452501766919E-2</v>
      </c>
      <c r="I61" s="9">
        <f t="shared" si="4"/>
        <v>2.5195263290501382E-2</v>
      </c>
      <c r="J61" s="10">
        <f>Table134789[[#This Row],[G Mass Ratio (kg)]]*1000</f>
        <v>11.224452501766919</v>
      </c>
      <c r="K61" s="10">
        <f>Table134789[[#This Row],[G Mass Ratio (kt)]]*1000</f>
        <v>25.195263290501384</v>
      </c>
    </row>
    <row r="62" spans="1:11" x14ac:dyDescent="0.25">
      <c r="A62" s="12">
        <v>61</v>
      </c>
      <c r="B62" s="10">
        <f t="shared" si="0"/>
        <v>6.3</v>
      </c>
      <c r="C62" s="2">
        <f>Table134789[[#This Row],[Number]]*1000000*Table134789[[#This Row],[Multiplier]]</f>
        <v>384300000</v>
      </c>
      <c r="D62" s="6">
        <f t="shared" si="5"/>
        <v>0.10420870491803266</v>
      </c>
      <c r="E62" s="6">
        <f>Table134789[[#This Row],[Calibration Value]]/Constants!$B$1</f>
        <v>9.5961273176417361</v>
      </c>
      <c r="F62" s="6">
        <f t="shared" si="6"/>
        <v>0.156128024980484</v>
      </c>
      <c r="G62" s="6">
        <f>$C62/Constants!$B$2</f>
        <v>6.4050000000000002</v>
      </c>
      <c r="H62" s="9">
        <f t="shared" si="3"/>
        <v>1.0859454180693605E-2</v>
      </c>
      <c r="I62" s="9">
        <f t="shared" si="4"/>
        <v>2.4375960184306638E-2</v>
      </c>
      <c r="J62" s="10">
        <f>Table134789[[#This Row],[G Mass Ratio (kg)]]*1000</f>
        <v>10.859454180693605</v>
      </c>
      <c r="K62" s="10">
        <f>Table134789[[#This Row],[G Mass Ratio (kt)]]*1000</f>
        <v>24.375960184306638</v>
      </c>
    </row>
    <row r="63" spans="1:11" x14ac:dyDescent="0.25">
      <c r="A63" s="12">
        <v>62</v>
      </c>
      <c r="B63" s="10">
        <f t="shared" si="0"/>
        <v>6.3</v>
      </c>
      <c r="C63" s="2">
        <f>Table134789[[#This Row],[Number]]*1000000*Table134789[[#This Row],[Multiplier]]</f>
        <v>390600000</v>
      </c>
      <c r="D63" s="6">
        <f t="shared" si="5"/>
        <v>0.1025279193548386</v>
      </c>
      <c r="E63" s="6">
        <f>Table134789[[#This Row],[Calibration Value]]/Constants!$B$1</f>
        <v>9.7534408802260266</v>
      </c>
      <c r="F63" s="6">
        <f t="shared" si="6"/>
        <v>0.15360983102918588</v>
      </c>
      <c r="G63" s="6">
        <f>$C63/Constants!$B$2</f>
        <v>6.51</v>
      </c>
      <c r="H63" s="9">
        <f t="shared" si="3"/>
        <v>1.0511974247232287E-2</v>
      </c>
      <c r="I63" s="9">
        <f t="shared" si="4"/>
        <v>2.3595980188815036E-2</v>
      </c>
      <c r="J63" s="10">
        <f>Table134789[[#This Row],[G Mass Ratio (kg)]]*1000</f>
        <v>10.511974247232287</v>
      </c>
      <c r="K63" s="10">
        <f>Table134789[[#This Row],[G Mass Ratio (kt)]]*1000</f>
        <v>23.595980188815034</v>
      </c>
    </row>
    <row r="64" spans="1:11" x14ac:dyDescent="0.25">
      <c r="A64" s="12">
        <v>63</v>
      </c>
      <c r="B64" s="10">
        <f t="shared" si="0"/>
        <v>6.3</v>
      </c>
      <c r="C64" s="2">
        <f>Table134789[[#This Row],[Number]]*1000000*Table134789[[#This Row],[Multiplier]]</f>
        <v>396900000</v>
      </c>
      <c r="D64" s="6">
        <f t="shared" si="5"/>
        <v>0.10090049206349196</v>
      </c>
      <c r="E64" s="6">
        <f>Table134789[[#This Row],[Calibration Value]]/Constants!$B$1</f>
        <v>9.9107544428103171</v>
      </c>
      <c r="F64" s="6">
        <f t="shared" si="6"/>
        <v>0.15117157974300832</v>
      </c>
      <c r="G64" s="6">
        <f>$C64/Constants!$B$2</f>
        <v>6.6150000000000002</v>
      </c>
      <c r="H64" s="9">
        <f t="shared" si="3"/>
        <v>1.0180909298654802E-2</v>
      </c>
      <c r="I64" s="9">
        <f t="shared" si="4"/>
        <v>2.2852846521996723E-2</v>
      </c>
      <c r="J64" s="10">
        <f>Table134789[[#This Row],[G Mass Ratio (kg)]]*1000</f>
        <v>10.180909298654802</v>
      </c>
      <c r="K64" s="10">
        <f>Table134789[[#This Row],[G Mass Ratio (kt)]]*1000</f>
        <v>22.852846521996725</v>
      </c>
    </row>
    <row r="65" spans="1:11" x14ac:dyDescent="0.25">
      <c r="A65" s="12">
        <v>64</v>
      </c>
      <c r="B65" s="10">
        <f t="shared" si="0"/>
        <v>6.3</v>
      </c>
      <c r="C65" s="2">
        <f>Table134789[[#This Row],[Number]]*1000000*Table134789[[#This Row],[Multiplier]]</f>
        <v>403200000</v>
      </c>
      <c r="D65" s="6">
        <f t="shared" si="5"/>
        <v>9.9323921874999874E-2</v>
      </c>
      <c r="E65" s="6">
        <f>Table134789[[#This Row],[Calibration Value]]/Constants!$B$1</f>
        <v>10.068068005394609</v>
      </c>
      <c r="F65" s="6">
        <f t="shared" si="6"/>
        <v>0.14880952380952381</v>
      </c>
      <c r="G65" s="6">
        <f>$C65/Constants!$B$2</f>
        <v>6.72</v>
      </c>
      <c r="H65" s="9">
        <f t="shared" si="3"/>
        <v>9.8652414566310787E-3</v>
      </c>
      <c r="I65" s="9">
        <f t="shared" si="4"/>
        <v>2.2144274376417233E-2</v>
      </c>
      <c r="J65" s="10">
        <f>Table134789[[#This Row],[G Mass Ratio (kg)]]*1000</f>
        <v>9.8652414566310789</v>
      </c>
      <c r="K65" s="10">
        <f>Table134789[[#This Row],[G Mass Ratio (kt)]]*1000</f>
        <v>22.144274376417233</v>
      </c>
    </row>
    <row r="66" spans="1:11" x14ac:dyDescent="0.25">
      <c r="A66" s="12">
        <v>65</v>
      </c>
      <c r="B66" s="10">
        <f t="shared" ref="B66:B129" si="7">6.3</f>
        <v>6.3</v>
      </c>
      <c r="C66" s="2">
        <f>Table134789[[#This Row],[Number]]*1000000*Table134789[[#This Row],[Multiplier]]</f>
        <v>409500000</v>
      </c>
      <c r="D66" s="6">
        <f t="shared" si="5"/>
        <v>9.7795861538461412E-2</v>
      </c>
      <c r="E66" s="6">
        <f>Table134789[[#This Row],[Calibration Value]]/Constants!$B$1</f>
        <v>10.2253815679789</v>
      </c>
      <c r="F66" s="6">
        <f t="shared" si="6"/>
        <v>0.14652014652014653</v>
      </c>
      <c r="G66" s="6">
        <f>$C66/Constants!$B$2</f>
        <v>6.8250000000000002</v>
      </c>
      <c r="H66" s="9">
        <f t="shared" ref="H66:H129" si="8">POWER($D66,2)</f>
        <v>9.5640305340499165E-3</v>
      </c>
      <c r="I66" s="9">
        <f t="shared" ref="I66:I129" si="9">POWER($F66,2)</f>
        <v>2.1468153336285205E-2</v>
      </c>
      <c r="J66" s="10">
        <f>Table134789[[#This Row],[G Mass Ratio (kg)]]*1000</f>
        <v>9.5640305340499161</v>
      </c>
      <c r="K66" s="10">
        <f>Table134789[[#This Row],[G Mass Ratio (kt)]]*1000</f>
        <v>21.468153336285205</v>
      </c>
    </row>
    <row r="67" spans="1:11" x14ac:dyDescent="0.25">
      <c r="A67" s="12">
        <v>66</v>
      </c>
      <c r="B67" s="10">
        <f t="shared" si="7"/>
        <v>6.3</v>
      </c>
      <c r="C67" s="2">
        <f>Table134789[[#This Row],[Number]]*1000000*Table134789[[#This Row],[Multiplier]]</f>
        <v>415800000</v>
      </c>
      <c r="D67" s="6">
        <f t="shared" si="5"/>
        <v>9.6314106060605947E-2</v>
      </c>
      <c r="E67" s="6">
        <f>Table134789[[#This Row],[Calibration Value]]/Constants!$B$1</f>
        <v>10.38269513056319</v>
      </c>
      <c r="F67" s="6">
        <f t="shared" si="6"/>
        <v>0.14430014430014432</v>
      </c>
      <c r="G67" s="6">
        <f>$C67/Constants!$B$2</f>
        <v>6.93</v>
      </c>
      <c r="H67" s="9">
        <f t="shared" si="8"/>
        <v>9.2764070262536507E-3</v>
      </c>
      <c r="I67" s="9">
        <f t="shared" si="9"/>
        <v>2.0822531645042473E-2</v>
      </c>
      <c r="J67" s="10">
        <f>Table134789[[#This Row],[G Mass Ratio (kg)]]*1000</f>
        <v>9.2764070262536507</v>
      </c>
      <c r="K67" s="10">
        <f>Table134789[[#This Row],[G Mass Ratio (kt)]]*1000</f>
        <v>20.822531645042474</v>
      </c>
    </row>
    <row r="68" spans="1:11" x14ac:dyDescent="0.25">
      <c r="A68" s="12">
        <v>67</v>
      </c>
      <c r="B68" s="10">
        <f t="shared" si="7"/>
        <v>6.3</v>
      </c>
      <c r="C68" s="2">
        <f>Table134789[[#This Row],[Number]]*1000000*Table134789[[#This Row],[Multiplier]]</f>
        <v>422100000</v>
      </c>
      <c r="D68" s="6">
        <f t="shared" si="5"/>
        <v>9.4876582089552131E-2</v>
      </c>
      <c r="E68" s="6">
        <f>Table134789[[#This Row],[Calibration Value]]/Constants!$B$1</f>
        <v>10.540008693147481</v>
      </c>
      <c r="F68" s="6">
        <f t="shared" si="6"/>
        <v>0.1421464108031272</v>
      </c>
      <c r="G68" s="6">
        <f>$C68/Constants!$B$2</f>
        <v>7.0350000000000001</v>
      </c>
      <c r="H68" s="9">
        <f t="shared" si="8"/>
        <v>9.0015658289955246E-3</v>
      </c>
      <c r="I68" s="9">
        <f t="shared" si="9"/>
        <v>2.02056021042114E-2</v>
      </c>
      <c r="J68" s="10">
        <f>Table134789[[#This Row],[G Mass Ratio (kg)]]*1000</f>
        <v>9.001565828995524</v>
      </c>
      <c r="K68" s="10">
        <f>Table134789[[#This Row],[G Mass Ratio (kt)]]*1000</f>
        <v>20.205602104211401</v>
      </c>
    </row>
    <row r="69" spans="1:11" x14ac:dyDescent="0.25">
      <c r="A69" s="12">
        <v>68</v>
      </c>
      <c r="B69" s="10">
        <f t="shared" si="7"/>
        <v>6.3</v>
      </c>
      <c r="C69" s="2">
        <f>Table134789[[#This Row],[Number]]*1000000*Table134789[[#This Row],[Multiplier]]</f>
        <v>428400000</v>
      </c>
      <c r="D69" s="6">
        <f t="shared" si="5"/>
        <v>9.3481338235294004E-2</v>
      </c>
      <c r="E69" s="6">
        <f>Table134789[[#This Row],[Calibration Value]]/Constants!$B$1</f>
        <v>10.697322255731772</v>
      </c>
      <c r="F69" s="6">
        <f t="shared" si="6"/>
        <v>0.14005602240896359</v>
      </c>
      <c r="G69" s="6">
        <f>$C69/Constants!$B$2</f>
        <v>7.14</v>
      </c>
      <c r="H69" s="9">
        <f t="shared" si="8"/>
        <v>8.7387605982614403E-3</v>
      </c>
      <c r="I69" s="9">
        <f t="shared" si="9"/>
        <v>1.961568941302011E-2</v>
      </c>
      <c r="J69" s="10">
        <f>Table134789[[#This Row],[G Mass Ratio (kg)]]*1000</f>
        <v>8.7387605982614396</v>
      </c>
      <c r="K69" s="10">
        <f>Table134789[[#This Row],[G Mass Ratio (kt)]]*1000</f>
        <v>19.61568941302011</v>
      </c>
    </row>
    <row r="70" spans="1:11" x14ac:dyDescent="0.25">
      <c r="A70" s="12">
        <v>69</v>
      </c>
      <c r="B70" s="10">
        <f t="shared" si="7"/>
        <v>6.3</v>
      </c>
      <c r="C70" s="2">
        <f>Table134789[[#This Row],[Number]]*1000000*Table134789[[#This Row],[Multiplier]]</f>
        <v>434700000</v>
      </c>
      <c r="D70" s="6">
        <f t="shared" si="5"/>
        <v>9.2126536231883951E-2</v>
      </c>
      <c r="E70" s="6">
        <f>Table134789[[#This Row],[Calibration Value]]/Constants!$B$1</f>
        <v>10.854635818316062</v>
      </c>
      <c r="F70" s="6">
        <f t="shared" si="6"/>
        <v>0.13802622498274672</v>
      </c>
      <c r="G70" s="6">
        <f>$C70/Constants!$B$2</f>
        <v>7.2450000000000001</v>
      </c>
      <c r="H70" s="9">
        <f t="shared" si="8"/>
        <v>8.4872986780846257E-3</v>
      </c>
      <c r="I70" s="9">
        <f t="shared" si="9"/>
        <v>1.9051238782987815E-2</v>
      </c>
      <c r="J70" s="10">
        <f>Table134789[[#This Row],[G Mass Ratio (kg)]]*1000</f>
        <v>8.4872986780846258</v>
      </c>
      <c r="K70" s="10">
        <f>Table134789[[#This Row],[G Mass Ratio (kt)]]*1000</f>
        <v>19.051238782987816</v>
      </c>
    </row>
    <row r="71" spans="1:11" x14ac:dyDescent="0.25">
      <c r="A71" s="12">
        <v>70</v>
      </c>
      <c r="B71" s="10">
        <f t="shared" si="7"/>
        <v>6.3</v>
      </c>
      <c r="C71" s="2">
        <f>Table134789[[#This Row],[Number]]*1000000*Table134789[[#This Row],[Multiplier]]</f>
        <v>441000000</v>
      </c>
      <c r="D71" s="6">
        <f t="shared" si="5"/>
        <v>9.0810442857142751E-2</v>
      </c>
      <c r="E71" s="6">
        <f>Table134789[[#This Row],[Calibration Value]]/Constants!$B$1</f>
        <v>11.011949380900353</v>
      </c>
      <c r="F71" s="6">
        <f t="shared" si="6"/>
        <v>0.1360544217687075</v>
      </c>
      <c r="G71" s="6">
        <f>$C71/Constants!$B$2</f>
        <v>7.35</v>
      </c>
      <c r="H71" s="9">
        <f t="shared" si="8"/>
        <v>8.2465365319103895E-3</v>
      </c>
      <c r="I71" s="9">
        <f t="shared" si="9"/>
        <v>1.851080568281735E-2</v>
      </c>
      <c r="J71" s="10">
        <f>Table134789[[#This Row],[G Mass Ratio (kg)]]*1000</f>
        <v>8.2465365319103903</v>
      </c>
      <c r="K71" s="10">
        <f>Table134789[[#This Row],[G Mass Ratio (kt)]]*1000</f>
        <v>18.510805682817349</v>
      </c>
    </row>
    <row r="72" spans="1:11" x14ac:dyDescent="0.25">
      <c r="A72" s="12">
        <v>71</v>
      </c>
      <c r="B72" s="10">
        <f t="shared" si="7"/>
        <v>6.3</v>
      </c>
      <c r="C72" s="2">
        <f>Table134789[[#This Row],[Number]]*1000000*Table134789[[#This Row],[Multiplier]]</f>
        <v>447300000</v>
      </c>
      <c r="D72" s="6">
        <f t="shared" si="5"/>
        <v>8.9531422535211153E-2</v>
      </c>
      <c r="E72" s="6">
        <f>Table134789[[#This Row],[Calibration Value]]/Constants!$B$1</f>
        <v>11.169262943484645</v>
      </c>
      <c r="F72" s="6">
        <f t="shared" si="6"/>
        <v>0.1341381623071764</v>
      </c>
      <c r="G72" s="6">
        <f>$C72/Constants!$B$2</f>
        <v>7.4550000000000001</v>
      </c>
      <c r="H72" s="9">
        <f t="shared" si="8"/>
        <v>8.0158756211785153E-3</v>
      </c>
      <c r="I72" s="9">
        <f t="shared" si="9"/>
        <v>1.79930465871464E-2</v>
      </c>
      <c r="J72" s="10">
        <f>Table134789[[#This Row],[G Mass Ratio (kg)]]*1000</f>
        <v>8.015875621178516</v>
      </c>
      <c r="K72" s="10">
        <f>Table134789[[#This Row],[G Mass Ratio (kt)]]*1000</f>
        <v>17.993046587146399</v>
      </c>
    </row>
    <row r="73" spans="1:11" x14ac:dyDescent="0.25">
      <c r="A73" s="12">
        <v>72</v>
      </c>
      <c r="B73" s="10">
        <f t="shared" si="7"/>
        <v>6.3</v>
      </c>
      <c r="C73" s="2">
        <f>Table134789[[#This Row],[Number]]*1000000*Table134789[[#This Row],[Multiplier]]</f>
        <v>453600000</v>
      </c>
      <c r="D73" s="6">
        <f t="shared" si="5"/>
        <v>8.8287930555555449E-2</v>
      </c>
      <c r="E73" s="6">
        <f>Table134789[[#This Row],[Calibration Value]]/Constants!$B$1</f>
        <v>11.326576506068935</v>
      </c>
      <c r="F73" s="6">
        <f t="shared" si="6"/>
        <v>0.1322751322751323</v>
      </c>
      <c r="G73" s="6">
        <f>$C73/Constants!$B$2</f>
        <v>7.56</v>
      </c>
      <c r="H73" s="9">
        <f t="shared" si="8"/>
        <v>7.7947586817825815E-3</v>
      </c>
      <c r="I73" s="9">
        <f t="shared" si="9"/>
        <v>1.7496710618403747E-2</v>
      </c>
      <c r="J73" s="10">
        <f>Table134789[[#This Row],[G Mass Ratio (kg)]]*1000</f>
        <v>7.7947586817825814</v>
      </c>
      <c r="K73" s="10">
        <f>Table134789[[#This Row],[G Mass Ratio (kt)]]*1000</f>
        <v>17.496710618403746</v>
      </c>
    </row>
    <row r="74" spans="1:11" x14ac:dyDescent="0.25">
      <c r="A74" s="12">
        <v>73</v>
      </c>
      <c r="B74" s="10">
        <f t="shared" si="7"/>
        <v>6.3</v>
      </c>
      <c r="C74" s="2">
        <f>Table134789[[#This Row],[Number]]*1000000*Table134789[[#This Row],[Multiplier]]</f>
        <v>459900000</v>
      </c>
      <c r="D74" s="6">
        <f t="shared" si="5"/>
        <v>8.7078506849314966E-2</v>
      </c>
      <c r="E74" s="6">
        <f>Table134789[[#This Row],[Calibration Value]]/Constants!$B$1</f>
        <v>11.483890068653226</v>
      </c>
      <c r="F74" s="6">
        <f t="shared" si="6"/>
        <v>0.13046314416177429</v>
      </c>
      <c r="G74" s="6">
        <f>$C74/Constants!$B$2</f>
        <v>7.665</v>
      </c>
      <c r="H74" s="9">
        <f t="shared" si="8"/>
        <v>7.5826663551061936E-3</v>
      </c>
      <c r="I74" s="9">
        <f t="shared" si="9"/>
        <v>1.7020631984575901E-2</v>
      </c>
      <c r="J74" s="10">
        <f>Table134789[[#This Row],[G Mass Ratio (kg)]]*1000</f>
        <v>7.5826663551061939</v>
      </c>
      <c r="K74" s="10">
        <f>Table134789[[#This Row],[G Mass Ratio (kt)]]*1000</f>
        <v>17.0206319845759</v>
      </c>
    </row>
    <row r="75" spans="1:11" x14ac:dyDescent="0.25">
      <c r="A75" s="12">
        <v>74</v>
      </c>
      <c r="B75" s="10">
        <f t="shared" si="7"/>
        <v>6.3</v>
      </c>
      <c r="C75" s="2">
        <f>Table134789[[#This Row],[Number]]*1000000*Table134789[[#This Row],[Multiplier]]</f>
        <v>466200000</v>
      </c>
      <c r="D75" s="6">
        <f t="shared" si="5"/>
        <v>8.590177027027017E-2</v>
      </c>
      <c r="E75" s="6">
        <f>Table134789[[#This Row],[Calibration Value]]/Constants!$B$1</f>
        <v>11.641203631237516</v>
      </c>
      <c r="F75" s="6">
        <f t="shared" si="6"/>
        <v>0.1287001287001287</v>
      </c>
      <c r="G75" s="6">
        <f>$C75/Constants!$B$2</f>
        <v>7.77</v>
      </c>
      <c r="H75" s="9">
        <f t="shared" si="8"/>
        <v>7.3791141355662717E-3</v>
      </c>
      <c r="I75" s="9">
        <f t="shared" si="9"/>
        <v>1.6563723127429691E-2</v>
      </c>
      <c r="J75" s="10">
        <f>Table134789[[#This Row],[G Mass Ratio (kg)]]*1000</f>
        <v>7.3791141355662715</v>
      </c>
      <c r="K75" s="10">
        <f>Table134789[[#This Row],[G Mass Ratio (kt)]]*1000</f>
        <v>16.563723127429689</v>
      </c>
    </row>
    <row r="76" spans="1:11" x14ac:dyDescent="0.25">
      <c r="A76" s="12">
        <v>75</v>
      </c>
      <c r="B76" s="10">
        <f t="shared" si="7"/>
        <v>6.3</v>
      </c>
      <c r="C76" s="2">
        <f>Table134789[[#This Row],[Number]]*1000000*Table134789[[#This Row],[Multiplier]]</f>
        <v>472500000</v>
      </c>
      <c r="D76" s="6">
        <f t="shared" si="5"/>
        <v>8.4756413333333239E-2</v>
      </c>
      <c r="E76" s="6">
        <f>Table134789[[#This Row],[Calibration Value]]/Constants!$B$1</f>
        <v>11.798517193821807</v>
      </c>
      <c r="F76" s="6">
        <f t="shared" si="6"/>
        <v>0.12698412698412698</v>
      </c>
      <c r="G76" s="6">
        <f>$C76/Constants!$B$2</f>
        <v>7.875</v>
      </c>
      <c r="H76" s="9">
        <f t="shared" si="8"/>
        <v>7.1836496011308286E-3</v>
      </c>
      <c r="I76" s="9">
        <f t="shared" si="9"/>
        <v>1.6124968505920885E-2</v>
      </c>
      <c r="J76" s="10">
        <f>Table134789[[#This Row],[G Mass Ratio (kg)]]*1000</f>
        <v>7.1836496011308286</v>
      </c>
      <c r="K76" s="10">
        <f>Table134789[[#This Row],[G Mass Ratio (kt)]]*1000</f>
        <v>16.124968505920886</v>
      </c>
    </row>
    <row r="77" spans="1:11" x14ac:dyDescent="0.25">
      <c r="A77" s="12">
        <v>76</v>
      </c>
      <c r="B77" s="10">
        <f t="shared" si="7"/>
        <v>6.3</v>
      </c>
      <c r="C77" s="2">
        <f>Table134789[[#This Row],[Number]]*1000000*Table134789[[#This Row],[Multiplier]]</f>
        <v>478800000</v>
      </c>
      <c r="D77" s="6">
        <f t="shared" si="5"/>
        <v>8.3641197368420961E-2</v>
      </c>
      <c r="E77" s="6">
        <f>Table134789[[#This Row],[Calibration Value]]/Constants!$B$1</f>
        <v>11.955830756406097</v>
      </c>
      <c r="F77" s="6">
        <f t="shared" si="6"/>
        <v>0.12531328320802004</v>
      </c>
      <c r="G77" s="6">
        <f>$C77/Constants!$B$2</f>
        <v>7.98</v>
      </c>
      <c r="H77" s="9">
        <f t="shared" si="8"/>
        <v>6.9958498972231492E-3</v>
      </c>
      <c r="I77" s="9">
        <f t="shared" si="9"/>
        <v>1.5703418948373439E-2</v>
      </c>
      <c r="J77" s="10">
        <f>Table134789[[#This Row],[G Mass Ratio (kg)]]*1000</f>
        <v>6.9958498972231489</v>
      </c>
      <c r="K77" s="10">
        <f>Table134789[[#This Row],[G Mass Ratio (kt)]]*1000</f>
        <v>15.703418948373439</v>
      </c>
    </row>
    <row r="78" spans="1:11" x14ac:dyDescent="0.25">
      <c r="A78" s="12">
        <v>77</v>
      </c>
      <c r="B78" s="10">
        <f t="shared" si="7"/>
        <v>6.3</v>
      </c>
      <c r="C78" s="2">
        <f>Table134789[[#This Row],[Number]]*1000000*Table134789[[#This Row],[Multiplier]]</f>
        <v>485100000</v>
      </c>
      <c r="D78" s="6">
        <f t="shared" si="5"/>
        <v>8.2554948051947963E-2</v>
      </c>
      <c r="E78" s="6">
        <f>Table134789[[#This Row],[Calibration Value]]/Constants!$B$1</f>
        <v>12.113144318990388</v>
      </c>
      <c r="F78" s="6">
        <f t="shared" si="6"/>
        <v>0.12368583797155225</v>
      </c>
      <c r="G78" s="6">
        <f>$C78/Constants!$B$2</f>
        <v>8.0850000000000009</v>
      </c>
      <c r="H78" s="9">
        <f t="shared" si="8"/>
        <v>6.8153194478598267E-3</v>
      </c>
      <c r="I78" s="9">
        <f t="shared" si="9"/>
        <v>1.5298186514725075E-2</v>
      </c>
      <c r="J78" s="10">
        <f>Table134789[[#This Row],[G Mass Ratio (kg)]]*1000</f>
        <v>6.8153194478598271</v>
      </c>
      <c r="K78" s="10">
        <f>Table134789[[#This Row],[G Mass Ratio (kt)]]*1000</f>
        <v>15.298186514725074</v>
      </c>
    </row>
    <row r="79" spans="1:11" x14ac:dyDescent="0.25">
      <c r="A79" s="12">
        <v>78</v>
      </c>
      <c r="B79" s="10">
        <f t="shared" si="7"/>
        <v>6.3</v>
      </c>
      <c r="C79" s="2">
        <f>Table134789[[#This Row],[Number]]*1000000*Table134789[[#This Row],[Multiplier]]</f>
        <v>491400000</v>
      </c>
      <c r="D79" s="6">
        <f t="shared" si="5"/>
        <v>8.1496551282051188E-2</v>
      </c>
      <c r="E79" s="6">
        <f>Table134789[[#This Row],[Calibration Value]]/Constants!$B$1</f>
        <v>12.270457881574679</v>
      </c>
      <c r="F79" s="6">
        <f t="shared" si="6"/>
        <v>0.12210012210012211</v>
      </c>
      <c r="G79" s="6">
        <f>$C79/Constants!$B$2</f>
        <v>8.19</v>
      </c>
      <c r="H79" s="9">
        <f t="shared" si="8"/>
        <v>6.6416878708679995E-3</v>
      </c>
      <c r="I79" s="9">
        <f t="shared" si="9"/>
        <v>1.4908439816864728E-2</v>
      </c>
      <c r="J79" s="10">
        <f>Table134789[[#This Row],[G Mass Ratio (kg)]]*1000</f>
        <v>6.6416878708679992</v>
      </c>
      <c r="K79" s="10">
        <f>Table134789[[#This Row],[G Mass Ratio (kt)]]*1000</f>
        <v>14.908439816864728</v>
      </c>
    </row>
    <row r="80" spans="1:11" x14ac:dyDescent="0.25">
      <c r="A80" s="12">
        <v>79</v>
      </c>
      <c r="B80" s="10">
        <f t="shared" si="7"/>
        <v>6.3</v>
      </c>
      <c r="C80" s="2">
        <f>Table134789[[#This Row],[Number]]*1000000*Table134789[[#This Row],[Multiplier]]</f>
        <v>497700000</v>
      </c>
      <c r="D80" s="6">
        <f t="shared" ref="D80:D143" si="10">1/E80</f>
        <v>8.0464949367088506E-2</v>
      </c>
      <c r="E80" s="6">
        <f>Table134789[[#This Row],[Calibration Value]]/Constants!$B$1</f>
        <v>12.427771444158971</v>
      </c>
      <c r="F80" s="6">
        <f t="shared" ref="F80:F143" si="11">1/G80</f>
        <v>0.12055455093429777</v>
      </c>
      <c r="G80" s="6">
        <f>$C80/Constants!$B$2</f>
        <v>8.2949999999999999</v>
      </c>
      <c r="H80" s="9">
        <f t="shared" si="8"/>
        <v>6.4746080766481173E-3</v>
      </c>
      <c r="I80" s="9">
        <f t="shared" si="9"/>
        <v>1.4533399750970196E-2</v>
      </c>
      <c r="J80" s="10">
        <f>Table134789[[#This Row],[G Mass Ratio (kg)]]*1000</f>
        <v>6.4746080766481171</v>
      </c>
      <c r="K80" s="10">
        <f>Table134789[[#This Row],[G Mass Ratio (kt)]]*1000</f>
        <v>14.533399750970196</v>
      </c>
    </row>
    <row r="81" spans="1:11" x14ac:dyDescent="0.25">
      <c r="A81" s="12">
        <v>80</v>
      </c>
      <c r="B81" s="10">
        <f t="shared" si="7"/>
        <v>6.3</v>
      </c>
      <c r="C81" s="2">
        <f>Table134789[[#This Row],[Number]]*1000000*Table134789[[#This Row],[Multiplier]]</f>
        <v>504000000</v>
      </c>
      <c r="D81" s="6">
        <f t="shared" si="10"/>
        <v>7.9459137499999902E-2</v>
      </c>
      <c r="E81" s="6">
        <f>Table134789[[#This Row],[Calibration Value]]/Constants!$B$1</f>
        <v>12.585085006743261</v>
      </c>
      <c r="F81" s="6">
        <f t="shared" si="11"/>
        <v>0.11904761904761904</v>
      </c>
      <c r="G81" s="6">
        <f>$C81/Constants!$B$2</f>
        <v>8.4</v>
      </c>
      <c r="H81" s="9">
        <f t="shared" si="8"/>
        <v>6.3137545322438909E-3</v>
      </c>
      <c r="I81" s="9">
        <f t="shared" si="9"/>
        <v>1.4172335600907028E-2</v>
      </c>
      <c r="J81" s="10">
        <f>Table134789[[#This Row],[G Mass Ratio (kg)]]*1000</f>
        <v>6.313754532243891</v>
      </c>
      <c r="K81" s="10">
        <f>Table134789[[#This Row],[G Mass Ratio (kt)]]*1000</f>
        <v>14.172335600907028</v>
      </c>
    </row>
    <row r="82" spans="1:11" x14ac:dyDescent="0.25">
      <c r="A82" s="12">
        <v>81</v>
      </c>
      <c r="B82" s="10">
        <f t="shared" si="7"/>
        <v>6.3</v>
      </c>
      <c r="C82" s="2">
        <f>Table134789[[#This Row],[Number]]*1000000*Table134789[[#This Row],[Multiplier]]</f>
        <v>510300000</v>
      </c>
      <c r="D82" s="6">
        <f t="shared" si="10"/>
        <v>7.8478160493827068E-2</v>
      </c>
      <c r="E82" s="6">
        <f>Table134789[[#This Row],[Calibration Value]]/Constants!$B$1</f>
        <v>12.742398569327552</v>
      </c>
      <c r="F82" s="6">
        <f t="shared" si="11"/>
        <v>0.11757789535567312</v>
      </c>
      <c r="G82" s="6">
        <f>$C82/Constants!$B$2</f>
        <v>8.5050000000000008</v>
      </c>
      <c r="H82" s="9">
        <f t="shared" si="8"/>
        <v>6.1588216744948793E-3</v>
      </c>
      <c r="I82" s="9">
        <f t="shared" si="9"/>
        <v>1.3824561476269618E-2</v>
      </c>
      <c r="J82" s="10">
        <f>Table134789[[#This Row],[G Mass Ratio (kg)]]*1000</f>
        <v>6.1588216744948792</v>
      </c>
      <c r="K82" s="10">
        <f>Table134789[[#This Row],[G Mass Ratio (kt)]]*1000</f>
        <v>13.824561476269619</v>
      </c>
    </row>
    <row r="83" spans="1:11" x14ac:dyDescent="0.25">
      <c r="A83" s="12">
        <v>82</v>
      </c>
      <c r="B83" s="10">
        <f t="shared" si="7"/>
        <v>6.3</v>
      </c>
      <c r="C83" s="2">
        <f>Table134789[[#This Row],[Number]]*1000000*Table134789[[#This Row],[Multiplier]]</f>
        <v>516600000</v>
      </c>
      <c r="D83" s="6">
        <f t="shared" si="10"/>
        <v>7.7521109756097467E-2</v>
      </c>
      <c r="E83" s="6">
        <f>Table134789[[#This Row],[Calibration Value]]/Constants!$B$1</f>
        <v>12.899712131911842</v>
      </c>
      <c r="F83" s="6">
        <f t="shared" si="11"/>
        <v>0.11614401858304298</v>
      </c>
      <c r="G83" s="6">
        <f>$C83/Constants!$B$2</f>
        <v>8.61</v>
      </c>
      <c r="H83" s="9">
        <f t="shared" si="8"/>
        <v>6.00952245781691E-3</v>
      </c>
      <c r="I83" s="9">
        <f t="shared" si="9"/>
        <v>1.3489433052618233E-2</v>
      </c>
      <c r="J83" s="10">
        <f>Table134789[[#This Row],[G Mass Ratio (kg)]]*1000</f>
        <v>6.0095224578169102</v>
      </c>
      <c r="K83" s="10">
        <f>Table134789[[#This Row],[G Mass Ratio (kt)]]*1000</f>
        <v>13.489433052618233</v>
      </c>
    </row>
    <row r="84" spans="1:11" x14ac:dyDescent="0.25">
      <c r="A84" s="12">
        <v>83</v>
      </c>
      <c r="B84" s="10">
        <f t="shared" si="7"/>
        <v>6.3</v>
      </c>
      <c r="C84" s="2">
        <f>Table134789[[#This Row],[Number]]*1000000*Table134789[[#This Row],[Multiplier]]</f>
        <v>522900000</v>
      </c>
      <c r="D84" s="6">
        <f t="shared" si="10"/>
        <v>7.6587120481927617E-2</v>
      </c>
      <c r="E84" s="6">
        <f>Table134789[[#This Row],[Calibration Value]]/Constants!$B$1</f>
        <v>13.057025694496133</v>
      </c>
      <c r="F84" s="6">
        <f t="shared" si="11"/>
        <v>0.11474469305794607</v>
      </c>
      <c r="G84" s="6">
        <f>$C84/Constants!$B$2</f>
        <v>8.7149999999999999</v>
      </c>
      <c r="H84" s="9">
        <f t="shared" si="8"/>
        <v>5.8655870237132972E-3</v>
      </c>
      <c r="I84" s="9">
        <f t="shared" si="9"/>
        <v>1.3166344584962257E-2</v>
      </c>
      <c r="J84" s="10">
        <f>Table134789[[#This Row],[G Mass Ratio (kg)]]*1000</f>
        <v>5.8655870237132968</v>
      </c>
      <c r="K84" s="10">
        <f>Table134789[[#This Row],[G Mass Ratio (kt)]]*1000</f>
        <v>13.166344584962257</v>
      </c>
    </row>
    <row r="85" spans="1:11" x14ac:dyDescent="0.25">
      <c r="A85" s="12">
        <v>84</v>
      </c>
      <c r="B85" s="10">
        <f t="shared" si="7"/>
        <v>6.3</v>
      </c>
      <c r="C85" s="2">
        <f>Table134789[[#This Row],[Number]]*1000000*Table134789[[#This Row],[Multiplier]]</f>
        <v>529200000</v>
      </c>
      <c r="D85" s="6">
        <f t="shared" si="10"/>
        <v>7.5675369047618957E-2</v>
      </c>
      <c r="E85" s="6">
        <f>Table134789[[#This Row],[Calibration Value]]/Constants!$B$1</f>
        <v>13.214339257080423</v>
      </c>
      <c r="F85" s="6">
        <f t="shared" si="11"/>
        <v>0.11337868480725623</v>
      </c>
      <c r="G85" s="6">
        <f>$C85/Constants!$B$2</f>
        <v>8.82</v>
      </c>
      <c r="H85" s="9">
        <f t="shared" si="8"/>
        <v>5.7267614804933252E-3</v>
      </c>
      <c r="I85" s="9">
        <f t="shared" si="9"/>
        <v>1.2854726168623154E-2</v>
      </c>
      <c r="J85" s="10">
        <f>Table134789[[#This Row],[G Mass Ratio (kg)]]*1000</f>
        <v>5.7267614804933249</v>
      </c>
      <c r="K85" s="10">
        <f>Table134789[[#This Row],[G Mass Ratio (kt)]]*1000</f>
        <v>12.854726168623154</v>
      </c>
    </row>
    <row r="86" spans="1:11" x14ac:dyDescent="0.25">
      <c r="A86" s="12">
        <v>85</v>
      </c>
      <c r="B86" s="10">
        <f t="shared" si="7"/>
        <v>6.3</v>
      </c>
      <c r="C86" s="2">
        <f>Table134789[[#This Row],[Number]]*1000000*Table134789[[#This Row],[Multiplier]]</f>
        <v>535500000</v>
      </c>
      <c r="D86" s="6">
        <f t="shared" si="10"/>
        <v>7.4785070588235206E-2</v>
      </c>
      <c r="E86" s="6">
        <f>Table134789[[#This Row],[Calibration Value]]/Constants!$B$1</f>
        <v>13.371652819664714</v>
      </c>
      <c r="F86" s="6">
        <f t="shared" si="11"/>
        <v>0.11204481792717086</v>
      </c>
      <c r="G86" s="6">
        <f>$C86/Constants!$B$2</f>
        <v>8.9250000000000007</v>
      </c>
      <c r="H86" s="9">
        <f t="shared" si="8"/>
        <v>5.5928067828873223E-3</v>
      </c>
      <c r="I86" s="9">
        <f t="shared" si="9"/>
        <v>1.2554041224332868E-2</v>
      </c>
      <c r="J86" s="10">
        <f>Table134789[[#This Row],[G Mass Ratio (kg)]]*1000</f>
        <v>5.5928067828873225</v>
      </c>
      <c r="K86" s="10">
        <f>Table134789[[#This Row],[G Mass Ratio (kt)]]*1000</f>
        <v>12.554041224332869</v>
      </c>
    </row>
    <row r="87" spans="1:11" x14ac:dyDescent="0.25">
      <c r="A87" s="12">
        <v>86</v>
      </c>
      <c r="B87" s="10">
        <f t="shared" si="7"/>
        <v>6.3</v>
      </c>
      <c r="C87" s="2">
        <f>Table134789[[#This Row],[Number]]*1000000*Table134789[[#This Row],[Multiplier]]</f>
        <v>541800000</v>
      </c>
      <c r="D87" s="6">
        <f t="shared" si="10"/>
        <v>7.3915476744185957E-2</v>
      </c>
      <c r="E87" s="6">
        <f>Table134789[[#This Row],[Calibration Value]]/Constants!$B$1</f>
        <v>13.528966382249006</v>
      </c>
      <c r="F87" s="6">
        <f t="shared" si="11"/>
        <v>0.11074197120708749</v>
      </c>
      <c r="G87" s="6">
        <f>$C87/Constants!$B$2</f>
        <v>9.0299999999999994</v>
      </c>
      <c r="H87" s="9">
        <f t="shared" si="8"/>
        <v>5.4634977023202951E-3</v>
      </c>
      <c r="I87" s="9">
        <f t="shared" si="9"/>
        <v>1.2263784186831396E-2</v>
      </c>
      <c r="J87" s="10">
        <f>Table134789[[#This Row],[G Mass Ratio (kg)]]*1000</f>
        <v>5.4634977023202955</v>
      </c>
      <c r="K87" s="10">
        <f>Table134789[[#This Row],[G Mass Ratio (kt)]]*1000</f>
        <v>12.263784186831396</v>
      </c>
    </row>
    <row r="88" spans="1:11" x14ac:dyDescent="0.25">
      <c r="A88" s="12">
        <v>87</v>
      </c>
      <c r="B88" s="10">
        <f t="shared" si="7"/>
        <v>6.3</v>
      </c>
      <c r="C88" s="2">
        <f>Table134789[[#This Row],[Number]]*1000000*Table134789[[#This Row],[Multiplier]]</f>
        <v>548100000</v>
      </c>
      <c r="D88" s="6">
        <f t="shared" si="10"/>
        <v>7.3065873563218295E-2</v>
      </c>
      <c r="E88" s="6">
        <f>Table134789[[#This Row],[Calibration Value]]/Constants!$B$1</f>
        <v>13.686279944833297</v>
      </c>
      <c r="F88" s="6">
        <f t="shared" si="11"/>
        <v>0.10946907498631636</v>
      </c>
      <c r="G88" s="6">
        <f>$C88/Constants!$B$2</f>
        <v>9.1349999999999998</v>
      </c>
      <c r="H88" s="9">
        <f t="shared" si="8"/>
        <v>5.3386218795562022E-3</v>
      </c>
      <c r="I88" s="9">
        <f t="shared" si="9"/>
        <v>1.1983478378359754E-2</v>
      </c>
      <c r="J88" s="10">
        <f>Table134789[[#This Row],[G Mass Ratio (kg)]]*1000</f>
        <v>5.3386218795562019</v>
      </c>
      <c r="K88" s="10">
        <f>Table134789[[#This Row],[G Mass Ratio (kt)]]*1000</f>
        <v>11.983478378359754</v>
      </c>
    </row>
    <row r="89" spans="1:11" x14ac:dyDescent="0.25">
      <c r="A89" s="12">
        <v>88</v>
      </c>
      <c r="B89" s="10">
        <f t="shared" si="7"/>
        <v>6.3</v>
      </c>
      <c r="C89" s="2">
        <f>Table134789[[#This Row],[Number]]*1000000*Table134789[[#This Row],[Multiplier]]</f>
        <v>554400000</v>
      </c>
      <c r="D89" s="6">
        <f t="shared" si="10"/>
        <v>7.2235579545454454E-2</v>
      </c>
      <c r="E89" s="6">
        <f>Table134789[[#This Row],[Calibration Value]]/Constants!$B$1</f>
        <v>13.843593507417587</v>
      </c>
      <c r="F89" s="6">
        <f t="shared" si="11"/>
        <v>0.10822510822510822</v>
      </c>
      <c r="G89" s="6">
        <f>$C89/Constants!$B$2</f>
        <v>9.24</v>
      </c>
      <c r="H89" s="9">
        <f t="shared" si="8"/>
        <v>5.2179789522676778E-3</v>
      </c>
      <c r="I89" s="9">
        <f t="shared" si="9"/>
        <v>1.1712674050336387E-2</v>
      </c>
      <c r="J89" s="10">
        <f>Table134789[[#This Row],[G Mass Ratio (kg)]]*1000</f>
        <v>5.2179789522676776</v>
      </c>
      <c r="K89" s="10">
        <f>Table134789[[#This Row],[G Mass Ratio (kt)]]*1000</f>
        <v>11.712674050336387</v>
      </c>
    </row>
    <row r="90" spans="1:11" x14ac:dyDescent="0.25">
      <c r="A90" s="12">
        <v>89</v>
      </c>
      <c r="B90" s="10">
        <f t="shared" si="7"/>
        <v>6.3</v>
      </c>
      <c r="C90" s="2">
        <f>Table134789[[#This Row],[Number]]*1000000*Table134789[[#This Row],[Multiplier]]</f>
        <v>560700000</v>
      </c>
      <c r="D90" s="6">
        <f t="shared" si="10"/>
        <v>7.1423943820224628E-2</v>
      </c>
      <c r="E90" s="6">
        <f>Table134789[[#This Row],[Calibration Value]]/Constants!$B$1</f>
        <v>14.000907070001878</v>
      </c>
      <c r="F90" s="6">
        <f t="shared" si="11"/>
        <v>0.1070090957731407</v>
      </c>
      <c r="G90" s="6">
        <f>$C90/Constants!$B$2</f>
        <v>9.3450000000000006</v>
      </c>
      <c r="H90" s="9">
        <f t="shared" si="8"/>
        <v>5.1013797508346042E-3</v>
      </c>
      <c r="I90" s="9">
        <f t="shared" si="9"/>
        <v>1.1450946578185199E-2</v>
      </c>
      <c r="J90" s="10">
        <f>Table134789[[#This Row],[G Mass Ratio (kg)]]*1000</f>
        <v>5.1013797508346039</v>
      </c>
      <c r="K90" s="10">
        <f>Table134789[[#This Row],[G Mass Ratio (kt)]]*1000</f>
        <v>11.450946578185199</v>
      </c>
    </row>
    <row r="91" spans="1:11" x14ac:dyDescent="0.25">
      <c r="A91" s="12">
        <v>90</v>
      </c>
      <c r="B91" s="10">
        <f t="shared" si="7"/>
        <v>6.3</v>
      </c>
      <c r="C91" s="2">
        <f>Table134789[[#This Row],[Number]]*1000000*Table134789[[#This Row],[Multiplier]]</f>
        <v>567000000</v>
      </c>
      <c r="D91" s="6">
        <f t="shared" si="10"/>
        <v>7.0630344444444354E-2</v>
      </c>
      <c r="E91" s="6">
        <f>Table134789[[#This Row],[Calibration Value]]/Constants!$B$1</f>
        <v>14.158220632586168</v>
      </c>
      <c r="F91" s="6">
        <f t="shared" si="11"/>
        <v>0.10582010582010583</v>
      </c>
      <c r="G91" s="6">
        <f>$C91/Constants!$B$2</f>
        <v>9.4499999999999993</v>
      </c>
      <c r="H91" s="9">
        <f t="shared" si="8"/>
        <v>4.9886455563408517E-3</v>
      </c>
      <c r="I91" s="9">
        <f t="shared" si="9"/>
        <v>1.1197894795778396E-2</v>
      </c>
      <c r="J91" s="10">
        <f>Table134789[[#This Row],[G Mass Ratio (kg)]]*1000</f>
        <v>4.9886455563408516</v>
      </c>
      <c r="K91" s="10">
        <f>Table134789[[#This Row],[G Mass Ratio (kt)]]*1000</f>
        <v>11.197894795778396</v>
      </c>
    </row>
    <row r="92" spans="1:11" x14ac:dyDescent="0.25">
      <c r="A92" s="12">
        <v>91</v>
      </c>
      <c r="B92" s="10">
        <f t="shared" si="7"/>
        <v>6.3</v>
      </c>
      <c r="C92" s="2">
        <f>Table134789[[#This Row],[Number]]*1000000*Table134789[[#This Row],[Multiplier]]</f>
        <v>573300000</v>
      </c>
      <c r="D92" s="6">
        <f t="shared" si="10"/>
        <v>6.9854186813186725E-2</v>
      </c>
      <c r="E92" s="6">
        <f>Table134789[[#This Row],[Calibration Value]]/Constants!$B$1</f>
        <v>14.315534195170459</v>
      </c>
      <c r="F92" s="6">
        <f t="shared" si="11"/>
        <v>0.10465724751439037</v>
      </c>
      <c r="G92" s="6">
        <f>$C92/Constants!$B$2</f>
        <v>9.5549999999999997</v>
      </c>
      <c r="H92" s="9">
        <f t="shared" si="8"/>
        <v>4.8796074153315905E-3</v>
      </c>
      <c r="I92" s="9">
        <f t="shared" si="9"/>
        <v>1.0953139457288369E-2</v>
      </c>
      <c r="J92" s="10">
        <f>Table134789[[#This Row],[G Mass Ratio (kg)]]*1000</f>
        <v>4.8796074153315905</v>
      </c>
      <c r="K92" s="10">
        <f>Table134789[[#This Row],[G Mass Ratio (kt)]]*1000</f>
        <v>10.953139457288369</v>
      </c>
    </row>
    <row r="93" spans="1:11" x14ac:dyDescent="0.25">
      <c r="A93" s="12">
        <v>92</v>
      </c>
      <c r="B93" s="10">
        <f t="shared" si="7"/>
        <v>6.3</v>
      </c>
      <c r="C93" s="2">
        <f>Table134789[[#This Row],[Number]]*1000000*Table134789[[#This Row],[Multiplier]]</f>
        <v>579600000</v>
      </c>
      <c r="D93" s="6">
        <f t="shared" si="10"/>
        <v>6.9094902173912967E-2</v>
      </c>
      <c r="E93" s="6">
        <f>Table134789[[#This Row],[Calibration Value]]/Constants!$B$1</f>
        <v>14.472847757754749</v>
      </c>
      <c r="F93" s="6">
        <f t="shared" si="11"/>
        <v>0.10351966873706003</v>
      </c>
      <c r="G93" s="6">
        <f>$C93/Constants!$B$2</f>
        <v>9.66</v>
      </c>
      <c r="H93" s="9">
        <f t="shared" si="8"/>
        <v>4.7741055064226025E-3</v>
      </c>
      <c r="I93" s="9">
        <f t="shared" si="9"/>
        <v>1.0716321815430644E-2</v>
      </c>
      <c r="J93" s="10">
        <f>Table134789[[#This Row],[G Mass Ratio (kg)]]*1000</f>
        <v>4.7741055064226021</v>
      </c>
      <c r="K93" s="10">
        <f>Table134789[[#This Row],[G Mass Ratio (kt)]]*1000</f>
        <v>10.716321815430645</v>
      </c>
    </row>
    <row r="94" spans="1:11" x14ac:dyDescent="0.25">
      <c r="A94" s="12">
        <v>93</v>
      </c>
      <c r="B94" s="10">
        <f t="shared" si="7"/>
        <v>6.3</v>
      </c>
      <c r="C94" s="2">
        <f>Table134789[[#This Row],[Number]]*1000000*Table134789[[#This Row],[Multiplier]]</f>
        <v>585900000</v>
      </c>
      <c r="D94" s="6">
        <f t="shared" si="10"/>
        <v>6.8351946236559061E-2</v>
      </c>
      <c r="E94" s="6">
        <f>Table134789[[#This Row],[Calibration Value]]/Constants!$B$1</f>
        <v>14.63016132033904</v>
      </c>
      <c r="F94" s="6">
        <f t="shared" si="11"/>
        <v>0.10240655401945724</v>
      </c>
      <c r="G94" s="6">
        <f>$C94/Constants!$B$2</f>
        <v>9.7650000000000006</v>
      </c>
      <c r="H94" s="9">
        <f t="shared" si="8"/>
        <v>4.6719885543254607E-3</v>
      </c>
      <c r="I94" s="9">
        <f t="shared" si="9"/>
        <v>1.0487102306140014E-2</v>
      </c>
      <c r="J94" s="10">
        <f>Table134789[[#This Row],[G Mass Ratio (kg)]]*1000</f>
        <v>4.6719885543254609</v>
      </c>
      <c r="K94" s="10">
        <f>Table134789[[#This Row],[G Mass Ratio (kt)]]*1000</f>
        <v>10.487102306140015</v>
      </c>
    </row>
    <row r="95" spans="1:11" x14ac:dyDescent="0.25">
      <c r="A95" s="12">
        <v>94</v>
      </c>
      <c r="B95" s="10">
        <f t="shared" si="7"/>
        <v>6.3</v>
      </c>
      <c r="C95" s="2">
        <f>Table134789[[#This Row],[Number]]*1000000*Table134789[[#This Row],[Multiplier]]</f>
        <v>592200000</v>
      </c>
      <c r="D95" s="6">
        <f t="shared" si="10"/>
        <v>6.7624797872340339E-2</v>
      </c>
      <c r="E95" s="6">
        <f>Table134789[[#This Row],[Calibration Value]]/Constants!$B$1</f>
        <v>14.787474882923332</v>
      </c>
      <c r="F95" s="6">
        <f t="shared" si="11"/>
        <v>0.10131712259371835</v>
      </c>
      <c r="G95" s="6">
        <f>$C95/Constants!$B$2</f>
        <v>9.8699999999999992</v>
      </c>
      <c r="H95" s="9">
        <f t="shared" si="8"/>
        <v>4.5731132872748863E-3</v>
      </c>
      <c r="I95" s="9">
        <f t="shared" si="9"/>
        <v>1.0265159330670553E-2</v>
      </c>
      <c r="J95" s="10">
        <f>Table134789[[#This Row],[G Mass Ratio (kg)]]*1000</f>
        <v>4.5731132872748868</v>
      </c>
      <c r="K95" s="10">
        <f>Table134789[[#This Row],[G Mass Ratio (kt)]]*1000</f>
        <v>10.265159330670553</v>
      </c>
    </row>
    <row r="96" spans="1:11" x14ac:dyDescent="0.25">
      <c r="A96" s="12">
        <v>95</v>
      </c>
      <c r="B96" s="10">
        <f t="shared" si="7"/>
        <v>6.3</v>
      </c>
      <c r="C96" s="2">
        <f>Table134789[[#This Row],[Number]]*1000000*Table134789[[#This Row],[Multiplier]]</f>
        <v>598500000</v>
      </c>
      <c r="D96" s="6">
        <f t="shared" si="10"/>
        <v>6.6912957894736766E-2</v>
      </c>
      <c r="E96" s="6">
        <f>Table134789[[#This Row],[Calibration Value]]/Constants!$B$1</f>
        <v>14.944788445507623</v>
      </c>
      <c r="F96" s="6">
        <f t="shared" si="11"/>
        <v>0.10025062656641605</v>
      </c>
      <c r="G96" s="6">
        <f>$C96/Constants!$B$2</f>
        <v>9.9749999999999996</v>
      </c>
      <c r="H96" s="9">
        <f t="shared" si="8"/>
        <v>4.4773439342228154E-3</v>
      </c>
      <c r="I96" s="9">
        <f t="shared" si="9"/>
        <v>1.0050188126959004E-2</v>
      </c>
      <c r="J96" s="10">
        <f>Table134789[[#This Row],[G Mass Ratio (kg)]]*1000</f>
        <v>4.477343934222815</v>
      </c>
      <c r="K96" s="10">
        <f>Table134789[[#This Row],[G Mass Ratio (kt)]]*1000</f>
        <v>10.050188126959004</v>
      </c>
    </row>
    <row r="97" spans="1:11" x14ac:dyDescent="0.25">
      <c r="A97" s="12">
        <v>96</v>
      </c>
      <c r="B97" s="10">
        <f t="shared" si="7"/>
        <v>6.3</v>
      </c>
      <c r="C97" s="2">
        <f>Table134789[[#This Row],[Number]]*1000000*Table134789[[#This Row],[Multiplier]]</f>
        <v>604800000</v>
      </c>
      <c r="D97" s="6">
        <f t="shared" si="10"/>
        <v>6.6215947916666587E-2</v>
      </c>
      <c r="E97" s="6">
        <f>Table134789[[#This Row],[Calibration Value]]/Constants!$B$1</f>
        <v>15.102102008091913</v>
      </c>
      <c r="F97" s="6">
        <f t="shared" si="11"/>
        <v>9.9206349206349201E-2</v>
      </c>
      <c r="G97" s="6">
        <f>$C97/Constants!$B$2</f>
        <v>10.08</v>
      </c>
      <c r="H97" s="9">
        <f t="shared" si="8"/>
        <v>4.384551758502702E-3</v>
      </c>
      <c r="I97" s="9">
        <f t="shared" si="9"/>
        <v>9.8418997228521023E-3</v>
      </c>
      <c r="J97" s="10">
        <f>Table134789[[#This Row],[G Mass Ratio (kg)]]*1000</f>
        <v>4.3845517585027016</v>
      </c>
      <c r="K97" s="10">
        <f>Table134789[[#This Row],[G Mass Ratio (kt)]]*1000</f>
        <v>9.8418997228521015</v>
      </c>
    </row>
    <row r="98" spans="1:11" x14ac:dyDescent="0.25">
      <c r="A98" s="12">
        <v>97</v>
      </c>
      <c r="B98" s="10">
        <f t="shared" si="7"/>
        <v>6.3</v>
      </c>
      <c r="C98" s="2">
        <f>Table134789[[#This Row],[Number]]*1000000*Table134789[[#This Row],[Multiplier]]</f>
        <v>611100000</v>
      </c>
      <c r="D98" s="6">
        <f t="shared" si="10"/>
        <v>6.5533309278350438E-2</v>
      </c>
      <c r="E98" s="6">
        <f>Table134789[[#This Row],[Calibration Value]]/Constants!$B$1</f>
        <v>15.259415570676204</v>
      </c>
      <c r="F98" s="6">
        <f t="shared" si="11"/>
        <v>9.8183603338242512E-2</v>
      </c>
      <c r="G98" s="6">
        <f>$C98/Constants!$B$2</f>
        <v>10.185</v>
      </c>
      <c r="H98" s="9">
        <f t="shared" si="8"/>
        <v>4.2946146249719314E-3</v>
      </c>
      <c r="I98" s="9">
        <f t="shared" si="9"/>
        <v>9.6400199644813469E-3</v>
      </c>
      <c r="J98" s="10">
        <f>Table134789[[#This Row],[G Mass Ratio (kg)]]*1000</f>
        <v>4.2946146249719312</v>
      </c>
      <c r="K98" s="10">
        <f>Table134789[[#This Row],[G Mass Ratio (kt)]]*1000</f>
        <v>9.6400199644813469</v>
      </c>
    </row>
    <row r="99" spans="1:11" x14ac:dyDescent="0.25">
      <c r="A99" s="12">
        <v>98</v>
      </c>
      <c r="B99" s="10">
        <f t="shared" si="7"/>
        <v>6.3</v>
      </c>
      <c r="C99" s="2">
        <f>Table134789[[#This Row],[Number]]*1000000*Table134789[[#This Row],[Multiplier]]</f>
        <v>617400000</v>
      </c>
      <c r="D99" s="6">
        <f t="shared" si="10"/>
        <v>6.4864602040816247E-2</v>
      </c>
      <c r="E99" s="6">
        <f>Table134789[[#This Row],[Calibration Value]]/Constants!$B$1</f>
        <v>15.416729133260494</v>
      </c>
      <c r="F99" s="6">
        <f t="shared" si="11"/>
        <v>9.7181729834791064E-2</v>
      </c>
      <c r="G99" s="6">
        <f>$C99/Constants!$B$2</f>
        <v>10.29</v>
      </c>
      <c r="H99" s="9">
        <f t="shared" si="8"/>
        <v>4.2074165979134629E-3</v>
      </c>
      <c r="I99" s="9">
        <f t="shared" si="9"/>
        <v>9.4442886136823188E-3</v>
      </c>
      <c r="J99" s="10">
        <f>Table134789[[#This Row],[G Mass Ratio (kg)]]*1000</f>
        <v>4.207416597913463</v>
      </c>
      <c r="K99" s="10">
        <f>Table134789[[#This Row],[G Mass Ratio (kt)]]*1000</f>
        <v>9.4442886136823194</v>
      </c>
    </row>
    <row r="100" spans="1:11" x14ac:dyDescent="0.25">
      <c r="A100" s="12">
        <v>99</v>
      </c>
      <c r="B100" s="10">
        <f t="shared" si="7"/>
        <v>6.3</v>
      </c>
      <c r="C100" s="2">
        <f>Table134789[[#This Row],[Number]]*1000000*Table134789[[#This Row],[Multiplier]]</f>
        <v>623700000</v>
      </c>
      <c r="D100" s="6">
        <f t="shared" si="10"/>
        <v>6.420940404040397E-2</v>
      </c>
      <c r="E100" s="6">
        <f>Table134789[[#This Row],[Calibration Value]]/Constants!$B$1</f>
        <v>15.574042695844785</v>
      </c>
      <c r="F100" s="6">
        <f t="shared" si="11"/>
        <v>9.6200096200096202E-2</v>
      </c>
      <c r="G100" s="6">
        <f>$C100/Constants!$B$2</f>
        <v>10.395</v>
      </c>
      <c r="H100" s="9">
        <f t="shared" si="8"/>
        <v>4.1228475672238458E-3</v>
      </c>
      <c r="I100" s="9">
        <f t="shared" si="9"/>
        <v>9.2544585089077633E-3</v>
      </c>
      <c r="J100" s="10">
        <f>Table134789[[#This Row],[G Mass Ratio (kg)]]*1000</f>
        <v>4.1228475672238458</v>
      </c>
      <c r="K100" s="10">
        <f>Table134789[[#This Row],[G Mass Ratio (kt)]]*1000</f>
        <v>9.2544585089077636</v>
      </c>
    </row>
    <row r="101" spans="1:11" x14ac:dyDescent="0.25">
      <c r="A101" s="12">
        <v>100</v>
      </c>
      <c r="B101" s="10">
        <f t="shared" si="7"/>
        <v>6.3</v>
      </c>
      <c r="C101" s="2">
        <f>Table134789[[#This Row],[Number]]*1000000*Table134789[[#This Row],[Multiplier]]</f>
        <v>630000000</v>
      </c>
      <c r="D101" s="6">
        <f t="shared" si="10"/>
        <v>6.3567309999999932E-2</v>
      </c>
      <c r="E101" s="6">
        <f>Table134789[[#This Row],[Calibration Value]]/Constants!$B$1</f>
        <v>15.731356258429075</v>
      </c>
      <c r="F101" s="6">
        <f t="shared" si="11"/>
        <v>9.5238095238095233E-2</v>
      </c>
      <c r="G101" s="6">
        <f>$C101/Constants!$B$2</f>
        <v>10.5</v>
      </c>
      <c r="H101" s="9">
        <f t="shared" si="8"/>
        <v>4.0408029006360913E-3</v>
      </c>
      <c r="I101" s="9">
        <f t="shared" si="9"/>
        <v>9.0702947845804974E-3</v>
      </c>
      <c r="J101" s="10">
        <f>Table134789[[#This Row],[G Mass Ratio (kg)]]*1000</f>
        <v>4.0408029006360913</v>
      </c>
      <c r="K101" s="10">
        <f>Table134789[[#This Row],[G Mass Ratio (kt)]]*1000</f>
        <v>9.0702947845804971</v>
      </c>
    </row>
    <row r="102" spans="1:11" x14ac:dyDescent="0.25">
      <c r="A102" s="12">
        <v>101</v>
      </c>
      <c r="B102" s="10">
        <f t="shared" si="7"/>
        <v>6.3</v>
      </c>
      <c r="C102" s="2">
        <f>Table134789[[#This Row],[Number]]*1000000*Table134789[[#This Row],[Multiplier]]</f>
        <v>636300000</v>
      </c>
      <c r="D102" s="6">
        <f t="shared" si="10"/>
        <v>6.293793069306923E-2</v>
      </c>
      <c r="E102" s="6">
        <f>Table134789[[#This Row],[Calibration Value]]/Constants!$B$1</f>
        <v>15.888669821013368</v>
      </c>
      <c r="F102" s="6">
        <f t="shared" si="11"/>
        <v>9.4295143800094294E-2</v>
      </c>
      <c r="G102" s="6">
        <f>$C102/Constants!$B$2</f>
        <v>10.605</v>
      </c>
      <c r="H102" s="9">
        <f t="shared" si="8"/>
        <v>3.961183119925586E-3</v>
      </c>
      <c r="I102" s="9">
        <f t="shared" si="9"/>
        <v>8.8915741442804619E-3</v>
      </c>
      <c r="J102" s="10">
        <f>Table134789[[#This Row],[G Mass Ratio (kg)]]*1000</f>
        <v>3.961183119925586</v>
      </c>
      <c r="K102" s="10">
        <f>Table134789[[#This Row],[G Mass Ratio (kt)]]*1000</f>
        <v>8.8915741442804617</v>
      </c>
    </row>
    <row r="103" spans="1:11" x14ac:dyDescent="0.25">
      <c r="A103" s="12">
        <v>102</v>
      </c>
      <c r="B103" s="10">
        <f t="shared" si="7"/>
        <v>6.3</v>
      </c>
      <c r="C103" s="2">
        <f>Table134789[[#This Row],[Number]]*1000000*Table134789[[#This Row],[Multiplier]]</f>
        <v>642600000</v>
      </c>
      <c r="D103" s="6">
        <f t="shared" si="10"/>
        <v>6.2320892156862671E-2</v>
      </c>
      <c r="E103" s="6">
        <f>Table134789[[#This Row],[Calibration Value]]/Constants!$B$1</f>
        <v>16.045983383597658</v>
      </c>
      <c r="F103" s="6">
        <f t="shared" si="11"/>
        <v>9.3370681605975711E-2</v>
      </c>
      <c r="G103" s="6">
        <f>$C103/Constants!$B$2</f>
        <v>10.71</v>
      </c>
      <c r="H103" s="9">
        <f t="shared" si="8"/>
        <v>3.8838935992273073E-3</v>
      </c>
      <c r="I103" s="9">
        <f t="shared" si="9"/>
        <v>8.7180841835644909E-3</v>
      </c>
      <c r="J103" s="10">
        <f>Table134789[[#This Row],[G Mass Ratio (kg)]]*1000</f>
        <v>3.8838935992273074</v>
      </c>
      <c r="K103" s="10">
        <f>Table134789[[#This Row],[G Mass Ratio (kt)]]*1000</f>
        <v>8.7180841835644909</v>
      </c>
    </row>
    <row r="104" spans="1:11" x14ac:dyDescent="0.25">
      <c r="A104" s="12">
        <v>103</v>
      </c>
      <c r="B104" s="10">
        <f t="shared" si="7"/>
        <v>6.3</v>
      </c>
      <c r="C104" s="2">
        <f>Table134789[[#This Row],[Number]]*1000000*Table134789[[#This Row],[Multiplier]]</f>
        <v>648900000</v>
      </c>
      <c r="D104" s="6">
        <f t="shared" si="10"/>
        <v>6.1715834951456244E-2</v>
      </c>
      <c r="E104" s="6">
        <f>Table134789[[#This Row],[Calibration Value]]/Constants!$B$1</f>
        <v>16.203296946181947</v>
      </c>
      <c r="F104" s="6">
        <f t="shared" si="11"/>
        <v>9.2464170134073057E-2</v>
      </c>
      <c r="G104" s="6">
        <f>$C104/Constants!$B$2</f>
        <v>10.815</v>
      </c>
      <c r="H104" s="9">
        <f t="shared" si="8"/>
        <v>3.8088442837553881E-3</v>
      </c>
      <c r="I104" s="9">
        <f t="shared" si="9"/>
        <v>8.5496227585828075E-3</v>
      </c>
      <c r="J104" s="10">
        <f>Table134789[[#This Row],[G Mass Ratio (kg)]]*1000</f>
        <v>3.8088442837553882</v>
      </c>
      <c r="K104" s="10">
        <f>Table134789[[#This Row],[G Mass Ratio (kt)]]*1000</f>
        <v>8.5496227585828066</v>
      </c>
    </row>
    <row r="105" spans="1:11" x14ac:dyDescent="0.25">
      <c r="A105" s="12">
        <v>104</v>
      </c>
      <c r="B105" s="10">
        <f t="shared" si="7"/>
        <v>6.3</v>
      </c>
      <c r="C105" s="2">
        <f>Table134789[[#This Row],[Number]]*1000000*Table134789[[#This Row],[Multiplier]]</f>
        <v>655200000</v>
      </c>
      <c r="D105" s="6">
        <f t="shared" si="10"/>
        <v>6.1122413461538391E-2</v>
      </c>
      <c r="E105" s="6">
        <f>Table134789[[#This Row],[Calibration Value]]/Constants!$B$1</f>
        <v>16.360610508766239</v>
      </c>
      <c r="F105" s="6">
        <f t="shared" si="11"/>
        <v>9.1575091575091569E-2</v>
      </c>
      <c r="G105" s="6">
        <f>$C105/Constants!$B$2</f>
        <v>10.92</v>
      </c>
      <c r="H105" s="9">
        <f t="shared" si="8"/>
        <v>3.7359494273632495E-3</v>
      </c>
      <c r="I105" s="9">
        <f t="shared" si="9"/>
        <v>8.3859973969864065E-3</v>
      </c>
      <c r="J105" s="10">
        <f>Table134789[[#This Row],[G Mass Ratio (kg)]]*1000</f>
        <v>3.7359494273632494</v>
      </c>
      <c r="K105" s="10">
        <f>Table134789[[#This Row],[G Mass Ratio (kt)]]*1000</f>
        <v>8.3859973969864061</v>
      </c>
    </row>
    <row r="106" spans="1:11" x14ac:dyDescent="0.25">
      <c r="A106" s="12">
        <v>105</v>
      </c>
      <c r="B106" s="10">
        <f t="shared" si="7"/>
        <v>6.3</v>
      </c>
      <c r="C106" s="2">
        <f>Table134789[[#This Row],[Number]]*1000000*Table134789[[#This Row],[Multiplier]]</f>
        <v>661500000</v>
      </c>
      <c r="D106" s="6">
        <f t="shared" si="10"/>
        <v>6.0540295238095163E-2</v>
      </c>
      <c r="E106" s="6">
        <f>Table134789[[#This Row],[Calibration Value]]/Constants!$B$1</f>
        <v>16.517924071350532</v>
      </c>
      <c r="F106" s="6">
        <f t="shared" si="11"/>
        <v>9.0702947845804988E-2</v>
      </c>
      <c r="G106" s="6">
        <f>$C106/Constants!$B$2</f>
        <v>11.025</v>
      </c>
      <c r="H106" s="9">
        <f t="shared" si="8"/>
        <v>3.6651273475157278E-3</v>
      </c>
      <c r="I106" s="9">
        <f t="shared" si="9"/>
        <v>8.2270247479188201E-3</v>
      </c>
      <c r="J106" s="10">
        <f>Table134789[[#This Row],[G Mass Ratio (kg)]]*1000</f>
        <v>3.6651273475157278</v>
      </c>
      <c r="K106" s="10">
        <f>Table134789[[#This Row],[G Mass Ratio (kt)]]*1000</f>
        <v>8.2270247479188203</v>
      </c>
    </row>
    <row r="107" spans="1:11" x14ac:dyDescent="0.25">
      <c r="A107" s="12">
        <v>106</v>
      </c>
      <c r="B107" s="10">
        <f t="shared" si="7"/>
        <v>6.3</v>
      </c>
      <c r="C107" s="2">
        <f>Table134789[[#This Row],[Number]]*1000000*Table134789[[#This Row],[Multiplier]]</f>
        <v>667800000</v>
      </c>
      <c r="D107" s="6">
        <f t="shared" si="10"/>
        <v>5.9969160377358423E-2</v>
      </c>
      <c r="E107" s="6">
        <f>Table134789[[#This Row],[Calibration Value]]/Constants!$B$1</f>
        <v>16.67523763393482</v>
      </c>
      <c r="F107" s="6">
        <f t="shared" si="11"/>
        <v>8.9847259658580411E-2</v>
      </c>
      <c r="G107" s="6">
        <f>$C107/Constants!$B$2</f>
        <v>11.13</v>
      </c>
      <c r="H107" s="9">
        <f t="shared" si="8"/>
        <v>3.5963001963653352E-3</v>
      </c>
      <c r="I107" s="9">
        <f t="shared" si="9"/>
        <v>8.0725300681563708E-3</v>
      </c>
      <c r="J107" s="10">
        <f>Table134789[[#This Row],[G Mass Ratio (kg)]]*1000</f>
        <v>3.5963001963653354</v>
      </c>
      <c r="K107" s="10">
        <f>Table134789[[#This Row],[G Mass Ratio (kt)]]*1000</f>
        <v>8.0725300681563716</v>
      </c>
    </row>
    <row r="108" spans="1:11" x14ac:dyDescent="0.25">
      <c r="A108" s="12">
        <v>107</v>
      </c>
      <c r="B108" s="10">
        <f t="shared" si="7"/>
        <v>6.3</v>
      </c>
      <c r="C108" s="2">
        <f>Table134789[[#This Row],[Number]]*1000000*Table134789[[#This Row],[Multiplier]]</f>
        <v>674100000</v>
      </c>
      <c r="D108" s="6">
        <f t="shared" si="10"/>
        <v>5.9408700934579367E-2</v>
      </c>
      <c r="E108" s="6">
        <f>Table134789[[#This Row],[Calibration Value]]/Constants!$B$1</f>
        <v>16.832551196519113</v>
      </c>
      <c r="F108" s="6">
        <f t="shared" si="11"/>
        <v>8.900756564307967E-2</v>
      </c>
      <c r="G108" s="6">
        <f>$C108/Constants!$B$2</f>
        <v>11.234999999999999</v>
      </c>
      <c r="H108" s="9">
        <f t="shared" si="8"/>
        <v>3.5293937467342912E-3</v>
      </c>
      <c r="I108" s="9">
        <f t="shared" si="9"/>
        <v>7.9223467417071369E-3</v>
      </c>
      <c r="J108" s="10">
        <f>Table134789[[#This Row],[G Mass Ratio (kg)]]*1000</f>
        <v>3.5293937467342911</v>
      </c>
      <c r="K108" s="10">
        <f>Table134789[[#This Row],[G Mass Ratio (kt)]]*1000</f>
        <v>7.9223467417071367</v>
      </c>
    </row>
    <row r="109" spans="1:11" x14ac:dyDescent="0.25">
      <c r="A109" s="12">
        <v>108</v>
      </c>
      <c r="B109" s="10">
        <f t="shared" si="7"/>
        <v>6.3</v>
      </c>
      <c r="C109" s="2">
        <f>Table134789[[#This Row],[Number]]*1000000*Table134789[[#This Row],[Multiplier]]</f>
        <v>680400000</v>
      </c>
      <c r="D109" s="6">
        <f t="shared" si="10"/>
        <v>5.8858620370370304E-2</v>
      </c>
      <c r="E109" s="6">
        <f>Table134789[[#This Row],[Calibration Value]]/Constants!$B$1</f>
        <v>16.989864759103401</v>
      </c>
      <c r="F109" s="6">
        <f t="shared" si="11"/>
        <v>8.8183421516754845E-2</v>
      </c>
      <c r="G109" s="6">
        <f>$C109/Constants!$B$2</f>
        <v>11.34</v>
      </c>
      <c r="H109" s="9">
        <f t="shared" si="8"/>
        <v>3.46433719190337E-3</v>
      </c>
      <c r="I109" s="9">
        <f t="shared" si="9"/>
        <v>7.7763158304016613E-3</v>
      </c>
      <c r="J109" s="10">
        <f>Table134789[[#This Row],[G Mass Ratio (kg)]]*1000</f>
        <v>3.4643371919033701</v>
      </c>
      <c r="K109" s="10">
        <f>Table134789[[#This Row],[G Mass Ratio (kt)]]*1000</f>
        <v>7.7763158304016615</v>
      </c>
    </row>
    <row r="110" spans="1:11" x14ac:dyDescent="0.25">
      <c r="A110" s="12">
        <v>109</v>
      </c>
      <c r="B110" s="10">
        <f t="shared" si="7"/>
        <v>6.3</v>
      </c>
      <c r="C110" s="2">
        <f>Table134789[[#This Row],[Number]]*1000000*Table134789[[#This Row],[Multiplier]]</f>
        <v>686700000</v>
      </c>
      <c r="D110" s="6">
        <f t="shared" si="10"/>
        <v>5.8318633027522861E-2</v>
      </c>
      <c r="E110" s="6">
        <f>Table134789[[#This Row],[Calibration Value]]/Constants!$B$1</f>
        <v>17.147178321687694</v>
      </c>
      <c r="F110" s="6">
        <f t="shared" si="11"/>
        <v>8.737439930100481E-2</v>
      </c>
      <c r="G110" s="6">
        <f>$C110/Constants!$B$2</f>
        <v>11.445</v>
      </c>
      <c r="H110" s="9">
        <f t="shared" si="8"/>
        <v>3.4010629581988803E-3</v>
      </c>
      <c r="I110" s="9">
        <f t="shared" si="9"/>
        <v>7.6342856532114296E-3</v>
      </c>
      <c r="J110" s="10">
        <f>Table134789[[#This Row],[G Mass Ratio (kg)]]*1000</f>
        <v>3.4010629581988803</v>
      </c>
      <c r="K110" s="10">
        <f>Table134789[[#This Row],[G Mass Ratio (kt)]]*1000</f>
        <v>7.6342856532114292</v>
      </c>
    </row>
    <row r="111" spans="1:11" x14ac:dyDescent="0.25">
      <c r="A111" s="12">
        <v>110</v>
      </c>
      <c r="B111" s="10">
        <f t="shared" si="7"/>
        <v>6.3</v>
      </c>
      <c r="C111" s="2">
        <f>Table134789[[#This Row],[Number]]*1000000*Table134789[[#This Row],[Multiplier]]</f>
        <v>693000000</v>
      </c>
      <c r="D111" s="6">
        <f t="shared" si="10"/>
        <v>5.7788463636363571E-2</v>
      </c>
      <c r="E111" s="6">
        <f>Table134789[[#This Row],[Calibration Value]]/Constants!$B$1</f>
        <v>17.304491884271982</v>
      </c>
      <c r="F111" s="6">
        <f t="shared" si="11"/>
        <v>8.6580086580086577E-2</v>
      </c>
      <c r="G111" s="6">
        <f>$C111/Constants!$B$2</f>
        <v>11.55</v>
      </c>
      <c r="H111" s="9">
        <f t="shared" si="8"/>
        <v>3.3395065294513147E-3</v>
      </c>
      <c r="I111" s="9">
        <f t="shared" si="9"/>
        <v>7.4961113922152878E-3</v>
      </c>
      <c r="J111" s="10">
        <f>Table134789[[#This Row],[G Mass Ratio (kg)]]*1000</f>
        <v>3.3395065294513149</v>
      </c>
      <c r="K111" s="10">
        <f>Table134789[[#This Row],[G Mass Ratio (kt)]]*1000</f>
        <v>7.4961113922152878</v>
      </c>
    </row>
    <row r="112" spans="1:11" x14ac:dyDescent="0.25">
      <c r="A112" s="12">
        <v>111</v>
      </c>
      <c r="B112" s="10">
        <f t="shared" si="7"/>
        <v>6.3</v>
      </c>
      <c r="C112" s="2">
        <f>Table134789[[#This Row],[Number]]*1000000*Table134789[[#This Row],[Multiplier]]</f>
        <v>699300000</v>
      </c>
      <c r="D112" s="6">
        <f t="shared" si="10"/>
        <v>5.7267846846846777E-2</v>
      </c>
      <c r="E112" s="6">
        <f>Table134789[[#This Row],[Calibration Value]]/Constants!$B$1</f>
        <v>17.461805446856275</v>
      </c>
      <c r="F112" s="6">
        <f t="shared" si="11"/>
        <v>8.5800085800085801E-2</v>
      </c>
      <c r="G112" s="6">
        <f>$C112/Constants!$B$2</f>
        <v>11.654999999999999</v>
      </c>
      <c r="H112" s="9">
        <f t="shared" si="8"/>
        <v>3.2796062824738985E-3</v>
      </c>
      <c r="I112" s="9">
        <f t="shared" si="9"/>
        <v>7.3616547233020854E-3</v>
      </c>
      <c r="J112" s="10">
        <f>Table134789[[#This Row],[G Mass Ratio (kg)]]*1000</f>
        <v>3.2796062824738983</v>
      </c>
      <c r="K112" s="10">
        <f>Table134789[[#This Row],[G Mass Ratio (kt)]]*1000</f>
        <v>7.3616547233020855</v>
      </c>
    </row>
    <row r="113" spans="1:11" x14ac:dyDescent="0.25">
      <c r="A113" s="12">
        <v>112</v>
      </c>
      <c r="B113" s="10">
        <f t="shared" si="7"/>
        <v>6.3</v>
      </c>
      <c r="C113" s="2">
        <f>Table134789[[#This Row],[Number]]*1000000*Table134789[[#This Row],[Multiplier]]</f>
        <v>705600000</v>
      </c>
      <c r="D113" s="6">
        <f t="shared" si="10"/>
        <v>5.6756526785714224E-2</v>
      </c>
      <c r="E113" s="6">
        <f>Table134789[[#This Row],[Calibration Value]]/Constants!$B$1</f>
        <v>17.619119009440563</v>
      </c>
      <c r="F113" s="6">
        <f t="shared" si="11"/>
        <v>8.5034013605442174E-2</v>
      </c>
      <c r="G113" s="6">
        <f>$C113/Constants!$B$2</f>
        <v>11.76</v>
      </c>
      <c r="H113" s="9">
        <f t="shared" si="8"/>
        <v>3.2213033327774961E-3</v>
      </c>
      <c r="I113" s="9">
        <f t="shared" si="9"/>
        <v>7.230783469850525E-3</v>
      </c>
      <c r="J113" s="10">
        <f>Table134789[[#This Row],[G Mass Ratio (kg)]]*1000</f>
        <v>3.221303332777496</v>
      </c>
      <c r="K113" s="10">
        <f>Table134789[[#This Row],[G Mass Ratio (kt)]]*1000</f>
        <v>7.2307834698505253</v>
      </c>
    </row>
    <row r="114" spans="1:11" x14ac:dyDescent="0.25">
      <c r="A114" s="12">
        <v>113</v>
      </c>
      <c r="B114" s="10">
        <f t="shared" si="7"/>
        <v>6.3</v>
      </c>
      <c r="C114" s="2">
        <f>Table134789[[#This Row],[Number]]*1000000*Table134789[[#This Row],[Multiplier]]</f>
        <v>711900000</v>
      </c>
      <c r="D114" s="6">
        <f t="shared" si="10"/>
        <v>5.6254256637168078E-2</v>
      </c>
      <c r="E114" s="6">
        <f>Table134789[[#This Row],[Calibration Value]]/Constants!$B$1</f>
        <v>17.776432572024856</v>
      </c>
      <c r="F114" s="6">
        <f t="shared" si="11"/>
        <v>8.4281500210703755E-2</v>
      </c>
      <c r="G114" s="6">
        <f>$C114/Constants!$B$2</f>
        <v>11.865</v>
      </c>
      <c r="H114" s="9">
        <f t="shared" si="8"/>
        <v>3.1645413898003685E-3</v>
      </c>
      <c r="I114" s="9">
        <f t="shared" si="9"/>
        <v>7.1033712777668571E-3</v>
      </c>
      <c r="J114" s="10">
        <f>Table134789[[#This Row],[G Mass Ratio (kg)]]*1000</f>
        <v>3.1645413898003687</v>
      </c>
      <c r="K114" s="10">
        <f>Table134789[[#This Row],[G Mass Ratio (kt)]]*1000</f>
        <v>7.1033712777668567</v>
      </c>
    </row>
    <row r="115" spans="1:11" x14ac:dyDescent="0.25">
      <c r="A115" s="12">
        <v>114</v>
      </c>
      <c r="B115" s="10">
        <f t="shared" si="7"/>
        <v>6.3</v>
      </c>
      <c r="C115" s="2">
        <f>Table134789[[#This Row],[Number]]*1000000*Table134789[[#This Row],[Multiplier]]</f>
        <v>718200000</v>
      </c>
      <c r="D115" s="6">
        <f t="shared" si="10"/>
        <v>5.5760798245613967E-2</v>
      </c>
      <c r="E115" s="6">
        <f>Table134789[[#This Row],[Calibration Value]]/Constants!$B$1</f>
        <v>17.933746134609148</v>
      </c>
      <c r="F115" s="6">
        <f t="shared" si="11"/>
        <v>8.3542188805346695E-2</v>
      </c>
      <c r="G115" s="6">
        <f>$C115/Constants!$B$2</f>
        <v>11.97</v>
      </c>
      <c r="H115" s="9">
        <f t="shared" si="8"/>
        <v>3.1092666209880655E-3</v>
      </c>
      <c r="I115" s="9">
        <f t="shared" si="9"/>
        <v>6.9792973103881949E-3</v>
      </c>
      <c r="J115" s="10">
        <f>Table134789[[#This Row],[G Mass Ratio (kg)]]*1000</f>
        <v>3.1092666209880657</v>
      </c>
      <c r="K115" s="10">
        <f>Table134789[[#This Row],[G Mass Ratio (kt)]]*1000</f>
        <v>6.979297310388195</v>
      </c>
    </row>
    <row r="116" spans="1:11" x14ac:dyDescent="0.25">
      <c r="A116" s="12">
        <v>115</v>
      </c>
      <c r="B116" s="10">
        <f t="shared" si="7"/>
        <v>6.3</v>
      </c>
      <c r="C116" s="2">
        <f>Table134789[[#This Row],[Number]]*1000000*Table134789[[#This Row],[Multiplier]]</f>
        <v>724500000</v>
      </c>
      <c r="D116" s="6">
        <f t="shared" si="10"/>
        <v>5.5275921739130374E-2</v>
      </c>
      <c r="E116" s="6">
        <f>Table134789[[#This Row],[Calibration Value]]/Constants!$B$1</f>
        <v>18.091059697193437</v>
      </c>
      <c r="F116" s="6">
        <f t="shared" si="11"/>
        <v>8.2815734989648032E-2</v>
      </c>
      <c r="G116" s="6">
        <f>$C116/Constants!$B$2</f>
        <v>12.074999999999999</v>
      </c>
      <c r="H116" s="9">
        <f t="shared" si="8"/>
        <v>3.0554275241104658E-3</v>
      </c>
      <c r="I116" s="9">
        <f t="shared" si="9"/>
        <v>6.8584459618756134E-3</v>
      </c>
      <c r="J116" s="10">
        <f>Table134789[[#This Row],[G Mass Ratio (kg)]]*1000</f>
        <v>3.055427524110466</v>
      </c>
      <c r="K116" s="10">
        <f>Table134789[[#This Row],[G Mass Ratio (kt)]]*1000</f>
        <v>6.8584459618756135</v>
      </c>
    </row>
    <row r="117" spans="1:11" x14ac:dyDescent="0.25">
      <c r="A117" s="12">
        <v>116</v>
      </c>
      <c r="B117" s="10">
        <f t="shared" si="7"/>
        <v>6.3</v>
      </c>
      <c r="C117" s="2">
        <f>Table134789[[#This Row],[Number]]*1000000*Table134789[[#This Row],[Multiplier]]</f>
        <v>730800000</v>
      </c>
      <c r="D117" s="6">
        <f t="shared" si="10"/>
        <v>5.4799405172413725E-2</v>
      </c>
      <c r="E117" s="6">
        <f>Table134789[[#This Row],[Calibration Value]]/Constants!$B$1</f>
        <v>18.248373259777729</v>
      </c>
      <c r="F117" s="6">
        <f t="shared" si="11"/>
        <v>8.2101806239737271E-2</v>
      </c>
      <c r="G117" s="6">
        <f>$C117/Constants!$B$2</f>
        <v>12.18</v>
      </c>
      <c r="H117" s="9">
        <f t="shared" si="8"/>
        <v>3.002974807250364E-3</v>
      </c>
      <c r="I117" s="9">
        <f t="shared" si="9"/>
        <v>6.7407065878273623E-3</v>
      </c>
      <c r="J117" s="10">
        <f>Table134789[[#This Row],[G Mass Ratio (kg)]]*1000</f>
        <v>3.0029748072503639</v>
      </c>
      <c r="K117" s="10">
        <f>Table134789[[#This Row],[G Mass Ratio (kt)]]*1000</f>
        <v>6.7407065878273622</v>
      </c>
    </row>
    <row r="118" spans="1:11" x14ac:dyDescent="0.25">
      <c r="A118" s="12">
        <v>117</v>
      </c>
      <c r="B118" s="10">
        <f t="shared" si="7"/>
        <v>6.3</v>
      </c>
      <c r="C118" s="2">
        <f>Table134789[[#This Row],[Number]]*1000000*Table134789[[#This Row],[Multiplier]]</f>
        <v>737100000</v>
      </c>
      <c r="D118" s="6">
        <f t="shared" si="10"/>
        <v>5.433103418803413E-2</v>
      </c>
      <c r="E118" s="6">
        <f>Table134789[[#This Row],[Calibration Value]]/Constants!$B$1</f>
        <v>18.405686822362018</v>
      </c>
      <c r="F118" s="6">
        <f t="shared" si="11"/>
        <v>8.1400081400081398E-2</v>
      </c>
      <c r="G118" s="6">
        <f>$C118/Constants!$B$2</f>
        <v>12.285</v>
      </c>
      <c r="H118" s="9">
        <f t="shared" si="8"/>
        <v>2.9518612759413337E-3</v>
      </c>
      <c r="I118" s="9">
        <f t="shared" si="9"/>
        <v>6.6259732519398772E-3</v>
      </c>
      <c r="J118" s="10">
        <f>Table134789[[#This Row],[G Mass Ratio (kg)]]*1000</f>
        <v>2.9518612759413339</v>
      </c>
      <c r="K118" s="10">
        <f>Table134789[[#This Row],[G Mass Ratio (kt)]]*1000</f>
        <v>6.6259732519398771</v>
      </c>
    </row>
    <row r="119" spans="1:11" x14ac:dyDescent="0.25">
      <c r="A119" s="12">
        <v>118</v>
      </c>
      <c r="B119" s="10">
        <f t="shared" si="7"/>
        <v>6.3</v>
      </c>
      <c r="C119" s="2">
        <f>Table134789[[#This Row],[Number]]*1000000*Table134789[[#This Row],[Multiplier]]</f>
        <v>743400000</v>
      </c>
      <c r="D119" s="6">
        <f t="shared" si="10"/>
        <v>5.3870601694915192E-2</v>
      </c>
      <c r="E119" s="6">
        <f>Table134789[[#This Row],[Calibration Value]]/Constants!$B$1</f>
        <v>18.56300038494631</v>
      </c>
      <c r="F119" s="6">
        <f t="shared" si="11"/>
        <v>8.0710250201775621E-2</v>
      </c>
      <c r="G119" s="6">
        <f>$C119/Constants!$B$2</f>
        <v>12.39</v>
      </c>
      <c r="H119" s="9">
        <f t="shared" si="8"/>
        <v>2.9020417269721996E-3</v>
      </c>
      <c r="I119" s="9">
        <f t="shared" si="9"/>
        <v>6.5141444876332215E-3</v>
      </c>
      <c r="J119" s="10">
        <f>Table134789[[#This Row],[G Mass Ratio (kg)]]*1000</f>
        <v>2.9020417269721994</v>
      </c>
      <c r="K119" s="10">
        <f>Table134789[[#This Row],[G Mass Ratio (kt)]]*1000</f>
        <v>6.5141444876332217</v>
      </c>
    </row>
    <row r="120" spans="1:11" x14ac:dyDescent="0.25">
      <c r="A120" s="12">
        <v>119</v>
      </c>
      <c r="B120" s="10">
        <f t="shared" si="7"/>
        <v>6.3</v>
      </c>
      <c r="C120" s="2">
        <f>Table134789[[#This Row],[Number]]*1000000*Table134789[[#This Row],[Multiplier]]</f>
        <v>749700000</v>
      </c>
      <c r="D120" s="6">
        <f t="shared" si="10"/>
        <v>5.3417907563025148E-2</v>
      </c>
      <c r="E120" s="6">
        <f>Table134789[[#This Row],[Calibration Value]]/Constants!$B$1</f>
        <v>18.720313947530599</v>
      </c>
      <c r="F120" s="6">
        <f t="shared" si="11"/>
        <v>8.0032012805122052E-2</v>
      </c>
      <c r="G120" s="6">
        <f>$C120/Constants!$B$2</f>
        <v>12.494999999999999</v>
      </c>
      <c r="H120" s="9">
        <f t="shared" si="8"/>
        <v>2.8534728484118995E-3</v>
      </c>
      <c r="I120" s="9">
        <f t="shared" si="9"/>
        <v>6.4051230736392201E-3</v>
      </c>
      <c r="J120" s="10">
        <f>Table134789[[#This Row],[G Mass Ratio (kg)]]*1000</f>
        <v>2.8534728484118994</v>
      </c>
      <c r="K120" s="10">
        <f>Table134789[[#This Row],[G Mass Ratio (kt)]]*1000</f>
        <v>6.4051230736392197</v>
      </c>
    </row>
    <row r="121" spans="1:11" x14ac:dyDescent="0.25">
      <c r="A121" s="12">
        <v>120</v>
      </c>
      <c r="B121" s="10">
        <f t="shared" si="7"/>
        <v>6.3</v>
      </c>
      <c r="C121" s="2">
        <f>Table134789[[#This Row],[Number]]*1000000*Table134789[[#This Row],[Multiplier]]</f>
        <v>756000000</v>
      </c>
      <c r="D121" s="6">
        <f t="shared" si="10"/>
        <v>5.2972758333333272E-2</v>
      </c>
      <c r="E121" s="6">
        <f>Table134789[[#This Row],[Calibration Value]]/Constants!$B$1</f>
        <v>18.877627510114891</v>
      </c>
      <c r="F121" s="6">
        <f t="shared" si="11"/>
        <v>7.9365079365079361E-2</v>
      </c>
      <c r="G121" s="6">
        <f>$C121/Constants!$B$2</f>
        <v>12.6</v>
      </c>
      <c r="H121" s="9">
        <f t="shared" si="8"/>
        <v>2.8061131254417298E-3</v>
      </c>
      <c r="I121" s="9">
        <f t="shared" si="9"/>
        <v>6.2988158226253456E-3</v>
      </c>
      <c r="J121" s="10">
        <f>Table134789[[#This Row],[G Mass Ratio (kg)]]*1000</f>
        <v>2.8061131254417297</v>
      </c>
      <c r="K121" s="10">
        <f>Table134789[[#This Row],[G Mass Ratio (kt)]]*1000</f>
        <v>6.2988158226253459</v>
      </c>
    </row>
    <row r="122" spans="1:11" x14ac:dyDescent="0.25">
      <c r="A122" s="12">
        <v>121</v>
      </c>
      <c r="B122" s="10">
        <f t="shared" si="7"/>
        <v>6.3</v>
      </c>
      <c r="C122" s="2">
        <f>Table134789[[#This Row],[Number]]*1000000*Table134789[[#This Row],[Multiplier]]</f>
        <v>762300000</v>
      </c>
      <c r="D122" s="6">
        <f t="shared" si="10"/>
        <v>5.2534966942148695E-2</v>
      </c>
      <c r="E122" s="6">
        <f>Table134789[[#This Row],[Calibration Value]]/Constants!$B$1</f>
        <v>19.034941072699183</v>
      </c>
      <c r="F122" s="6">
        <f t="shared" si="11"/>
        <v>7.8709169618260522E-2</v>
      </c>
      <c r="G122" s="6">
        <f>$C122/Constants!$B$2</f>
        <v>12.705</v>
      </c>
      <c r="H122" s="9">
        <f t="shared" si="8"/>
        <v>2.7599227516126564E-3</v>
      </c>
      <c r="I122" s="9">
        <f t="shared" si="9"/>
        <v>6.1951333819961051E-3</v>
      </c>
      <c r="J122" s="10">
        <f>Table134789[[#This Row],[G Mass Ratio (kg)]]*1000</f>
        <v>2.7599227516126565</v>
      </c>
      <c r="K122" s="10">
        <f>Table134789[[#This Row],[G Mass Ratio (kt)]]*1000</f>
        <v>6.1951333819961052</v>
      </c>
    </row>
    <row r="123" spans="1:11" x14ac:dyDescent="0.25">
      <c r="A123" s="12">
        <v>122</v>
      </c>
      <c r="B123" s="10">
        <f t="shared" si="7"/>
        <v>6.3</v>
      </c>
      <c r="C123" s="2">
        <f>Table134789[[#This Row],[Number]]*1000000*Table134789[[#This Row],[Multiplier]]</f>
        <v>768600000</v>
      </c>
      <c r="D123" s="6">
        <f t="shared" si="10"/>
        <v>5.2104352459016332E-2</v>
      </c>
      <c r="E123" s="6">
        <f>Table134789[[#This Row],[Calibration Value]]/Constants!$B$1</f>
        <v>19.192254635283472</v>
      </c>
      <c r="F123" s="6">
        <f t="shared" si="11"/>
        <v>7.8064012490242002E-2</v>
      </c>
      <c r="G123" s="6">
        <f>$C123/Constants!$B$2</f>
        <v>12.81</v>
      </c>
      <c r="H123" s="9">
        <f t="shared" si="8"/>
        <v>2.7148635451734013E-3</v>
      </c>
      <c r="I123" s="9">
        <f t="shared" si="9"/>
        <v>6.0939900460766595E-3</v>
      </c>
      <c r="J123" s="10">
        <f>Table134789[[#This Row],[G Mass Ratio (kg)]]*1000</f>
        <v>2.7148635451734013</v>
      </c>
      <c r="K123" s="10">
        <f>Table134789[[#This Row],[G Mass Ratio (kt)]]*1000</f>
        <v>6.0939900460766596</v>
      </c>
    </row>
    <row r="124" spans="1:11" x14ac:dyDescent="0.25">
      <c r="A124" s="12">
        <v>123</v>
      </c>
      <c r="B124" s="10">
        <f t="shared" si="7"/>
        <v>6.3</v>
      </c>
      <c r="C124" s="2">
        <f>Table134789[[#This Row],[Number]]*1000000*Table134789[[#This Row],[Multiplier]]</f>
        <v>774900000</v>
      </c>
      <c r="D124" s="6">
        <f t="shared" si="10"/>
        <v>5.1680739837398307E-2</v>
      </c>
      <c r="E124" s="6">
        <f>Table134789[[#This Row],[Calibration Value]]/Constants!$B$1</f>
        <v>19.349568197867764</v>
      </c>
      <c r="F124" s="6">
        <f t="shared" si="11"/>
        <v>7.7429345722028656E-2</v>
      </c>
      <c r="G124" s="6">
        <f>$C124/Constants!$B$2</f>
        <v>12.914999999999999</v>
      </c>
      <c r="H124" s="9">
        <f t="shared" si="8"/>
        <v>2.6708988701408484E-3</v>
      </c>
      <c r="I124" s="9">
        <f t="shared" si="9"/>
        <v>5.9953035789414369E-3</v>
      </c>
      <c r="J124" s="10">
        <f>Table134789[[#This Row],[G Mass Ratio (kg)]]*1000</f>
        <v>2.6708988701408485</v>
      </c>
      <c r="K124" s="10">
        <f>Table134789[[#This Row],[G Mass Ratio (kt)]]*1000</f>
        <v>5.9953035789414368</v>
      </c>
    </row>
    <row r="125" spans="1:11" x14ac:dyDescent="0.25">
      <c r="A125" s="12">
        <v>124</v>
      </c>
      <c r="B125" s="10">
        <f t="shared" si="7"/>
        <v>6.3</v>
      </c>
      <c r="C125" s="2">
        <f>Table134789[[#This Row],[Number]]*1000000*Table134789[[#This Row],[Multiplier]]</f>
        <v>781200000</v>
      </c>
      <c r="D125" s="6">
        <f t="shared" si="10"/>
        <v>5.1263959677419299E-2</v>
      </c>
      <c r="E125" s="6">
        <f>Table134789[[#This Row],[Calibration Value]]/Constants!$B$1</f>
        <v>19.506881760452053</v>
      </c>
      <c r="F125" s="6">
        <f t="shared" si="11"/>
        <v>7.6804915514592939E-2</v>
      </c>
      <c r="G125" s="6">
        <f>$C125/Constants!$B$2</f>
        <v>13.02</v>
      </c>
      <c r="H125" s="9">
        <f t="shared" si="8"/>
        <v>2.6279935618080718E-3</v>
      </c>
      <c r="I125" s="9">
        <f t="shared" si="9"/>
        <v>5.8989950472037589E-3</v>
      </c>
      <c r="J125" s="10">
        <f>Table134789[[#This Row],[G Mass Ratio (kg)]]*1000</f>
        <v>2.6279935618080716</v>
      </c>
      <c r="K125" s="10">
        <f>Table134789[[#This Row],[G Mass Ratio (kt)]]*1000</f>
        <v>5.8989950472037584</v>
      </c>
    </row>
    <row r="126" spans="1:11" x14ac:dyDescent="0.25">
      <c r="A126" s="12">
        <v>125</v>
      </c>
      <c r="B126" s="10">
        <f t="shared" si="7"/>
        <v>6.3</v>
      </c>
      <c r="C126" s="2">
        <f>Table134789[[#This Row],[Number]]*1000000*Table134789[[#This Row],[Multiplier]]</f>
        <v>787500000</v>
      </c>
      <c r="D126" s="6">
        <f t="shared" si="10"/>
        <v>5.0853847999999938E-2</v>
      </c>
      <c r="E126" s="6">
        <f>Table134789[[#This Row],[Calibration Value]]/Constants!$B$1</f>
        <v>19.664195323036346</v>
      </c>
      <c r="F126" s="6">
        <f t="shared" si="11"/>
        <v>7.6190476190476197E-2</v>
      </c>
      <c r="G126" s="6">
        <f>$C126/Constants!$B$2</f>
        <v>13.125</v>
      </c>
      <c r="H126" s="9">
        <f t="shared" si="8"/>
        <v>2.5861138564070977E-3</v>
      </c>
      <c r="I126" s="9">
        <f t="shared" si="9"/>
        <v>5.8049886621315203E-3</v>
      </c>
      <c r="J126" s="10">
        <f>Table134789[[#This Row],[G Mass Ratio (kg)]]*1000</f>
        <v>2.5861138564070978</v>
      </c>
      <c r="K126" s="10">
        <f>Table134789[[#This Row],[G Mass Ratio (kt)]]*1000</f>
        <v>5.8049886621315201</v>
      </c>
    </row>
    <row r="127" spans="1:11" x14ac:dyDescent="0.25">
      <c r="A127" s="12">
        <v>126</v>
      </c>
      <c r="B127" s="10">
        <f t="shared" si="7"/>
        <v>6.3</v>
      </c>
      <c r="C127" s="2">
        <f>Table134789[[#This Row],[Number]]*1000000*Table134789[[#This Row],[Multiplier]]</f>
        <v>793800000</v>
      </c>
      <c r="D127" s="6">
        <f t="shared" si="10"/>
        <v>5.0450246031745978E-2</v>
      </c>
      <c r="E127" s="6">
        <f>Table134789[[#This Row],[Calibration Value]]/Constants!$B$1</f>
        <v>19.821508885620634</v>
      </c>
      <c r="F127" s="6">
        <f t="shared" si="11"/>
        <v>7.5585789871504161E-2</v>
      </c>
      <c r="G127" s="6">
        <f>$C127/Constants!$B$2</f>
        <v>13.23</v>
      </c>
      <c r="H127" s="9">
        <f t="shared" si="8"/>
        <v>2.5452273246637006E-3</v>
      </c>
      <c r="I127" s="9">
        <f t="shared" si="9"/>
        <v>5.7132116304991808E-3</v>
      </c>
      <c r="J127" s="10">
        <f>Table134789[[#This Row],[G Mass Ratio (kg)]]*1000</f>
        <v>2.5452273246637005</v>
      </c>
      <c r="K127" s="10">
        <f>Table134789[[#This Row],[G Mass Ratio (kt)]]*1000</f>
        <v>5.7132116304991811</v>
      </c>
    </row>
    <row r="128" spans="1:11" x14ac:dyDescent="0.25">
      <c r="A128" s="12">
        <v>127</v>
      </c>
      <c r="B128" s="10">
        <f t="shared" si="7"/>
        <v>6.3</v>
      </c>
      <c r="C128" s="2">
        <f>Table134789[[#This Row],[Number]]*1000000*Table134789[[#This Row],[Multiplier]]</f>
        <v>800100000</v>
      </c>
      <c r="D128" s="6">
        <f t="shared" si="10"/>
        <v>5.0052999999999938E-2</v>
      </c>
      <c r="E128" s="6">
        <f>Table134789[[#This Row],[Calibration Value]]/Constants!$B$1</f>
        <v>19.978822448204927</v>
      </c>
      <c r="F128" s="6">
        <f t="shared" si="11"/>
        <v>7.4990626171728525E-2</v>
      </c>
      <c r="G128" s="6">
        <f>$C128/Constants!$B$2</f>
        <v>13.335000000000001</v>
      </c>
      <c r="H128" s="9">
        <f t="shared" si="8"/>
        <v>2.5053028089999938E-3</v>
      </c>
      <c r="I128" s="9">
        <f t="shared" si="9"/>
        <v>5.6235940136279356E-3</v>
      </c>
      <c r="J128" s="10">
        <f>Table134789[[#This Row],[G Mass Ratio (kg)]]*1000</f>
        <v>2.5053028089999936</v>
      </c>
      <c r="K128" s="10">
        <f>Table134789[[#This Row],[G Mass Ratio (kt)]]*1000</f>
        <v>5.6235940136279359</v>
      </c>
    </row>
    <row r="129" spans="1:11" x14ac:dyDescent="0.25">
      <c r="A129" s="12">
        <v>128</v>
      </c>
      <c r="B129" s="10">
        <f t="shared" si="7"/>
        <v>6.3</v>
      </c>
      <c r="C129" s="2">
        <f>Table134789[[#This Row],[Number]]*1000000*Table134789[[#This Row],[Multiplier]]</f>
        <v>806400000</v>
      </c>
      <c r="D129" s="6">
        <f t="shared" si="10"/>
        <v>4.9661960937499937E-2</v>
      </c>
      <c r="E129" s="6">
        <f>Table134789[[#This Row],[Calibration Value]]/Constants!$B$1</f>
        <v>20.136136010789219</v>
      </c>
      <c r="F129" s="6">
        <f t="shared" si="11"/>
        <v>7.4404761904761904E-2</v>
      </c>
      <c r="G129" s="6">
        <f>$C129/Constants!$B$2</f>
        <v>13.44</v>
      </c>
      <c r="H129" s="9">
        <f t="shared" si="8"/>
        <v>2.4663103641577697E-3</v>
      </c>
      <c r="I129" s="9">
        <f t="shared" si="9"/>
        <v>5.5360685941043082E-3</v>
      </c>
      <c r="J129" s="10">
        <f>Table134789[[#This Row],[G Mass Ratio (kg)]]*1000</f>
        <v>2.4663103641577697</v>
      </c>
      <c r="K129" s="10">
        <f>Table134789[[#This Row],[G Mass Ratio (kt)]]*1000</f>
        <v>5.5360685941043082</v>
      </c>
    </row>
    <row r="130" spans="1:11" x14ac:dyDescent="0.25">
      <c r="A130" s="12">
        <v>129</v>
      </c>
      <c r="B130" s="10">
        <f t="shared" ref="B130:B193" si="12">6.3</f>
        <v>6.3</v>
      </c>
      <c r="C130" s="2">
        <f>Table134789[[#This Row],[Number]]*1000000*Table134789[[#This Row],[Multiplier]]</f>
        <v>812700000</v>
      </c>
      <c r="D130" s="6">
        <f t="shared" si="10"/>
        <v>4.9276984496123971E-2</v>
      </c>
      <c r="E130" s="6">
        <f>Table134789[[#This Row],[Calibration Value]]/Constants!$B$1</f>
        <v>20.293449573373508</v>
      </c>
      <c r="F130" s="6">
        <f t="shared" si="11"/>
        <v>7.3827980804724996E-2</v>
      </c>
      <c r="G130" s="6">
        <f>$C130/Constants!$B$2</f>
        <v>13.545</v>
      </c>
      <c r="H130" s="9">
        <f t="shared" ref="H130:H193" si="13">POWER($D130,2)</f>
        <v>2.4282212010312424E-3</v>
      </c>
      <c r="I130" s="9">
        <f t="shared" ref="I130:I193" si="14">POWER($F130,2)</f>
        <v>5.4505707497028424E-3</v>
      </c>
      <c r="J130" s="10">
        <f>Table134789[[#This Row],[G Mass Ratio (kg)]]*1000</f>
        <v>2.4282212010312425</v>
      </c>
      <c r="K130" s="10">
        <f>Table134789[[#This Row],[G Mass Ratio (kt)]]*1000</f>
        <v>5.4505707497028428</v>
      </c>
    </row>
    <row r="131" spans="1:11" x14ac:dyDescent="0.25">
      <c r="A131" s="12">
        <v>130</v>
      </c>
      <c r="B131" s="10">
        <f t="shared" si="12"/>
        <v>6.3</v>
      </c>
      <c r="C131" s="2">
        <f>Table134789[[#This Row],[Number]]*1000000*Table134789[[#This Row],[Multiplier]]</f>
        <v>819000000</v>
      </c>
      <c r="D131" s="6">
        <f t="shared" si="10"/>
        <v>4.8897930769230706E-2</v>
      </c>
      <c r="E131" s="6">
        <f>Table134789[[#This Row],[Calibration Value]]/Constants!$B$1</f>
        <v>20.4507631359578</v>
      </c>
      <c r="F131" s="6">
        <f t="shared" si="11"/>
        <v>7.3260073260073263E-2</v>
      </c>
      <c r="G131" s="6">
        <f>$C131/Constants!$B$2</f>
        <v>13.65</v>
      </c>
      <c r="H131" s="9">
        <f t="shared" si="13"/>
        <v>2.3910076335124791E-3</v>
      </c>
      <c r="I131" s="9">
        <f t="shared" si="14"/>
        <v>5.3670383340713012E-3</v>
      </c>
      <c r="J131" s="10">
        <f>Table134789[[#This Row],[G Mass Ratio (kg)]]*1000</f>
        <v>2.391007633512479</v>
      </c>
      <c r="K131" s="10">
        <f>Table134789[[#This Row],[G Mass Ratio (kt)]]*1000</f>
        <v>5.3670383340713013</v>
      </c>
    </row>
    <row r="132" spans="1:11" x14ac:dyDescent="0.25">
      <c r="A132" s="12">
        <v>131</v>
      </c>
      <c r="B132" s="10">
        <f t="shared" si="12"/>
        <v>6.3</v>
      </c>
      <c r="C132" s="2">
        <f>Table134789[[#This Row],[Number]]*1000000*Table134789[[#This Row],[Multiplier]]</f>
        <v>825300000</v>
      </c>
      <c r="D132" s="6">
        <f t="shared" si="10"/>
        <v>4.8524664122137351E-2</v>
      </c>
      <c r="E132" s="6">
        <f>Table134789[[#This Row],[Calibration Value]]/Constants!$B$1</f>
        <v>20.608076698542089</v>
      </c>
      <c r="F132" s="6">
        <f t="shared" si="11"/>
        <v>7.2700836059614679E-2</v>
      </c>
      <c r="G132" s="6">
        <f>$C132/Constants!$B$2</f>
        <v>13.755000000000001</v>
      </c>
      <c r="H132" s="9">
        <f t="shared" si="13"/>
        <v>2.3546430281662437E-3</v>
      </c>
      <c r="I132" s="9">
        <f t="shared" si="14"/>
        <v>5.28541156376697E-3</v>
      </c>
      <c r="J132" s="10">
        <f>Table134789[[#This Row],[G Mass Ratio (kg)]]*1000</f>
        <v>2.3546430281662438</v>
      </c>
      <c r="K132" s="10">
        <f>Table134789[[#This Row],[G Mass Ratio (kt)]]*1000</f>
        <v>5.2854115637669699</v>
      </c>
    </row>
    <row r="133" spans="1:11" x14ac:dyDescent="0.25">
      <c r="A133" s="12">
        <v>132</v>
      </c>
      <c r="B133" s="10">
        <f t="shared" si="12"/>
        <v>6.3</v>
      </c>
      <c r="C133" s="2">
        <f>Table134789[[#This Row],[Number]]*1000000*Table134789[[#This Row],[Multiplier]]</f>
        <v>831600000</v>
      </c>
      <c r="D133" s="6">
        <f t="shared" si="10"/>
        <v>4.8157053030302974E-2</v>
      </c>
      <c r="E133" s="6">
        <f>Table134789[[#This Row],[Calibration Value]]/Constants!$B$1</f>
        <v>20.765390261126381</v>
      </c>
      <c r="F133" s="6">
        <f t="shared" si="11"/>
        <v>7.2150072150072159E-2</v>
      </c>
      <c r="G133" s="6">
        <f>$C133/Constants!$B$2</f>
        <v>13.86</v>
      </c>
      <c r="H133" s="9">
        <f t="shared" si="13"/>
        <v>2.3191017565634127E-3</v>
      </c>
      <c r="I133" s="9">
        <f t="shared" si="14"/>
        <v>5.2056329112606181E-3</v>
      </c>
      <c r="J133" s="10">
        <f>Table134789[[#This Row],[G Mass Ratio (kg)]]*1000</f>
        <v>2.3191017565634127</v>
      </c>
      <c r="K133" s="10">
        <f>Table134789[[#This Row],[G Mass Ratio (kt)]]*1000</f>
        <v>5.2056329112606186</v>
      </c>
    </row>
    <row r="134" spans="1:11" x14ac:dyDescent="0.25">
      <c r="A134" s="12">
        <v>133</v>
      </c>
      <c r="B134" s="10">
        <f t="shared" si="12"/>
        <v>6.3</v>
      </c>
      <c r="C134" s="2">
        <f>Table134789[[#This Row],[Number]]*1000000*Table134789[[#This Row],[Multiplier]]</f>
        <v>837900000</v>
      </c>
      <c r="D134" s="6">
        <f t="shared" si="10"/>
        <v>4.7794969924811977E-2</v>
      </c>
      <c r="E134" s="6">
        <f>Table134789[[#This Row],[Calibration Value]]/Constants!$B$1</f>
        <v>20.92270382371067</v>
      </c>
      <c r="F134" s="6">
        <f t="shared" si="11"/>
        <v>7.160759040458288E-2</v>
      </c>
      <c r="G134" s="6">
        <f>$C134/Constants!$B$2</f>
        <v>13.965</v>
      </c>
      <c r="H134" s="9">
        <f t="shared" si="13"/>
        <v>2.2843591501136812E-3</v>
      </c>
      <c r="I134" s="9">
        <f t="shared" si="14"/>
        <v>5.1276470035505105E-3</v>
      </c>
      <c r="J134" s="10">
        <f>Table134789[[#This Row],[G Mass Ratio (kg)]]*1000</f>
        <v>2.2843591501136813</v>
      </c>
      <c r="K134" s="10">
        <f>Table134789[[#This Row],[G Mass Ratio (kt)]]*1000</f>
        <v>5.1276470035505106</v>
      </c>
    </row>
    <row r="135" spans="1:11" x14ac:dyDescent="0.25">
      <c r="A135" s="12">
        <v>134</v>
      </c>
      <c r="B135" s="10">
        <f t="shared" si="12"/>
        <v>6.3</v>
      </c>
      <c r="C135" s="2">
        <f>Table134789[[#This Row],[Number]]*1000000*Table134789[[#This Row],[Multiplier]]</f>
        <v>844200000</v>
      </c>
      <c r="D135" s="6">
        <f t="shared" si="10"/>
        <v>4.7438291044776065E-2</v>
      </c>
      <c r="E135" s="6">
        <f>Table134789[[#This Row],[Calibration Value]]/Constants!$B$1</f>
        <v>21.080017386294962</v>
      </c>
      <c r="F135" s="6">
        <f t="shared" si="11"/>
        <v>7.1073205401563602E-2</v>
      </c>
      <c r="G135" s="6">
        <f>$C135/Constants!$B$2</f>
        <v>14.07</v>
      </c>
      <c r="H135" s="9">
        <f t="shared" si="13"/>
        <v>2.2503914572488811E-3</v>
      </c>
      <c r="I135" s="9">
        <f t="shared" si="14"/>
        <v>5.0514005260528499E-3</v>
      </c>
      <c r="J135" s="10">
        <f>Table134789[[#This Row],[G Mass Ratio (kg)]]*1000</f>
        <v>2.250391457248881</v>
      </c>
      <c r="K135" s="10">
        <f>Table134789[[#This Row],[G Mass Ratio (kt)]]*1000</f>
        <v>5.0514005260528503</v>
      </c>
    </row>
    <row r="136" spans="1:11" x14ac:dyDescent="0.25">
      <c r="A136" s="12">
        <v>135</v>
      </c>
      <c r="B136" s="10">
        <f t="shared" si="12"/>
        <v>6.3</v>
      </c>
      <c r="C136" s="2">
        <f>Table134789[[#This Row],[Number]]*1000000*Table134789[[#This Row],[Multiplier]]</f>
        <v>850500000</v>
      </c>
      <c r="D136" s="6">
        <f t="shared" si="10"/>
        <v>4.7086896296296234E-2</v>
      </c>
      <c r="E136" s="6">
        <f>Table134789[[#This Row],[Calibration Value]]/Constants!$B$1</f>
        <v>21.237330948879254</v>
      </c>
      <c r="F136" s="6">
        <f t="shared" si="11"/>
        <v>7.0546737213403876E-2</v>
      </c>
      <c r="G136" s="6">
        <f>$C136/Constants!$B$2</f>
        <v>14.175000000000001</v>
      </c>
      <c r="H136" s="9">
        <f t="shared" si="13"/>
        <v>2.2171758028181558E-3</v>
      </c>
      <c r="I136" s="9">
        <f t="shared" si="14"/>
        <v>4.9768421314570635E-3</v>
      </c>
      <c r="J136" s="10">
        <f>Table134789[[#This Row],[G Mass Ratio (kg)]]*1000</f>
        <v>2.2171758028181556</v>
      </c>
      <c r="K136" s="10">
        <f>Table134789[[#This Row],[G Mass Ratio (kt)]]*1000</f>
        <v>4.9768421314570634</v>
      </c>
    </row>
    <row r="137" spans="1:11" x14ac:dyDescent="0.25">
      <c r="A137" s="12">
        <v>136</v>
      </c>
      <c r="B137" s="10">
        <f t="shared" si="12"/>
        <v>6.3</v>
      </c>
      <c r="C137" s="2">
        <f>Table134789[[#This Row],[Number]]*1000000*Table134789[[#This Row],[Multiplier]]</f>
        <v>856800000</v>
      </c>
      <c r="D137" s="6">
        <f t="shared" si="10"/>
        <v>4.6740669117647002E-2</v>
      </c>
      <c r="E137" s="6">
        <f>Table134789[[#This Row],[Calibration Value]]/Constants!$B$1</f>
        <v>21.394644511463543</v>
      </c>
      <c r="F137" s="6">
        <f t="shared" si="11"/>
        <v>7.0028011204481794E-2</v>
      </c>
      <c r="G137" s="6">
        <f>$C137/Constants!$B$2</f>
        <v>14.28</v>
      </c>
      <c r="H137" s="9">
        <f t="shared" si="13"/>
        <v>2.1846901495653601E-3</v>
      </c>
      <c r="I137" s="9">
        <f t="shared" si="14"/>
        <v>4.9039223532550275E-3</v>
      </c>
      <c r="J137" s="10">
        <f>Table134789[[#This Row],[G Mass Ratio (kg)]]*1000</f>
        <v>2.1846901495653599</v>
      </c>
      <c r="K137" s="10">
        <f>Table134789[[#This Row],[G Mass Ratio (kt)]]*1000</f>
        <v>4.9039223532550276</v>
      </c>
    </row>
    <row r="138" spans="1:11" x14ac:dyDescent="0.25">
      <c r="A138" s="12">
        <v>137</v>
      </c>
      <c r="B138" s="10">
        <f t="shared" si="12"/>
        <v>6.3</v>
      </c>
      <c r="C138" s="2">
        <f>Table134789[[#This Row],[Number]]*1000000*Table134789[[#This Row],[Multiplier]]</f>
        <v>863100000</v>
      </c>
      <c r="D138" s="6">
        <f t="shared" si="10"/>
        <v>4.6399496350364909E-2</v>
      </c>
      <c r="E138" s="6">
        <f>Table134789[[#This Row],[Calibration Value]]/Constants!$B$1</f>
        <v>21.551958074047835</v>
      </c>
      <c r="F138" s="6">
        <f t="shared" si="11"/>
        <v>6.951685783802572E-2</v>
      </c>
      <c r="G138" s="6">
        <f>$C138/Constants!$B$2</f>
        <v>14.385</v>
      </c>
      <c r="H138" s="9">
        <f t="shared" si="13"/>
        <v>2.1529132615675265E-3</v>
      </c>
      <c r="I138" s="9">
        <f t="shared" si="14"/>
        <v>4.8325935236722779E-3</v>
      </c>
      <c r="J138" s="10">
        <f>Table134789[[#This Row],[G Mass Ratio (kg)]]*1000</f>
        <v>2.1529132615675266</v>
      </c>
      <c r="K138" s="10">
        <f>Table134789[[#This Row],[G Mass Ratio (kt)]]*1000</f>
        <v>4.8325935236722781</v>
      </c>
    </row>
    <row r="139" spans="1:11" x14ac:dyDescent="0.25">
      <c r="A139" s="12">
        <v>138</v>
      </c>
      <c r="B139" s="10">
        <f t="shared" si="12"/>
        <v>6.3</v>
      </c>
      <c r="C139" s="2">
        <f>Table134789[[#This Row],[Number]]*1000000*Table134789[[#This Row],[Multiplier]]</f>
        <v>869400000</v>
      </c>
      <c r="D139" s="6">
        <f t="shared" si="10"/>
        <v>4.6063268115941976E-2</v>
      </c>
      <c r="E139" s="6">
        <f>Table134789[[#This Row],[Calibration Value]]/Constants!$B$1</f>
        <v>21.709271636632124</v>
      </c>
      <c r="F139" s="6">
        <f t="shared" si="11"/>
        <v>6.901311249137336E-2</v>
      </c>
      <c r="G139" s="6">
        <f>$C139/Constants!$B$2</f>
        <v>14.49</v>
      </c>
      <c r="H139" s="9">
        <f t="shared" si="13"/>
        <v>2.1218246695211564E-3</v>
      </c>
      <c r="I139" s="9">
        <f t="shared" si="14"/>
        <v>4.7628096957469538E-3</v>
      </c>
      <c r="J139" s="10">
        <f>Table134789[[#This Row],[G Mass Ratio (kg)]]*1000</f>
        <v>2.1218246695211564</v>
      </c>
      <c r="K139" s="10">
        <f>Table134789[[#This Row],[G Mass Ratio (kt)]]*1000</f>
        <v>4.7628096957469541</v>
      </c>
    </row>
    <row r="140" spans="1:11" x14ac:dyDescent="0.25">
      <c r="A140" s="12">
        <v>139</v>
      </c>
      <c r="B140" s="10">
        <f t="shared" si="12"/>
        <v>6.3</v>
      </c>
      <c r="C140" s="2">
        <f>Table134789[[#This Row],[Number]]*1000000*Table134789[[#This Row],[Multiplier]]</f>
        <v>875700000</v>
      </c>
      <c r="D140" s="6">
        <f t="shared" si="10"/>
        <v>4.5731877697841671E-2</v>
      </c>
      <c r="E140" s="6">
        <f>Table134789[[#This Row],[Calibration Value]]/Constants!$B$1</f>
        <v>21.866585199216416</v>
      </c>
      <c r="F140" s="6">
        <f t="shared" si="11"/>
        <v>6.8516615279205204E-2</v>
      </c>
      <c r="G140" s="6">
        <f>$C140/Constants!$B$2</f>
        <v>14.595000000000001</v>
      </c>
      <c r="H140" s="9">
        <f t="shared" si="13"/>
        <v>2.0914046377703485E-3</v>
      </c>
      <c r="I140" s="9">
        <f t="shared" si="14"/>
        <v>4.6945265693186158E-3</v>
      </c>
      <c r="J140" s="10">
        <f>Table134789[[#This Row],[G Mass Ratio (kg)]]*1000</f>
        <v>2.0914046377703484</v>
      </c>
      <c r="K140" s="10">
        <f>Table134789[[#This Row],[G Mass Ratio (kt)]]*1000</f>
        <v>4.694526569318616</v>
      </c>
    </row>
    <row r="141" spans="1:11" x14ac:dyDescent="0.25">
      <c r="A141" s="12">
        <v>140</v>
      </c>
      <c r="B141" s="10">
        <f t="shared" si="12"/>
        <v>6.3</v>
      </c>
      <c r="C141" s="2">
        <f>Table134789[[#This Row],[Number]]*1000000*Table134789[[#This Row],[Multiplier]]</f>
        <v>882000000</v>
      </c>
      <c r="D141" s="6">
        <f t="shared" si="10"/>
        <v>4.5405221428571375E-2</v>
      </c>
      <c r="E141" s="6">
        <f>Table134789[[#This Row],[Calibration Value]]/Constants!$B$1</f>
        <v>22.023898761800705</v>
      </c>
      <c r="F141" s="6">
        <f t="shared" si="11"/>
        <v>6.8027210884353748E-2</v>
      </c>
      <c r="G141" s="6">
        <f>$C141/Constants!$B$2</f>
        <v>14.7</v>
      </c>
      <c r="H141" s="9">
        <f t="shared" si="13"/>
        <v>2.0616341329775974E-3</v>
      </c>
      <c r="I141" s="9">
        <f t="shared" si="14"/>
        <v>4.6277014207043374E-3</v>
      </c>
      <c r="J141" s="10">
        <f>Table134789[[#This Row],[G Mass Ratio (kg)]]*1000</f>
        <v>2.0616341329775976</v>
      </c>
      <c r="K141" s="10">
        <f>Table134789[[#This Row],[G Mass Ratio (kt)]]*1000</f>
        <v>4.6277014207043372</v>
      </c>
    </row>
    <row r="142" spans="1:11" x14ac:dyDescent="0.25">
      <c r="A142" s="12">
        <v>141</v>
      </c>
      <c r="B142" s="10">
        <f t="shared" si="12"/>
        <v>6.3</v>
      </c>
      <c r="C142" s="2">
        <f>Table134789[[#This Row],[Number]]*1000000*Table134789[[#This Row],[Multiplier]]</f>
        <v>888300000</v>
      </c>
      <c r="D142" s="6">
        <f t="shared" si="10"/>
        <v>4.5083198581560228E-2</v>
      </c>
      <c r="E142" s="6">
        <f>Table134789[[#This Row],[Calibration Value]]/Constants!$B$1</f>
        <v>22.181212324384997</v>
      </c>
      <c r="F142" s="6">
        <f t="shared" si="11"/>
        <v>6.7544748395812232E-2</v>
      </c>
      <c r="G142" s="6">
        <f>$C142/Constants!$B$2</f>
        <v>14.805</v>
      </c>
      <c r="H142" s="9">
        <f t="shared" si="13"/>
        <v>2.0324947943443942E-3</v>
      </c>
      <c r="I142" s="9">
        <f t="shared" si="14"/>
        <v>4.562293035853579E-3</v>
      </c>
      <c r="J142" s="10">
        <f>Table134789[[#This Row],[G Mass Ratio (kg)]]*1000</f>
        <v>2.0324947943443941</v>
      </c>
      <c r="K142" s="10">
        <f>Table134789[[#This Row],[G Mass Ratio (kt)]]*1000</f>
        <v>4.5622930358535791</v>
      </c>
    </row>
    <row r="143" spans="1:11" x14ac:dyDescent="0.25">
      <c r="A143" s="12">
        <v>142</v>
      </c>
      <c r="B143" s="10">
        <f t="shared" si="12"/>
        <v>6.3</v>
      </c>
      <c r="C143" s="2">
        <f>Table134789[[#This Row],[Number]]*1000000*Table134789[[#This Row],[Multiplier]]</f>
        <v>894600000</v>
      </c>
      <c r="D143" s="6">
        <f t="shared" si="10"/>
        <v>4.4765711267605576E-2</v>
      </c>
      <c r="E143" s="6">
        <f>Table134789[[#This Row],[Calibration Value]]/Constants!$B$1</f>
        <v>22.33852588696929</v>
      </c>
      <c r="F143" s="6">
        <f t="shared" si="11"/>
        <v>6.70690811535882E-2</v>
      </c>
      <c r="G143" s="6">
        <f>$C143/Constants!$B$2</f>
        <v>14.91</v>
      </c>
      <c r="H143" s="9">
        <f t="shared" si="13"/>
        <v>2.0039689052946288E-3</v>
      </c>
      <c r="I143" s="9">
        <f t="shared" si="14"/>
        <v>4.4982616467865999E-3</v>
      </c>
      <c r="J143" s="10">
        <f>Table134789[[#This Row],[G Mass Ratio (kg)]]*1000</f>
        <v>2.003968905294629</v>
      </c>
      <c r="K143" s="10">
        <f>Table134789[[#This Row],[G Mass Ratio (kt)]]*1000</f>
        <v>4.4982616467865997</v>
      </c>
    </row>
    <row r="144" spans="1:11" x14ac:dyDescent="0.25">
      <c r="A144" s="12">
        <v>143</v>
      </c>
      <c r="B144" s="10">
        <f t="shared" si="12"/>
        <v>6.3</v>
      </c>
      <c r="C144" s="2">
        <f>Table134789[[#This Row],[Number]]*1000000*Table134789[[#This Row],[Multiplier]]</f>
        <v>900900000</v>
      </c>
      <c r="D144" s="6">
        <f t="shared" ref="D144:D207" si="15">1/E144</f>
        <v>4.4452664335664284E-2</v>
      </c>
      <c r="E144" s="6">
        <f>Table134789[[#This Row],[Calibration Value]]/Constants!$B$1</f>
        <v>22.495839449553579</v>
      </c>
      <c r="F144" s="6">
        <f t="shared" ref="F144:F207" si="16">1/G144</f>
        <v>6.6600066600066593E-2</v>
      </c>
      <c r="G144" s="6">
        <f>$C144/Constants!$B$2</f>
        <v>15.015000000000001</v>
      </c>
      <c r="H144" s="9">
        <f t="shared" si="13"/>
        <v>1.9760393665392392E-3</v>
      </c>
      <c r="I144" s="9">
        <f t="shared" si="14"/>
        <v>4.4355688711333061E-3</v>
      </c>
      <c r="J144" s="10">
        <f>Table134789[[#This Row],[G Mass Ratio (kg)]]*1000</f>
        <v>1.9760393665392393</v>
      </c>
      <c r="K144" s="10">
        <f>Table134789[[#This Row],[G Mass Ratio (kt)]]*1000</f>
        <v>4.4355688711333059</v>
      </c>
    </row>
    <row r="145" spans="1:11" x14ac:dyDescent="0.25">
      <c r="A145" s="12">
        <v>144</v>
      </c>
      <c r="B145" s="10">
        <f t="shared" si="12"/>
        <v>6.3</v>
      </c>
      <c r="C145" s="2">
        <f>Table134789[[#This Row],[Number]]*1000000*Table134789[[#This Row],[Multiplier]]</f>
        <v>907200000</v>
      </c>
      <c r="D145" s="6">
        <f t="shared" si="15"/>
        <v>4.4143965277777725E-2</v>
      </c>
      <c r="E145" s="6">
        <f>Table134789[[#This Row],[Calibration Value]]/Constants!$B$1</f>
        <v>22.653153012137871</v>
      </c>
      <c r="F145" s="6">
        <f t="shared" si="16"/>
        <v>6.6137566137566148E-2</v>
      </c>
      <c r="G145" s="6">
        <f>$C145/Constants!$B$2</f>
        <v>15.12</v>
      </c>
      <c r="H145" s="9">
        <f t="shared" si="13"/>
        <v>1.9486896704456454E-3</v>
      </c>
      <c r="I145" s="9">
        <f t="shared" si="14"/>
        <v>4.3741776546009368E-3</v>
      </c>
      <c r="J145" s="10">
        <f>Table134789[[#This Row],[G Mass Ratio (kg)]]*1000</f>
        <v>1.9486896704456453</v>
      </c>
      <c r="K145" s="10">
        <f>Table134789[[#This Row],[G Mass Ratio (kt)]]*1000</f>
        <v>4.3741776546009365</v>
      </c>
    </row>
    <row r="146" spans="1:11" x14ac:dyDescent="0.25">
      <c r="A146" s="12">
        <v>145</v>
      </c>
      <c r="B146" s="10">
        <f t="shared" si="12"/>
        <v>6.3</v>
      </c>
      <c r="C146" s="2">
        <f>Table134789[[#This Row],[Number]]*1000000*Table134789[[#This Row],[Multiplier]]</f>
        <v>913500000</v>
      </c>
      <c r="D146" s="6">
        <f t="shared" si="15"/>
        <v>4.3839524137930984E-2</v>
      </c>
      <c r="E146" s="6">
        <f>Table134789[[#This Row],[Calibration Value]]/Constants!$B$1</f>
        <v>22.81046657472216</v>
      </c>
      <c r="F146" s="6">
        <f t="shared" si="16"/>
        <v>6.5681444991789822E-2</v>
      </c>
      <c r="G146" s="6">
        <f>$C146/Constants!$B$2</f>
        <v>15.225</v>
      </c>
      <c r="H146" s="9">
        <f t="shared" si="13"/>
        <v>1.9219038766402335E-3</v>
      </c>
      <c r="I146" s="9">
        <f t="shared" si="14"/>
        <v>4.3140522162095126E-3</v>
      </c>
      <c r="J146" s="10">
        <f>Table134789[[#This Row],[G Mass Ratio (kg)]]*1000</f>
        <v>1.9219038766402334</v>
      </c>
      <c r="K146" s="10">
        <f>Table134789[[#This Row],[G Mass Ratio (kt)]]*1000</f>
        <v>4.3140522162095127</v>
      </c>
    </row>
    <row r="147" spans="1:11" x14ac:dyDescent="0.25">
      <c r="A147" s="12">
        <v>146</v>
      </c>
      <c r="B147" s="10">
        <f t="shared" si="12"/>
        <v>6.3</v>
      </c>
      <c r="C147" s="2">
        <f>Table134789[[#This Row],[Number]]*1000000*Table134789[[#This Row],[Multiplier]]</f>
        <v>919800000</v>
      </c>
      <c r="D147" s="6">
        <f t="shared" si="15"/>
        <v>4.3539253424657483E-2</v>
      </c>
      <c r="E147" s="6">
        <f>Table134789[[#This Row],[Calibration Value]]/Constants!$B$1</f>
        <v>22.967780137306452</v>
      </c>
      <c r="F147" s="6">
        <f t="shared" si="16"/>
        <v>6.5231572080887146E-2</v>
      </c>
      <c r="G147" s="6">
        <f>$C147/Constants!$B$2</f>
        <v>15.33</v>
      </c>
      <c r="H147" s="9">
        <f t="shared" si="13"/>
        <v>1.8956665887765484E-3</v>
      </c>
      <c r="I147" s="9">
        <f t="shared" si="14"/>
        <v>4.2551579961439753E-3</v>
      </c>
      <c r="J147" s="10">
        <f>Table134789[[#This Row],[G Mass Ratio (kg)]]*1000</f>
        <v>1.8956665887765485</v>
      </c>
      <c r="K147" s="10">
        <f>Table134789[[#This Row],[G Mass Ratio (kt)]]*1000</f>
        <v>4.2551579961439749</v>
      </c>
    </row>
    <row r="148" spans="1:11" x14ac:dyDescent="0.25">
      <c r="A148" s="12">
        <v>147</v>
      </c>
      <c r="B148" s="10">
        <f t="shared" si="12"/>
        <v>6.3</v>
      </c>
      <c r="C148" s="2">
        <f>Table134789[[#This Row],[Number]]*1000000*Table134789[[#This Row],[Multiplier]]</f>
        <v>926100000</v>
      </c>
      <c r="D148" s="6">
        <f t="shared" si="15"/>
        <v>4.3243068027210833E-2</v>
      </c>
      <c r="E148" s="6">
        <f>Table134789[[#This Row],[Calibration Value]]/Constants!$B$1</f>
        <v>23.125093699890741</v>
      </c>
      <c r="F148" s="6">
        <f t="shared" si="16"/>
        <v>6.4787819889860709E-2</v>
      </c>
      <c r="G148" s="6">
        <f>$C148/Constants!$B$2</f>
        <v>15.435</v>
      </c>
      <c r="H148" s="9">
        <f t="shared" si="13"/>
        <v>1.8699629324059838E-3</v>
      </c>
      <c r="I148" s="9">
        <f t="shared" si="14"/>
        <v>4.1974616060810313E-3</v>
      </c>
      <c r="J148" s="10">
        <f>Table134789[[#This Row],[G Mass Ratio (kg)]]*1000</f>
        <v>1.8699629324059839</v>
      </c>
      <c r="K148" s="10">
        <f>Table134789[[#This Row],[G Mass Ratio (kt)]]*1000</f>
        <v>4.1974616060810312</v>
      </c>
    </row>
    <row r="149" spans="1:11" x14ac:dyDescent="0.25">
      <c r="A149" s="12">
        <v>148</v>
      </c>
      <c r="B149" s="10">
        <f t="shared" si="12"/>
        <v>6.3</v>
      </c>
      <c r="C149" s="2">
        <f>Table134789[[#This Row],[Number]]*1000000*Table134789[[#This Row],[Multiplier]]</f>
        <v>932400000</v>
      </c>
      <c r="D149" s="6">
        <f t="shared" si="15"/>
        <v>4.2950885135135085E-2</v>
      </c>
      <c r="E149" s="6">
        <f>Table134789[[#This Row],[Calibration Value]]/Constants!$B$1</f>
        <v>23.282407262475033</v>
      </c>
      <c r="F149" s="6">
        <f t="shared" si="16"/>
        <v>6.4350064350064351E-2</v>
      </c>
      <c r="G149" s="6">
        <f>$C149/Constants!$B$2</f>
        <v>15.54</v>
      </c>
      <c r="H149" s="9">
        <f t="shared" si="13"/>
        <v>1.8447785338915679E-3</v>
      </c>
      <c r="I149" s="9">
        <f t="shared" si="14"/>
        <v>4.1409307818574227E-3</v>
      </c>
      <c r="J149" s="10">
        <f>Table134789[[#This Row],[G Mass Ratio (kg)]]*1000</f>
        <v>1.8447785338915679</v>
      </c>
      <c r="K149" s="10">
        <f>Table134789[[#This Row],[G Mass Ratio (kt)]]*1000</f>
        <v>4.1409307818574224</v>
      </c>
    </row>
    <row r="150" spans="1:11" x14ac:dyDescent="0.25">
      <c r="A150" s="12">
        <v>149</v>
      </c>
      <c r="B150" s="10">
        <f t="shared" si="12"/>
        <v>6.3</v>
      </c>
      <c r="C150" s="2">
        <f>Table134789[[#This Row],[Number]]*1000000*Table134789[[#This Row],[Multiplier]]</f>
        <v>938700000</v>
      </c>
      <c r="D150" s="6">
        <f t="shared" si="15"/>
        <v>4.2662624161073776E-2</v>
      </c>
      <c r="E150" s="6">
        <f>Table134789[[#This Row],[Calibration Value]]/Constants!$B$1</f>
        <v>23.439720825059322</v>
      </c>
      <c r="F150" s="6">
        <f t="shared" si="16"/>
        <v>6.3918184723553859E-2</v>
      </c>
      <c r="G150" s="6">
        <f>$C150/Constants!$B$2</f>
        <v>15.645</v>
      </c>
      <c r="H150" s="9">
        <f t="shared" si="13"/>
        <v>1.8200995003090359E-3</v>
      </c>
      <c r="I150" s="9">
        <f t="shared" si="14"/>
        <v>4.0855343383543541E-3</v>
      </c>
      <c r="J150" s="10">
        <f>Table134789[[#This Row],[G Mass Ratio (kg)]]*1000</f>
        <v>1.8200995003090359</v>
      </c>
      <c r="K150" s="10">
        <f>Table134789[[#This Row],[G Mass Ratio (kt)]]*1000</f>
        <v>4.0855343383543543</v>
      </c>
    </row>
    <row r="151" spans="1:11" x14ac:dyDescent="0.25">
      <c r="A151" s="12">
        <v>150</v>
      </c>
      <c r="B151" s="10">
        <f t="shared" si="12"/>
        <v>6.3</v>
      </c>
      <c r="C151" s="2">
        <f>Table134789[[#This Row],[Number]]*1000000*Table134789[[#This Row],[Multiplier]]</f>
        <v>945000000</v>
      </c>
      <c r="D151" s="6">
        <f t="shared" si="15"/>
        <v>4.2378206666666619E-2</v>
      </c>
      <c r="E151" s="6">
        <f>Table134789[[#This Row],[Calibration Value]]/Constants!$B$1</f>
        <v>23.597034387643614</v>
      </c>
      <c r="F151" s="6">
        <f t="shared" si="16"/>
        <v>6.3492063492063489E-2</v>
      </c>
      <c r="G151" s="6">
        <f>$C151/Constants!$B$2</f>
        <v>15.75</v>
      </c>
      <c r="H151" s="9">
        <f t="shared" si="13"/>
        <v>1.7959124002827071E-3</v>
      </c>
      <c r="I151" s="9">
        <f t="shared" si="14"/>
        <v>4.0312421264802212E-3</v>
      </c>
      <c r="J151" s="10">
        <f>Table134789[[#This Row],[G Mass Ratio (kg)]]*1000</f>
        <v>1.7959124002827072</v>
      </c>
      <c r="K151" s="10">
        <f>Table134789[[#This Row],[G Mass Ratio (kt)]]*1000</f>
        <v>4.0312421264802216</v>
      </c>
    </row>
    <row r="152" spans="1:11" x14ac:dyDescent="0.25">
      <c r="A152" s="12">
        <v>151</v>
      </c>
      <c r="B152" s="10">
        <f t="shared" si="12"/>
        <v>6.3</v>
      </c>
      <c r="C152" s="2">
        <f>Table134789[[#This Row],[Number]]*1000000*Table134789[[#This Row],[Multiplier]]</f>
        <v>951300000</v>
      </c>
      <c r="D152" s="6">
        <f t="shared" si="15"/>
        <v>4.2097556291390677E-2</v>
      </c>
      <c r="E152" s="6">
        <f>Table134789[[#This Row],[Calibration Value]]/Constants!$B$1</f>
        <v>23.754347950227906</v>
      </c>
      <c r="F152" s="6">
        <f t="shared" si="16"/>
        <v>6.307158625039419E-2</v>
      </c>
      <c r="G152" s="6">
        <f>$C152/Constants!$B$2</f>
        <v>15.855</v>
      </c>
      <c r="H152" s="9">
        <f t="shared" si="13"/>
        <v>1.7722042457068068E-3</v>
      </c>
      <c r="I152" s="9">
        <f t="shared" si="14"/>
        <v>3.9780249921409138E-3</v>
      </c>
      <c r="J152" s="10">
        <f>Table134789[[#This Row],[G Mass Ratio (kg)]]*1000</f>
        <v>1.7722042457068068</v>
      </c>
      <c r="K152" s="10">
        <f>Table134789[[#This Row],[G Mass Ratio (kt)]]*1000</f>
        <v>3.9780249921409139</v>
      </c>
    </row>
    <row r="153" spans="1:11" x14ac:dyDescent="0.25">
      <c r="A153" s="12">
        <v>152</v>
      </c>
      <c r="B153" s="10">
        <f t="shared" si="12"/>
        <v>6.3</v>
      </c>
      <c r="C153" s="2">
        <f>Table134789[[#This Row],[Number]]*1000000*Table134789[[#This Row],[Multiplier]]</f>
        <v>957600000</v>
      </c>
      <c r="D153" s="6">
        <f t="shared" si="15"/>
        <v>4.182059868421048E-2</v>
      </c>
      <c r="E153" s="6">
        <f>Table134789[[#This Row],[Calibration Value]]/Constants!$B$1</f>
        <v>23.911661512812195</v>
      </c>
      <c r="F153" s="6">
        <f t="shared" si="16"/>
        <v>6.2656641604010022E-2</v>
      </c>
      <c r="G153" s="6">
        <f>$C153/Constants!$B$2</f>
        <v>15.96</v>
      </c>
      <c r="H153" s="9">
        <f t="shared" si="13"/>
        <v>1.7489624743057873E-3</v>
      </c>
      <c r="I153" s="9">
        <f t="shared" si="14"/>
        <v>3.9258547370933598E-3</v>
      </c>
      <c r="J153" s="10">
        <f>Table134789[[#This Row],[G Mass Ratio (kg)]]*1000</f>
        <v>1.7489624743057872</v>
      </c>
      <c r="K153" s="10">
        <f>Table134789[[#This Row],[G Mass Ratio (kt)]]*1000</f>
        <v>3.9258547370933599</v>
      </c>
    </row>
    <row r="154" spans="1:11" x14ac:dyDescent="0.25">
      <c r="A154" s="12">
        <v>153</v>
      </c>
      <c r="B154" s="10">
        <f t="shared" si="12"/>
        <v>6.3</v>
      </c>
      <c r="C154" s="2">
        <f>Table134789[[#This Row],[Number]]*1000000*Table134789[[#This Row],[Multiplier]]</f>
        <v>963900000</v>
      </c>
      <c r="D154" s="6">
        <f t="shared" si="15"/>
        <v>4.1547261437908448E-2</v>
      </c>
      <c r="E154" s="6">
        <f>Table134789[[#This Row],[Calibration Value]]/Constants!$B$1</f>
        <v>24.068975075396487</v>
      </c>
      <c r="F154" s="6">
        <f t="shared" si="16"/>
        <v>6.2247121070650474E-2</v>
      </c>
      <c r="G154" s="6">
        <f>$C154/Constants!$B$2</f>
        <v>16.065000000000001</v>
      </c>
      <c r="H154" s="9">
        <f t="shared" si="13"/>
        <v>1.7261749329899143E-3</v>
      </c>
      <c r="I154" s="9">
        <f t="shared" si="14"/>
        <v>3.8747040815842182E-3</v>
      </c>
      <c r="J154" s="10">
        <f>Table134789[[#This Row],[G Mass Ratio (kg)]]*1000</f>
        <v>1.7261749329899143</v>
      </c>
      <c r="K154" s="10">
        <f>Table134789[[#This Row],[G Mass Ratio (kt)]]*1000</f>
        <v>3.874704081584218</v>
      </c>
    </row>
    <row r="155" spans="1:11" x14ac:dyDescent="0.25">
      <c r="A155" s="12">
        <v>154</v>
      </c>
      <c r="B155" s="10">
        <f t="shared" si="12"/>
        <v>6.3</v>
      </c>
      <c r="C155" s="2">
        <f>Table134789[[#This Row],[Number]]*1000000*Table134789[[#This Row],[Multiplier]]</f>
        <v>970200000</v>
      </c>
      <c r="D155" s="6">
        <f t="shared" si="15"/>
        <v>4.1277474025973981E-2</v>
      </c>
      <c r="E155" s="6">
        <f>Table134789[[#This Row],[Calibration Value]]/Constants!$B$1</f>
        <v>24.226288637980776</v>
      </c>
      <c r="F155" s="6">
        <f t="shared" si="16"/>
        <v>6.1842918985776124E-2</v>
      </c>
      <c r="G155" s="6">
        <f>$C155/Constants!$B$2</f>
        <v>16.170000000000002</v>
      </c>
      <c r="H155" s="9">
        <f t="shared" si="13"/>
        <v>1.7038298619649567E-3</v>
      </c>
      <c r="I155" s="9">
        <f t="shared" si="14"/>
        <v>3.8245466286812688E-3</v>
      </c>
      <c r="J155" s="10">
        <f>Table134789[[#This Row],[G Mass Ratio (kg)]]*1000</f>
        <v>1.7038298619649568</v>
      </c>
      <c r="K155" s="10">
        <f>Table134789[[#This Row],[G Mass Ratio (kt)]]*1000</f>
        <v>3.8245466286812686</v>
      </c>
    </row>
    <row r="156" spans="1:11" x14ac:dyDescent="0.25">
      <c r="A156" s="12">
        <v>155</v>
      </c>
      <c r="B156" s="10">
        <f t="shared" si="12"/>
        <v>6.3</v>
      </c>
      <c r="C156" s="2">
        <f>Table134789[[#This Row],[Number]]*1000000*Table134789[[#This Row],[Multiplier]]</f>
        <v>976500000</v>
      </c>
      <c r="D156" s="6">
        <f t="shared" si="15"/>
        <v>4.1011167741935431E-2</v>
      </c>
      <c r="E156" s="6">
        <f>Table134789[[#This Row],[Calibration Value]]/Constants!$B$1</f>
        <v>24.383602200565068</v>
      </c>
      <c r="F156" s="6">
        <f t="shared" si="16"/>
        <v>6.1443932411674354E-2</v>
      </c>
      <c r="G156" s="6">
        <f>$C156/Constants!$B$2</f>
        <v>16.274999999999999</v>
      </c>
      <c r="H156" s="9">
        <f t="shared" si="13"/>
        <v>1.6819158795571654E-3</v>
      </c>
      <c r="I156" s="9">
        <f t="shared" si="14"/>
        <v>3.7753568302104062E-3</v>
      </c>
      <c r="J156" s="10">
        <f>Table134789[[#This Row],[G Mass Ratio (kg)]]*1000</f>
        <v>1.6819158795571654</v>
      </c>
      <c r="K156" s="10">
        <f>Table134789[[#This Row],[G Mass Ratio (kt)]]*1000</f>
        <v>3.7753568302104061</v>
      </c>
    </row>
    <row r="157" spans="1:11" x14ac:dyDescent="0.25">
      <c r="A157" s="12">
        <v>156</v>
      </c>
      <c r="B157" s="10">
        <f t="shared" si="12"/>
        <v>6.3</v>
      </c>
      <c r="C157" s="2">
        <f>Table134789[[#This Row],[Number]]*1000000*Table134789[[#This Row],[Multiplier]]</f>
        <v>982800000</v>
      </c>
      <c r="D157" s="6">
        <f t="shared" si="15"/>
        <v>4.0748275641025594E-2</v>
      </c>
      <c r="E157" s="6">
        <f>Table134789[[#This Row],[Calibration Value]]/Constants!$B$1</f>
        <v>24.540915763149357</v>
      </c>
      <c r="F157" s="6">
        <f t="shared" si="16"/>
        <v>6.1050061050061055E-2</v>
      </c>
      <c r="G157" s="6">
        <f>$C157/Constants!$B$2</f>
        <v>16.38</v>
      </c>
      <c r="H157" s="9">
        <f t="shared" si="13"/>
        <v>1.6604219677169999E-3</v>
      </c>
      <c r="I157" s="9">
        <f t="shared" si="14"/>
        <v>3.7271099542161819E-3</v>
      </c>
      <c r="J157" s="10">
        <f>Table134789[[#This Row],[G Mass Ratio (kg)]]*1000</f>
        <v>1.6604219677169998</v>
      </c>
      <c r="K157" s="10">
        <f>Table134789[[#This Row],[G Mass Ratio (kt)]]*1000</f>
        <v>3.7271099542161821</v>
      </c>
    </row>
    <row r="158" spans="1:11" x14ac:dyDescent="0.25">
      <c r="A158" s="12">
        <v>157</v>
      </c>
      <c r="B158" s="10">
        <f t="shared" si="12"/>
        <v>6.3</v>
      </c>
      <c r="C158" s="2">
        <f>Table134789[[#This Row],[Number]]*1000000*Table134789[[#This Row],[Multiplier]]</f>
        <v>989100000</v>
      </c>
      <c r="D158" s="6">
        <f t="shared" si="15"/>
        <v>4.0488732484076383E-2</v>
      </c>
      <c r="E158" s="6">
        <f>Table134789[[#This Row],[Calibration Value]]/Constants!$B$1</f>
        <v>24.698229325733649</v>
      </c>
      <c r="F158" s="6">
        <f t="shared" si="16"/>
        <v>6.0661207158022444E-2</v>
      </c>
      <c r="G158" s="6">
        <f>$C158/Constants!$B$2</f>
        <v>16.484999999999999</v>
      </c>
      <c r="H158" s="9">
        <f t="shared" si="13"/>
        <v>1.6393374581671022E-3</v>
      </c>
      <c r="I158" s="9">
        <f t="shared" si="14"/>
        <v>3.6797820538685133E-3</v>
      </c>
      <c r="J158" s="10">
        <f>Table134789[[#This Row],[G Mass Ratio (kg)]]*1000</f>
        <v>1.6393374581671021</v>
      </c>
      <c r="K158" s="10">
        <f>Table134789[[#This Row],[G Mass Ratio (kt)]]*1000</f>
        <v>3.6797820538685135</v>
      </c>
    </row>
    <row r="159" spans="1:11" x14ac:dyDescent="0.25">
      <c r="A159" s="12">
        <v>158</v>
      </c>
      <c r="B159" s="10">
        <f t="shared" si="12"/>
        <v>6.3</v>
      </c>
      <c r="C159" s="2">
        <f>Table134789[[#This Row],[Number]]*1000000*Table134789[[#This Row],[Multiplier]]</f>
        <v>995400000</v>
      </c>
      <c r="D159" s="6">
        <f t="shared" si="15"/>
        <v>4.0232474683544253E-2</v>
      </c>
      <c r="E159" s="6">
        <f>Table134789[[#This Row],[Calibration Value]]/Constants!$B$1</f>
        <v>24.855542888317942</v>
      </c>
      <c r="F159" s="6">
        <f t="shared" si="16"/>
        <v>6.0277275467148887E-2</v>
      </c>
      <c r="G159" s="6">
        <f>$C159/Constants!$B$2</f>
        <v>16.59</v>
      </c>
      <c r="H159" s="9">
        <f t="shared" si="13"/>
        <v>1.6186520191620293E-3</v>
      </c>
      <c r="I159" s="9">
        <f t="shared" si="14"/>
        <v>3.6333499377425491E-3</v>
      </c>
      <c r="J159" s="10">
        <f>Table134789[[#This Row],[G Mass Ratio (kg)]]*1000</f>
        <v>1.6186520191620293</v>
      </c>
      <c r="K159" s="10">
        <f>Table134789[[#This Row],[G Mass Ratio (kt)]]*1000</f>
        <v>3.6333499377425489</v>
      </c>
    </row>
    <row r="160" spans="1:11" x14ac:dyDescent="0.25">
      <c r="A160" s="12">
        <v>159</v>
      </c>
      <c r="B160" s="10">
        <f t="shared" si="12"/>
        <v>6.3</v>
      </c>
      <c r="C160" s="2">
        <f>Table134789[[#This Row],[Number]]*1000000*Table134789[[#This Row],[Multiplier]]</f>
        <v>1001700000</v>
      </c>
      <c r="D160" s="6">
        <f t="shared" si="15"/>
        <v>3.9979440251572282E-2</v>
      </c>
      <c r="E160" s="6">
        <f>Table134789[[#This Row],[Calibration Value]]/Constants!$B$1</f>
        <v>25.01285645090223</v>
      </c>
      <c r="F160" s="6">
        <f t="shared" si="16"/>
        <v>5.9898173105720272E-2</v>
      </c>
      <c r="G160" s="6">
        <f>$C160/Constants!$B$2</f>
        <v>16.695</v>
      </c>
      <c r="H160" s="9">
        <f t="shared" si="13"/>
        <v>1.5983556428290379E-3</v>
      </c>
      <c r="I160" s="9">
        <f t="shared" si="14"/>
        <v>3.5877911414028312E-3</v>
      </c>
      <c r="J160" s="10">
        <f>Table134789[[#This Row],[G Mass Ratio (kg)]]*1000</f>
        <v>1.598355642829038</v>
      </c>
      <c r="K160" s="10">
        <f>Table134789[[#This Row],[G Mass Ratio (kt)]]*1000</f>
        <v>3.5877911414028314</v>
      </c>
    </row>
    <row r="161" spans="1:11" x14ac:dyDescent="0.25">
      <c r="A161" s="12">
        <v>160</v>
      </c>
      <c r="B161" s="10">
        <f t="shared" si="12"/>
        <v>6.3</v>
      </c>
      <c r="C161" s="2">
        <f>Table134789[[#This Row],[Number]]*1000000*Table134789[[#This Row],[Multiplier]]</f>
        <v>1008000000</v>
      </c>
      <c r="D161" s="6">
        <f t="shared" si="15"/>
        <v>3.9729568749999951E-2</v>
      </c>
      <c r="E161" s="6">
        <f>Table134789[[#This Row],[Calibration Value]]/Constants!$B$1</f>
        <v>25.170170013486523</v>
      </c>
      <c r="F161" s="6">
        <f t="shared" si="16"/>
        <v>5.9523809523809521E-2</v>
      </c>
      <c r="G161" s="6">
        <f>$C161/Constants!$B$2</f>
        <v>16.8</v>
      </c>
      <c r="H161" s="9">
        <f t="shared" si="13"/>
        <v>1.5784386330609727E-3</v>
      </c>
      <c r="I161" s="9">
        <f t="shared" si="14"/>
        <v>3.5430839002267571E-3</v>
      </c>
      <c r="J161" s="10">
        <f>Table134789[[#This Row],[G Mass Ratio (kg)]]*1000</f>
        <v>1.5784386330609728</v>
      </c>
      <c r="K161" s="10">
        <f>Table134789[[#This Row],[G Mass Ratio (kt)]]*1000</f>
        <v>3.5430839002267569</v>
      </c>
    </row>
    <row r="162" spans="1:11" x14ac:dyDescent="0.25">
      <c r="A162" s="12">
        <v>161</v>
      </c>
      <c r="B162" s="10">
        <f t="shared" si="12"/>
        <v>6.3</v>
      </c>
      <c r="C162" s="2">
        <f>Table134789[[#This Row],[Number]]*1000000*Table134789[[#This Row],[Multiplier]]</f>
        <v>1014300000</v>
      </c>
      <c r="D162" s="6">
        <f t="shared" si="15"/>
        <v>3.9482801242235979E-2</v>
      </c>
      <c r="E162" s="6">
        <f>Table134789[[#This Row],[Calibration Value]]/Constants!$B$1</f>
        <v>25.327483576070811</v>
      </c>
      <c r="F162" s="6">
        <f t="shared" si="16"/>
        <v>5.9154096421177166E-2</v>
      </c>
      <c r="G162" s="6">
        <f>$C162/Constants!$B$2</f>
        <v>16.905000000000001</v>
      </c>
      <c r="H162" s="9">
        <f t="shared" si="13"/>
        <v>1.5588915939339109E-3</v>
      </c>
      <c r="I162" s="9">
        <f t="shared" si="14"/>
        <v>3.4992071234059251E-3</v>
      </c>
      <c r="J162" s="10">
        <f>Table134789[[#This Row],[G Mass Ratio (kg)]]*1000</f>
        <v>1.558891593933911</v>
      </c>
      <c r="K162" s="10">
        <f>Table134789[[#This Row],[G Mass Ratio (kt)]]*1000</f>
        <v>3.4992071234059252</v>
      </c>
    </row>
    <row r="163" spans="1:11" x14ac:dyDescent="0.25">
      <c r="A163" s="12">
        <v>162</v>
      </c>
      <c r="B163" s="10">
        <f t="shared" si="12"/>
        <v>6.3</v>
      </c>
      <c r="C163" s="2">
        <f>Table134789[[#This Row],[Number]]*1000000*Table134789[[#This Row],[Multiplier]]</f>
        <v>1020600000</v>
      </c>
      <c r="D163" s="6">
        <f t="shared" si="15"/>
        <v>3.9239080246913534E-2</v>
      </c>
      <c r="E163" s="6">
        <f>Table134789[[#This Row],[Calibration Value]]/Constants!$B$1</f>
        <v>25.484797138655104</v>
      </c>
      <c r="F163" s="6">
        <f t="shared" si="16"/>
        <v>5.8788947677836559E-2</v>
      </c>
      <c r="G163" s="6">
        <f>$C163/Constants!$B$2</f>
        <v>17.010000000000002</v>
      </c>
      <c r="H163" s="9">
        <f t="shared" si="13"/>
        <v>1.5397054186237198E-3</v>
      </c>
      <c r="I163" s="9">
        <f t="shared" si="14"/>
        <v>3.4561403690674046E-3</v>
      </c>
      <c r="J163" s="10">
        <f>Table134789[[#This Row],[G Mass Ratio (kg)]]*1000</f>
        <v>1.5397054186237198</v>
      </c>
      <c r="K163" s="10">
        <f>Table134789[[#This Row],[G Mass Ratio (kt)]]*1000</f>
        <v>3.4561403690674046</v>
      </c>
    </row>
    <row r="164" spans="1:11" x14ac:dyDescent="0.25">
      <c r="A164" s="12">
        <v>163</v>
      </c>
      <c r="B164" s="10">
        <f t="shared" si="12"/>
        <v>6.3</v>
      </c>
      <c r="C164" s="2">
        <f>Table134789[[#This Row],[Number]]*1000000*Table134789[[#This Row],[Multiplier]]</f>
        <v>1026900000</v>
      </c>
      <c r="D164" s="6">
        <f t="shared" si="15"/>
        <v>3.8998349693251493E-2</v>
      </c>
      <c r="E164" s="6">
        <f>Table134789[[#This Row],[Calibration Value]]/Constants!$B$1</f>
        <v>25.642110701239393</v>
      </c>
      <c r="F164" s="6">
        <f t="shared" si="16"/>
        <v>5.8428279287174999E-2</v>
      </c>
      <c r="G164" s="6">
        <f>$C164/Constants!$B$2</f>
        <v>17.114999999999998</v>
      </c>
      <c r="H164" s="9">
        <f t="shared" si="13"/>
        <v>1.5208712787971289E-3</v>
      </c>
      <c r="I164" s="9">
        <f t="shared" si="14"/>
        <v>3.4138638204601231E-3</v>
      </c>
      <c r="J164" s="10">
        <f>Table134789[[#This Row],[G Mass Ratio (kg)]]*1000</f>
        <v>1.5208712787971288</v>
      </c>
      <c r="K164" s="10">
        <f>Table134789[[#This Row],[G Mass Ratio (kt)]]*1000</f>
        <v>3.413863820460123</v>
      </c>
    </row>
    <row r="165" spans="1:11" x14ac:dyDescent="0.25">
      <c r="A165" s="12">
        <v>164</v>
      </c>
      <c r="B165" s="10">
        <f t="shared" si="12"/>
        <v>6.3</v>
      </c>
      <c r="C165" s="2">
        <f>Table134789[[#This Row],[Number]]*1000000*Table134789[[#This Row],[Multiplier]]</f>
        <v>1033200000</v>
      </c>
      <c r="D165" s="6">
        <f t="shared" si="15"/>
        <v>3.8760554878048734E-2</v>
      </c>
      <c r="E165" s="6">
        <f>Table134789[[#This Row],[Calibration Value]]/Constants!$B$1</f>
        <v>25.799424263823685</v>
      </c>
      <c r="F165" s="6">
        <f t="shared" si="16"/>
        <v>5.8072009291521488E-2</v>
      </c>
      <c r="G165" s="6">
        <f>$C165/Constants!$B$2</f>
        <v>17.22</v>
      </c>
      <c r="H165" s="9">
        <f t="shared" si="13"/>
        <v>1.5023806144542275E-3</v>
      </c>
      <c r="I165" s="9">
        <f t="shared" si="14"/>
        <v>3.3723582631545583E-3</v>
      </c>
      <c r="J165" s="10">
        <f>Table134789[[#This Row],[G Mass Ratio (kg)]]*1000</f>
        <v>1.5023806144542275</v>
      </c>
      <c r="K165" s="10">
        <f>Table134789[[#This Row],[G Mass Ratio (kt)]]*1000</f>
        <v>3.3723582631545583</v>
      </c>
    </row>
    <row r="166" spans="1:11" x14ac:dyDescent="0.25">
      <c r="A166" s="12">
        <v>165</v>
      </c>
      <c r="B166" s="10">
        <f t="shared" si="12"/>
        <v>6.3</v>
      </c>
      <c r="C166" s="2">
        <f>Table134789[[#This Row],[Number]]*1000000*Table134789[[#This Row],[Multiplier]]</f>
        <v>1039500000</v>
      </c>
      <c r="D166" s="6">
        <f t="shared" si="15"/>
        <v>3.8525642424242376E-2</v>
      </c>
      <c r="E166" s="6">
        <f>Table134789[[#This Row],[Calibration Value]]/Constants!$B$1</f>
        <v>25.956737826407977</v>
      </c>
      <c r="F166" s="6">
        <f t="shared" si="16"/>
        <v>5.772005772005772E-2</v>
      </c>
      <c r="G166" s="6">
        <f>$C166/Constants!$B$2</f>
        <v>17.324999999999999</v>
      </c>
      <c r="H166" s="9">
        <f t="shared" si="13"/>
        <v>1.4842251242005839E-3</v>
      </c>
      <c r="I166" s="9">
        <f t="shared" si="14"/>
        <v>3.3316050632067949E-3</v>
      </c>
      <c r="J166" s="10">
        <f>Table134789[[#This Row],[G Mass Ratio (kg)]]*1000</f>
        <v>1.4842251242005839</v>
      </c>
      <c r="K166" s="10">
        <f>Table134789[[#This Row],[G Mass Ratio (kt)]]*1000</f>
        <v>3.3316050632067951</v>
      </c>
    </row>
    <row r="167" spans="1:11" x14ac:dyDescent="0.25">
      <c r="A167" s="12">
        <v>166</v>
      </c>
      <c r="B167" s="10">
        <f t="shared" si="12"/>
        <v>6.3</v>
      </c>
      <c r="C167" s="2">
        <f>Table134789[[#This Row],[Number]]*1000000*Table134789[[#This Row],[Multiplier]]</f>
        <v>1045800000</v>
      </c>
      <c r="D167" s="6">
        <f t="shared" si="15"/>
        <v>3.8293560240963809E-2</v>
      </c>
      <c r="E167" s="6">
        <f>Table134789[[#This Row],[Calibration Value]]/Constants!$B$1</f>
        <v>26.114051388992266</v>
      </c>
      <c r="F167" s="6">
        <f t="shared" si="16"/>
        <v>5.7372346528973037E-2</v>
      </c>
      <c r="G167" s="6">
        <f>$C167/Constants!$B$2</f>
        <v>17.43</v>
      </c>
      <c r="H167" s="9">
        <f t="shared" si="13"/>
        <v>1.4663967559283243E-3</v>
      </c>
      <c r="I167" s="9">
        <f t="shared" si="14"/>
        <v>3.2915861462405644E-3</v>
      </c>
      <c r="J167" s="10">
        <f>Table134789[[#This Row],[G Mass Ratio (kg)]]*1000</f>
        <v>1.4663967559283242</v>
      </c>
      <c r="K167" s="10">
        <f>Table134789[[#This Row],[G Mass Ratio (kt)]]*1000</f>
        <v>3.2915861462405642</v>
      </c>
    </row>
    <row r="168" spans="1:11" x14ac:dyDescent="0.25">
      <c r="A168" s="12">
        <v>167</v>
      </c>
      <c r="B168" s="10">
        <f t="shared" si="12"/>
        <v>6.3</v>
      </c>
      <c r="C168" s="2">
        <f>Table134789[[#This Row],[Number]]*1000000*Table134789[[#This Row],[Multiplier]]</f>
        <v>1052100000</v>
      </c>
      <c r="D168" s="6">
        <f t="shared" si="15"/>
        <v>3.8064257485029895E-2</v>
      </c>
      <c r="E168" s="6">
        <f>Table134789[[#This Row],[Calibration Value]]/Constants!$B$1</f>
        <v>26.271364951576558</v>
      </c>
      <c r="F168" s="6">
        <f t="shared" si="16"/>
        <v>5.7028799543769604E-2</v>
      </c>
      <c r="G168" s="6">
        <f>$C168/Constants!$B$2</f>
        <v>17.535</v>
      </c>
      <c r="H168" s="9">
        <f t="shared" si="13"/>
        <v>1.4488876978866543E-3</v>
      </c>
      <c r="I168" s="9">
        <f t="shared" si="14"/>
        <v>3.2522839774034563E-3</v>
      </c>
      <c r="J168" s="10">
        <f>Table134789[[#This Row],[G Mass Ratio (kg)]]*1000</f>
        <v>1.4488876978866543</v>
      </c>
      <c r="K168" s="10">
        <f>Table134789[[#This Row],[G Mass Ratio (kt)]]*1000</f>
        <v>3.2522839774034562</v>
      </c>
    </row>
    <row r="169" spans="1:11" x14ac:dyDescent="0.25">
      <c r="A169" s="12">
        <v>168</v>
      </c>
      <c r="B169" s="10">
        <f t="shared" si="12"/>
        <v>6.3</v>
      </c>
      <c r="C169" s="2">
        <f>Table134789[[#This Row],[Number]]*1000000*Table134789[[#This Row],[Multiplier]]</f>
        <v>1058400000</v>
      </c>
      <c r="D169" s="6">
        <f t="shared" si="15"/>
        <v>3.7837684523809478E-2</v>
      </c>
      <c r="E169" s="6">
        <f>Table134789[[#This Row],[Calibration Value]]/Constants!$B$1</f>
        <v>26.428678514160847</v>
      </c>
      <c r="F169" s="6">
        <f t="shared" si="16"/>
        <v>5.6689342403628114E-2</v>
      </c>
      <c r="G169" s="6">
        <f>$C169/Constants!$B$2</f>
        <v>17.64</v>
      </c>
      <c r="H169" s="9">
        <f t="shared" si="13"/>
        <v>1.4316903701233313E-3</v>
      </c>
      <c r="I169" s="9">
        <f t="shared" si="14"/>
        <v>3.2136815421557885E-3</v>
      </c>
      <c r="J169" s="10">
        <f>Table134789[[#This Row],[G Mass Ratio (kg)]]*1000</f>
        <v>1.4316903701233312</v>
      </c>
      <c r="K169" s="10">
        <f>Table134789[[#This Row],[G Mass Ratio (kt)]]*1000</f>
        <v>3.2136815421557885</v>
      </c>
    </row>
    <row r="170" spans="1:11" x14ac:dyDescent="0.25">
      <c r="A170" s="12">
        <v>169</v>
      </c>
      <c r="B170" s="10">
        <f t="shared" si="12"/>
        <v>6.3</v>
      </c>
      <c r="C170" s="2">
        <f>Table134789[[#This Row],[Number]]*1000000*Table134789[[#This Row],[Multiplier]]</f>
        <v>1064700000</v>
      </c>
      <c r="D170" s="6">
        <f t="shared" si="15"/>
        <v>3.7613792899408235E-2</v>
      </c>
      <c r="E170" s="6">
        <f>Table134789[[#This Row],[Calibration Value]]/Constants!$B$1</f>
        <v>26.585992076745139</v>
      </c>
      <c r="F170" s="6">
        <f t="shared" si="16"/>
        <v>5.635390250774866E-2</v>
      </c>
      <c r="G170" s="6">
        <f>$C170/Constants!$B$2</f>
        <v>17.745000000000001</v>
      </c>
      <c r="H170" s="9">
        <f t="shared" si="13"/>
        <v>1.4147974162795733E-3</v>
      </c>
      <c r="I170" s="9">
        <f t="shared" si="14"/>
        <v>3.1757623278528407E-3</v>
      </c>
      <c r="J170" s="10">
        <f>Table134789[[#This Row],[G Mass Ratio (kg)]]*1000</f>
        <v>1.4147974162795733</v>
      </c>
      <c r="K170" s="10">
        <f>Table134789[[#This Row],[G Mass Ratio (kt)]]*1000</f>
        <v>3.1757623278528406</v>
      </c>
    </row>
    <row r="171" spans="1:11" x14ac:dyDescent="0.25">
      <c r="A171" s="12">
        <v>170</v>
      </c>
      <c r="B171" s="10">
        <f t="shared" si="12"/>
        <v>6.3</v>
      </c>
      <c r="C171" s="2">
        <f>Table134789[[#This Row],[Number]]*1000000*Table134789[[#This Row],[Multiplier]]</f>
        <v>1071000000</v>
      </c>
      <c r="D171" s="6">
        <f t="shared" si="15"/>
        <v>3.7392535294117603E-2</v>
      </c>
      <c r="E171" s="6">
        <f>Table134789[[#This Row],[Calibration Value]]/Constants!$B$1</f>
        <v>26.743305639329428</v>
      </c>
      <c r="F171" s="6">
        <f t="shared" si="16"/>
        <v>5.6022408963585429E-2</v>
      </c>
      <c r="G171" s="6">
        <f>$C171/Constants!$B$2</f>
        <v>17.850000000000001</v>
      </c>
      <c r="H171" s="9">
        <f t="shared" si="13"/>
        <v>1.3982016957218306E-3</v>
      </c>
      <c r="I171" s="9">
        <f t="shared" si="14"/>
        <v>3.1385103060832171E-3</v>
      </c>
      <c r="J171" s="10">
        <f>Table134789[[#This Row],[G Mass Ratio (kg)]]*1000</f>
        <v>1.3982016957218306</v>
      </c>
      <c r="K171" s="10">
        <f>Table134789[[#This Row],[G Mass Ratio (kt)]]*1000</f>
        <v>3.1385103060832171</v>
      </c>
    </row>
    <row r="172" spans="1:11" x14ac:dyDescent="0.25">
      <c r="A172" s="12">
        <v>171</v>
      </c>
      <c r="B172" s="10">
        <f t="shared" si="12"/>
        <v>6.3</v>
      </c>
      <c r="C172" s="2">
        <f>Table134789[[#This Row],[Number]]*1000000*Table134789[[#This Row],[Multiplier]]</f>
        <v>1077300000</v>
      </c>
      <c r="D172" s="6">
        <f t="shared" si="15"/>
        <v>3.7173865497075978E-2</v>
      </c>
      <c r="E172" s="6">
        <f>Table134789[[#This Row],[Calibration Value]]/Constants!$B$1</f>
        <v>26.90061920191372</v>
      </c>
      <c r="F172" s="6">
        <f t="shared" si="16"/>
        <v>5.5694792536897804E-2</v>
      </c>
      <c r="G172" s="6">
        <f>$C172/Constants!$B$2</f>
        <v>17.954999999999998</v>
      </c>
      <c r="H172" s="9">
        <f t="shared" si="13"/>
        <v>1.3818962759946959E-3</v>
      </c>
      <c r="I172" s="9">
        <f t="shared" si="14"/>
        <v>3.1019099157280875E-3</v>
      </c>
      <c r="J172" s="10">
        <f>Table134789[[#This Row],[G Mass Ratio (kg)]]*1000</f>
        <v>1.381896275994696</v>
      </c>
      <c r="K172" s="10">
        <f>Table134789[[#This Row],[G Mass Ratio (kt)]]*1000</f>
        <v>3.1019099157280876</v>
      </c>
    </row>
    <row r="173" spans="1:11" x14ac:dyDescent="0.25">
      <c r="A173" s="12">
        <v>172</v>
      </c>
      <c r="B173" s="10">
        <f t="shared" si="12"/>
        <v>6.3</v>
      </c>
      <c r="C173" s="2">
        <f>Table134789[[#This Row],[Number]]*1000000*Table134789[[#This Row],[Multiplier]]</f>
        <v>1083600000</v>
      </c>
      <c r="D173" s="6">
        <f t="shared" si="15"/>
        <v>3.6957738372092978E-2</v>
      </c>
      <c r="E173" s="6">
        <f>Table134789[[#This Row],[Calibration Value]]/Constants!$B$1</f>
        <v>27.057932764498013</v>
      </c>
      <c r="F173" s="6">
        <f t="shared" si="16"/>
        <v>5.5370985603543747E-2</v>
      </c>
      <c r="G173" s="6">
        <f>$C173/Constants!$B$2</f>
        <v>18.059999999999999</v>
      </c>
      <c r="H173" s="9">
        <f t="shared" si="13"/>
        <v>1.3658744255800738E-3</v>
      </c>
      <c r="I173" s="9">
        <f t="shared" si="14"/>
        <v>3.0659460467078489E-3</v>
      </c>
      <c r="J173" s="10">
        <f>Table134789[[#This Row],[G Mass Ratio (kg)]]*1000</f>
        <v>1.3658744255800739</v>
      </c>
      <c r="K173" s="10">
        <f>Table134789[[#This Row],[G Mass Ratio (kt)]]*1000</f>
        <v>3.065946046707849</v>
      </c>
    </row>
    <row r="174" spans="1:11" x14ac:dyDescent="0.25">
      <c r="A174" s="12">
        <v>173</v>
      </c>
      <c r="B174" s="10">
        <f t="shared" si="12"/>
        <v>6.3</v>
      </c>
      <c r="C174" s="2">
        <f>Table134789[[#This Row],[Number]]*1000000*Table134789[[#This Row],[Multiplier]]</f>
        <v>1089900000</v>
      </c>
      <c r="D174" s="6">
        <f t="shared" si="15"/>
        <v>3.6744109826589551E-2</v>
      </c>
      <c r="E174" s="6">
        <f>Table134789[[#This Row],[Calibration Value]]/Constants!$B$1</f>
        <v>27.215246327082301</v>
      </c>
      <c r="F174" s="6">
        <f t="shared" si="16"/>
        <v>5.5050922102945224E-2</v>
      </c>
      <c r="G174" s="6">
        <f>$C174/Constants!$B$2</f>
        <v>18.164999999999999</v>
      </c>
      <c r="H174" s="9">
        <f t="shared" si="13"/>
        <v>1.3501296069484748E-3</v>
      </c>
      <c r="I174" s="9">
        <f t="shared" si="14"/>
        <v>3.0306040243845431E-3</v>
      </c>
      <c r="J174" s="10">
        <f>Table134789[[#This Row],[G Mass Ratio (kg)]]*1000</f>
        <v>1.3501296069484747</v>
      </c>
      <c r="K174" s="10">
        <f>Table134789[[#This Row],[G Mass Ratio (kt)]]*1000</f>
        <v>3.0306040243845431</v>
      </c>
    </row>
    <row r="175" spans="1:11" x14ac:dyDescent="0.25">
      <c r="A175" s="12">
        <v>174</v>
      </c>
      <c r="B175" s="10">
        <f t="shared" si="12"/>
        <v>6.3</v>
      </c>
      <c r="C175" s="2">
        <f>Table134789[[#This Row],[Number]]*1000000*Table134789[[#This Row],[Multiplier]]</f>
        <v>1096200000</v>
      </c>
      <c r="D175" s="6">
        <f t="shared" si="15"/>
        <v>3.6532936781609147E-2</v>
      </c>
      <c r="E175" s="6">
        <f>Table134789[[#This Row],[Calibration Value]]/Constants!$B$1</f>
        <v>27.372559889666594</v>
      </c>
      <c r="F175" s="6">
        <f t="shared" si="16"/>
        <v>5.4734537493158181E-2</v>
      </c>
      <c r="G175" s="6">
        <f>$C175/Constants!$B$2</f>
        <v>18.27</v>
      </c>
      <c r="H175" s="9">
        <f t="shared" si="13"/>
        <v>1.3346554698890505E-3</v>
      </c>
      <c r="I175" s="9">
        <f t="shared" si="14"/>
        <v>2.9958695945899384E-3</v>
      </c>
      <c r="J175" s="10">
        <f>Table134789[[#This Row],[G Mass Ratio (kg)]]*1000</f>
        <v>1.3346554698890505</v>
      </c>
      <c r="K175" s="10">
        <f>Table134789[[#This Row],[G Mass Ratio (kt)]]*1000</f>
        <v>2.9958695945899385</v>
      </c>
    </row>
    <row r="176" spans="1:11" x14ac:dyDescent="0.25">
      <c r="A176" s="12">
        <v>175</v>
      </c>
      <c r="B176" s="10">
        <f t="shared" si="12"/>
        <v>6.3</v>
      </c>
      <c r="C176" s="2">
        <f>Table134789[[#This Row],[Number]]*1000000*Table134789[[#This Row],[Multiplier]]</f>
        <v>1102500000</v>
      </c>
      <c r="D176" s="6">
        <f t="shared" si="15"/>
        <v>3.63241771428571E-2</v>
      </c>
      <c r="E176" s="6">
        <f>Table134789[[#This Row],[Calibration Value]]/Constants!$B$1</f>
        <v>27.529873452250882</v>
      </c>
      <c r="F176" s="6">
        <f t="shared" si="16"/>
        <v>5.4421768707482991E-2</v>
      </c>
      <c r="G176" s="6">
        <f>$C176/Constants!$B$2</f>
        <v>18.375</v>
      </c>
      <c r="H176" s="9">
        <f t="shared" si="13"/>
        <v>1.3194458451056621E-3</v>
      </c>
      <c r="I176" s="9">
        <f t="shared" si="14"/>
        <v>2.9617289092507748E-3</v>
      </c>
      <c r="J176" s="10">
        <f>Table134789[[#This Row],[G Mass Ratio (kg)]]*1000</f>
        <v>1.3194458451056621</v>
      </c>
      <c r="K176" s="10">
        <f>Table134789[[#This Row],[G Mass Ratio (kt)]]*1000</f>
        <v>2.9617289092507746</v>
      </c>
    </row>
    <row r="177" spans="1:11" x14ac:dyDescent="0.25">
      <c r="A177" s="12">
        <v>176</v>
      </c>
      <c r="B177" s="10">
        <f t="shared" si="12"/>
        <v>6.3</v>
      </c>
      <c r="C177" s="2">
        <f>Table134789[[#This Row],[Number]]*1000000*Table134789[[#This Row],[Multiplier]]</f>
        <v>1108800000</v>
      </c>
      <c r="D177" s="6">
        <f t="shared" si="15"/>
        <v>3.6117789772727227E-2</v>
      </c>
      <c r="E177" s="6">
        <f>Table134789[[#This Row],[Calibration Value]]/Constants!$B$1</f>
        <v>27.687187014835175</v>
      </c>
      <c r="F177" s="6">
        <f t="shared" si="16"/>
        <v>5.4112554112554112E-2</v>
      </c>
      <c r="G177" s="6">
        <f>$C177/Constants!$B$2</f>
        <v>18.48</v>
      </c>
      <c r="H177" s="9">
        <f t="shared" si="13"/>
        <v>1.3044947380669194E-3</v>
      </c>
      <c r="I177" s="9">
        <f t="shared" si="14"/>
        <v>2.9281685125840968E-3</v>
      </c>
      <c r="J177" s="10">
        <f>Table134789[[#This Row],[G Mass Ratio (kg)]]*1000</f>
        <v>1.3044947380669194</v>
      </c>
      <c r="K177" s="10">
        <f>Table134789[[#This Row],[G Mass Ratio (kt)]]*1000</f>
        <v>2.9281685125840968</v>
      </c>
    </row>
    <row r="178" spans="1:11" x14ac:dyDescent="0.25">
      <c r="A178" s="12">
        <v>177</v>
      </c>
      <c r="B178" s="10">
        <f t="shared" si="12"/>
        <v>6.3</v>
      </c>
      <c r="C178" s="2">
        <f>Table134789[[#This Row],[Number]]*1000000*Table134789[[#This Row],[Multiplier]]</f>
        <v>1115100000</v>
      </c>
      <c r="D178" s="6">
        <f t="shared" si="15"/>
        <v>3.5913734463276795E-2</v>
      </c>
      <c r="E178" s="6">
        <f>Table134789[[#This Row],[Calibration Value]]/Constants!$B$1</f>
        <v>27.844500577419463</v>
      </c>
      <c r="F178" s="6">
        <f t="shared" si="16"/>
        <v>5.3806833467850416E-2</v>
      </c>
      <c r="G178" s="6">
        <f>$C178/Constants!$B$2</f>
        <v>18.585000000000001</v>
      </c>
      <c r="H178" s="9">
        <f t="shared" si="13"/>
        <v>1.2897963230987554E-3</v>
      </c>
      <c r="I178" s="9">
        <f t="shared" si="14"/>
        <v>2.8951753278369879E-3</v>
      </c>
      <c r="J178" s="10">
        <f>Table134789[[#This Row],[G Mass Ratio (kg)]]*1000</f>
        <v>1.2897963230987555</v>
      </c>
      <c r="K178" s="10">
        <f>Table134789[[#This Row],[G Mass Ratio (kt)]]*1000</f>
        <v>2.8951753278369878</v>
      </c>
    </row>
    <row r="179" spans="1:11" x14ac:dyDescent="0.25">
      <c r="A179" s="12">
        <v>178</v>
      </c>
      <c r="B179" s="10">
        <f t="shared" si="12"/>
        <v>6.3</v>
      </c>
      <c r="C179" s="2">
        <f>Table134789[[#This Row],[Number]]*1000000*Table134789[[#This Row],[Multiplier]]</f>
        <v>1121400000</v>
      </c>
      <c r="D179" s="6">
        <f t="shared" si="15"/>
        <v>3.5711971910112314E-2</v>
      </c>
      <c r="E179" s="6">
        <f>Table134789[[#This Row],[Calibration Value]]/Constants!$B$1</f>
        <v>28.001814140003756</v>
      </c>
      <c r="F179" s="6">
        <f t="shared" si="16"/>
        <v>5.3504547886570351E-2</v>
      </c>
      <c r="G179" s="6">
        <f>$C179/Constants!$B$2</f>
        <v>18.690000000000001</v>
      </c>
      <c r="H179" s="9">
        <f t="shared" si="13"/>
        <v>1.275344937708651E-3</v>
      </c>
      <c r="I179" s="9">
        <f t="shared" si="14"/>
        <v>2.8627366445462999E-3</v>
      </c>
      <c r="J179" s="10">
        <f>Table134789[[#This Row],[G Mass Ratio (kg)]]*1000</f>
        <v>1.275344937708651</v>
      </c>
      <c r="K179" s="10">
        <f>Table134789[[#This Row],[G Mass Ratio (kt)]]*1000</f>
        <v>2.8627366445462998</v>
      </c>
    </row>
    <row r="180" spans="1:11" x14ac:dyDescent="0.25">
      <c r="A180" s="12">
        <v>179</v>
      </c>
      <c r="B180" s="10">
        <f t="shared" si="12"/>
        <v>6.3</v>
      </c>
      <c r="C180" s="2">
        <f>Table134789[[#This Row],[Number]]*1000000*Table134789[[#This Row],[Multiplier]]</f>
        <v>1127700000</v>
      </c>
      <c r="D180" s="6">
        <f t="shared" si="15"/>
        <v>3.5512463687150796E-2</v>
      </c>
      <c r="E180" s="6">
        <f>Table134789[[#This Row],[Calibration Value]]/Constants!$B$1</f>
        <v>28.159127702588044</v>
      </c>
      <c r="F180" s="6">
        <f t="shared" si="16"/>
        <v>5.3205639797818567E-2</v>
      </c>
      <c r="G180" s="6">
        <f>$C180/Constants!$B$2</f>
        <v>18.795000000000002</v>
      </c>
      <c r="H180" s="9">
        <f t="shared" si="13"/>
        <v>1.2611350771312038E-3</v>
      </c>
      <c r="I180" s="9">
        <f t="shared" si="14"/>
        <v>2.8308401062952151E-3</v>
      </c>
      <c r="J180" s="10">
        <f>Table134789[[#This Row],[G Mass Ratio (kg)]]*1000</f>
        <v>1.2611350771312038</v>
      </c>
      <c r="K180" s="10">
        <f>Table134789[[#This Row],[G Mass Ratio (kt)]]*1000</f>
        <v>2.8308401062952151</v>
      </c>
    </row>
    <row r="181" spans="1:11" x14ac:dyDescent="0.25">
      <c r="A181" s="12">
        <v>180</v>
      </c>
      <c r="B181" s="10">
        <f t="shared" si="12"/>
        <v>6.3</v>
      </c>
      <c r="C181" s="2">
        <f>Table134789[[#This Row],[Number]]*1000000*Table134789[[#This Row],[Multiplier]]</f>
        <v>1134000000</v>
      </c>
      <c r="D181" s="6">
        <f t="shared" si="15"/>
        <v>3.5315172222222177E-2</v>
      </c>
      <c r="E181" s="6">
        <f>Table134789[[#This Row],[Calibration Value]]/Constants!$B$1</f>
        <v>28.316441265172337</v>
      </c>
      <c r="F181" s="6">
        <f t="shared" si="16"/>
        <v>5.2910052910052914E-2</v>
      </c>
      <c r="G181" s="6">
        <f>$C181/Constants!$B$2</f>
        <v>18.899999999999999</v>
      </c>
      <c r="H181" s="9">
        <f t="shared" si="13"/>
        <v>1.2471613890852129E-3</v>
      </c>
      <c r="I181" s="9">
        <f t="shared" si="14"/>
        <v>2.7994736989445991E-3</v>
      </c>
      <c r="J181" s="10">
        <f>Table134789[[#This Row],[G Mass Ratio (kg)]]*1000</f>
        <v>1.2471613890852129</v>
      </c>
      <c r="K181" s="10">
        <f>Table134789[[#This Row],[G Mass Ratio (kt)]]*1000</f>
        <v>2.799473698944599</v>
      </c>
    </row>
    <row r="182" spans="1:11" x14ac:dyDescent="0.25">
      <c r="A182" s="12">
        <v>181</v>
      </c>
      <c r="B182" s="10">
        <f t="shared" si="12"/>
        <v>6.3</v>
      </c>
      <c r="C182" s="2">
        <f>Table134789[[#This Row],[Number]]*1000000*Table134789[[#This Row],[Multiplier]]</f>
        <v>1140300000</v>
      </c>
      <c r="D182" s="6">
        <f t="shared" si="15"/>
        <v>3.5120060773480621E-2</v>
      </c>
      <c r="E182" s="6">
        <f>Table134789[[#This Row],[Calibration Value]]/Constants!$B$1</f>
        <v>28.473754827756629</v>
      </c>
      <c r="F182" s="6">
        <f t="shared" si="16"/>
        <v>5.2617732175743226E-2</v>
      </c>
      <c r="G182" s="6">
        <f>$C182/Constants!$B$2</f>
        <v>19.004999999999999</v>
      </c>
      <c r="H182" s="9">
        <f t="shared" si="13"/>
        <v>1.2334186687329722E-3</v>
      </c>
      <c r="I182" s="9">
        <f t="shared" si="14"/>
        <v>2.768625739318244E-3</v>
      </c>
      <c r="J182" s="10">
        <f>Table134789[[#This Row],[G Mass Ratio (kg)]]*1000</f>
        <v>1.2334186687329722</v>
      </c>
      <c r="K182" s="10">
        <f>Table134789[[#This Row],[G Mass Ratio (kt)]]*1000</f>
        <v>2.7686257393182441</v>
      </c>
    </row>
    <row r="183" spans="1:11" x14ac:dyDescent="0.25">
      <c r="A183" s="12">
        <v>182</v>
      </c>
      <c r="B183" s="10">
        <f t="shared" si="12"/>
        <v>6.3</v>
      </c>
      <c r="C183" s="2">
        <f>Table134789[[#This Row],[Number]]*1000000*Table134789[[#This Row],[Multiplier]]</f>
        <v>1146600000</v>
      </c>
      <c r="D183" s="6">
        <f t="shared" si="15"/>
        <v>3.4927093406593362E-2</v>
      </c>
      <c r="E183" s="6">
        <f>Table134789[[#This Row],[Calibration Value]]/Constants!$B$1</f>
        <v>28.631068390340918</v>
      </c>
      <c r="F183" s="6">
        <f t="shared" si="16"/>
        <v>5.2328623757195186E-2</v>
      </c>
      <c r="G183" s="6">
        <f>$C183/Constants!$B$2</f>
        <v>19.11</v>
      </c>
      <c r="H183" s="9">
        <f t="shared" si="13"/>
        <v>1.2199018538328976E-3</v>
      </c>
      <c r="I183" s="9">
        <f t="shared" si="14"/>
        <v>2.7382848643220923E-3</v>
      </c>
      <c r="J183" s="10">
        <f>Table134789[[#This Row],[G Mass Ratio (kg)]]*1000</f>
        <v>1.2199018538328976</v>
      </c>
      <c r="K183" s="10">
        <f>Table134789[[#This Row],[G Mass Ratio (kt)]]*1000</f>
        <v>2.7382848643220923</v>
      </c>
    </row>
    <row r="184" spans="1:11" x14ac:dyDescent="0.25">
      <c r="A184" s="12">
        <v>183</v>
      </c>
      <c r="B184" s="10">
        <f t="shared" si="12"/>
        <v>6.3</v>
      </c>
      <c r="C184" s="2">
        <f>Table134789[[#This Row],[Number]]*1000000*Table134789[[#This Row],[Multiplier]]</f>
        <v>1152900000</v>
      </c>
      <c r="D184" s="6">
        <f t="shared" si="15"/>
        <v>3.4736234972677554E-2</v>
      </c>
      <c r="E184" s="6">
        <f>Table134789[[#This Row],[Calibration Value]]/Constants!$B$1</f>
        <v>28.78838195292521</v>
      </c>
      <c r="F184" s="6">
        <f t="shared" si="16"/>
        <v>5.2042674993494666E-2</v>
      </c>
      <c r="G184" s="6">
        <f>$C184/Constants!$B$2</f>
        <v>19.215</v>
      </c>
      <c r="H184" s="9">
        <f t="shared" si="13"/>
        <v>1.2066060200770672E-3</v>
      </c>
      <c r="I184" s="9">
        <f t="shared" si="14"/>
        <v>2.708440020478515E-3</v>
      </c>
      <c r="J184" s="10">
        <f>Table134789[[#This Row],[G Mass Ratio (kg)]]*1000</f>
        <v>1.2066060200770672</v>
      </c>
      <c r="K184" s="10">
        <f>Table134789[[#This Row],[G Mass Ratio (kt)]]*1000</f>
        <v>2.7084400204785148</v>
      </c>
    </row>
    <row r="185" spans="1:11" x14ac:dyDescent="0.25">
      <c r="A185" s="12">
        <v>184</v>
      </c>
      <c r="B185" s="10">
        <f t="shared" si="12"/>
        <v>6.3</v>
      </c>
      <c r="C185" s="2">
        <f>Table134789[[#This Row],[Number]]*1000000*Table134789[[#This Row],[Multiplier]]</f>
        <v>1159200000</v>
      </c>
      <c r="D185" s="6">
        <f t="shared" si="15"/>
        <v>3.4547451086956484E-2</v>
      </c>
      <c r="E185" s="6">
        <f>Table134789[[#This Row],[Calibration Value]]/Constants!$B$1</f>
        <v>28.945695515509499</v>
      </c>
      <c r="F185" s="6">
        <f t="shared" si="16"/>
        <v>5.1759834368530017E-2</v>
      </c>
      <c r="G185" s="6">
        <f>$C185/Constants!$B$2</f>
        <v>19.32</v>
      </c>
      <c r="H185" s="9">
        <f t="shared" si="13"/>
        <v>1.1935263766056506E-3</v>
      </c>
      <c r="I185" s="9">
        <f t="shared" si="14"/>
        <v>2.679080453857661E-3</v>
      </c>
      <c r="J185" s="10">
        <f>Table134789[[#This Row],[G Mass Ratio (kg)]]*1000</f>
        <v>1.1935263766056505</v>
      </c>
      <c r="K185" s="10">
        <f>Table134789[[#This Row],[G Mass Ratio (kt)]]*1000</f>
        <v>2.6790804538576611</v>
      </c>
    </row>
    <row r="186" spans="1:11" x14ac:dyDescent="0.25">
      <c r="A186" s="12">
        <v>185</v>
      </c>
      <c r="B186" s="10">
        <f t="shared" si="12"/>
        <v>6.3</v>
      </c>
      <c r="C186" s="2">
        <f>Table134789[[#This Row],[Number]]*1000000*Table134789[[#This Row],[Multiplier]]</f>
        <v>1165500000</v>
      </c>
      <c r="D186" s="6">
        <f t="shared" si="15"/>
        <v>3.4360708108108068E-2</v>
      </c>
      <c r="E186" s="6">
        <f>Table134789[[#This Row],[Calibration Value]]/Constants!$B$1</f>
        <v>29.103009078093791</v>
      </c>
      <c r="F186" s="6">
        <f t="shared" si="16"/>
        <v>5.1480051480051477E-2</v>
      </c>
      <c r="G186" s="6">
        <f>$C186/Constants!$B$2</f>
        <v>19.425000000000001</v>
      </c>
      <c r="H186" s="9">
        <f t="shared" si="13"/>
        <v>1.1806582616906034E-3</v>
      </c>
      <c r="I186" s="9">
        <f t="shared" si="14"/>
        <v>2.6501957003887502E-3</v>
      </c>
      <c r="J186" s="10">
        <f>Table134789[[#This Row],[G Mass Ratio (kg)]]*1000</f>
        <v>1.1806582616906034</v>
      </c>
      <c r="K186" s="10">
        <f>Table134789[[#This Row],[G Mass Ratio (kt)]]*1000</f>
        <v>2.6501957003887502</v>
      </c>
    </row>
    <row r="187" spans="1:11" x14ac:dyDescent="0.25">
      <c r="A187" s="12">
        <v>186</v>
      </c>
      <c r="B187" s="10">
        <f t="shared" si="12"/>
        <v>6.3</v>
      </c>
      <c r="C187" s="2">
        <f>Table134789[[#This Row],[Number]]*1000000*Table134789[[#This Row],[Multiplier]]</f>
        <v>1171800000</v>
      </c>
      <c r="D187" s="6">
        <f t="shared" si="15"/>
        <v>3.417597311827953E-2</v>
      </c>
      <c r="E187" s="6">
        <f>Table134789[[#This Row],[Calibration Value]]/Constants!$B$1</f>
        <v>29.26032264067808</v>
      </c>
      <c r="F187" s="6">
        <f t="shared" si="16"/>
        <v>5.1203277009728619E-2</v>
      </c>
      <c r="G187" s="6">
        <f>$C187/Constants!$B$2</f>
        <v>19.53</v>
      </c>
      <c r="H187" s="9">
        <f t="shared" si="13"/>
        <v>1.1679971385813652E-3</v>
      </c>
      <c r="I187" s="9">
        <f t="shared" si="14"/>
        <v>2.6217755765350036E-3</v>
      </c>
      <c r="J187" s="10">
        <f>Table134789[[#This Row],[G Mass Ratio (kg)]]*1000</f>
        <v>1.1679971385813652</v>
      </c>
      <c r="K187" s="10">
        <f>Table134789[[#This Row],[G Mass Ratio (kt)]]*1000</f>
        <v>2.6217755765350037</v>
      </c>
    </row>
    <row r="188" spans="1:11" x14ac:dyDescent="0.25">
      <c r="A188" s="12">
        <v>187</v>
      </c>
      <c r="B188" s="10">
        <f t="shared" si="12"/>
        <v>6.3</v>
      </c>
      <c r="C188" s="2">
        <f>Table134789[[#This Row],[Number]]*1000000*Table134789[[#This Row],[Multiplier]]</f>
        <v>1178100000</v>
      </c>
      <c r="D188" s="6">
        <f t="shared" si="15"/>
        <v>3.3993213903743276E-2</v>
      </c>
      <c r="E188" s="6">
        <f>Table134789[[#This Row],[Calibration Value]]/Constants!$B$1</f>
        <v>29.417636203262372</v>
      </c>
      <c r="F188" s="6">
        <f t="shared" si="16"/>
        <v>5.0929462694168572E-2</v>
      </c>
      <c r="G188" s="6">
        <f>$C188/Constants!$B$2</f>
        <v>19.635000000000002</v>
      </c>
      <c r="H188" s="9">
        <f t="shared" si="13"/>
        <v>1.1555385915056453E-3</v>
      </c>
      <c r="I188" s="9">
        <f t="shared" si="14"/>
        <v>2.5938101703167084E-3</v>
      </c>
      <c r="J188" s="10">
        <f>Table134789[[#This Row],[G Mass Ratio (kg)]]*1000</f>
        <v>1.1555385915056453</v>
      </c>
      <c r="K188" s="10">
        <f>Table134789[[#This Row],[G Mass Ratio (kt)]]*1000</f>
        <v>2.5938101703167082</v>
      </c>
    </row>
    <row r="189" spans="1:11" x14ac:dyDescent="0.25">
      <c r="A189" s="12">
        <v>188</v>
      </c>
      <c r="B189" s="10">
        <f t="shared" si="12"/>
        <v>6.3</v>
      </c>
      <c r="C189" s="2">
        <f>Table134789[[#This Row],[Number]]*1000000*Table134789[[#This Row],[Multiplier]]</f>
        <v>1184400000</v>
      </c>
      <c r="D189" s="6">
        <f t="shared" si="15"/>
        <v>3.381239893617017E-2</v>
      </c>
      <c r="E189" s="6">
        <f>Table134789[[#This Row],[Calibration Value]]/Constants!$B$1</f>
        <v>29.574949765846664</v>
      </c>
      <c r="F189" s="6">
        <f t="shared" si="16"/>
        <v>5.0658561296859174E-2</v>
      </c>
      <c r="G189" s="6">
        <f>$C189/Constants!$B$2</f>
        <v>19.739999999999998</v>
      </c>
      <c r="H189" s="9">
        <f t="shared" si="13"/>
        <v>1.1432783218187216E-3</v>
      </c>
      <c r="I189" s="9">
        <f t="shared" si="14"/>
        <v>2.5662898326676382E-3</v>
      </c>
      <c r="J189" s="10">
        <f>Table134789[[#This Row],[G Mass Ratio (kg)]]*1000</f>
        <v>1.1432783218187217</v>
      </c>
      <c r="K189" s="10">
        <f>Table134789[[#This Row],[G Mass Ratio (kt)]]*1000</f>
        <v>2.5662898326676382</v>
      </c>
    </row>
    <row r="190" spans="1:11" x14ac:dyDescent="0.25">
      <c r="A190" s="12">
        <v>189</v>
      </c>
      <c r="B190" s="10">
        <f t="shared" si="12"/>
        <v>6.3</v>
      </c>
      <c r="C190" s="2">
        <f>Table134789[[#This Row],[Number]]*1000000*Table134789[[#This Row],[Multiplier]]</f>
        <v>1190700000</v>
      </c>
      <c r="D190" s="6">
        <f t="shared" si="15"/>
        <v>3.3633497354497312E-2</v>
      </c>
      <c r="E190" s="6">
        <f>Table134789[[#This Row],[Calibration Value]]/Constants!$B$1</f>
        <v>29.732263328430953</v>
      </c>
      <c r="F190" s="6">
        <f t="shared" si="16"/>
        <v>5.0390526581002772E-2</v>
      </c>
      <c r="G190" s="6">
        <f>$C190/Constants!$B$2</f>
        <v>19.844999999999999</v>
      </c>
      <c r="H190" s="9">
        <f t="shared" si="13"/>
        <v>1.1312121442949776E-3</v>
      </c>
      <c r="I190" s="9">
        <f t="shared" si="14"/>
        <v>2.5392051691107468E-3</v>
      </c>
      <c r="J190" s="10">
        <f>Table134789[[#This Row],[G Mass Ratio (kg)]]*1000</f>
        <v>1.1312121442949776</v>
      </c>
      <c r="K190" s="10">
        <f>Table134789[[#This Row],[G Mass Ratio (kt)]]*1000</f>
        <v>2.5392051691107467</v>
      </c>
    </row>
    <row r="191" spans="1:11" x14ac:dyDescent="0.25">
      <c r="A191" s="12">
        <v>190</v>
      </c>
      <c r="B191" s="10">
        <f t="shared" si="12"/>
        <v>6.3</v>
      </c>
      <c r="C191" s="2">
        <f>Table134789[[#This Row],[Number]]*1000000*Table134789[[#This Row],[Multiplier]]</f>
        <v>1197000000</v>
      </c>
      <c r="D191" s="6">
        <f t="shared" si="15"/>
        <v>3.3456478947368383E-2</v>
      </c>
      <c r="E191" s="6">
        <f>Table134789[[#This Row],[Calibration Value]]/Constants!$B$1</f>
        <v>29.889576891015246</v>
      </c>
      <c r="F191" s="6">
        <f t="shared" si="16"/>
        <v>5.0125313283208024E-2</v>
      </c>
      <c r="G191" s="6">
        <f>$C191/Constants!$B$2</f>
        <v>19.95</v>
      </c>
      <c r="H191" s="9">
        <f t="shared" si="13"/>
        <v>1.1193359835557038E-3</v>
      </c>
      <c r="I191" s="9">
        <f t="shared" si="14"/>
        <v>2.512547031739751E-3</v>
      </c>
      <c r="J191" s="10">
        <f>Table134789[[#This Row],[G Mass Ratio (kg)]]*1000</f>
        <v>1.1193359835557037</v>
      </c>
      <c r="K191" s="10">
        <f>Table134789[[#This Row],[G Mass Ratio (kt)]]*1000</f>
        <v>2.5125470317397509</v>
      </c>
    </row>
    <row r="192" spans="1:11" x14ac:dyDescent="0.25">
      <c r="A192" s="12">
        <v>191</v>
      </c>
      <c r="B192" s="10">
        <f t="shared" si="12"/>
        <v>6.3</v>
      </c>
      <c r="C192" s="2">
        <f>Table134789[[#This Row],[Number]]*1000000*Table134789[[#This Row],[Multiplier]]</f>
        <v>1203300000</v>
      </c>
      <c r="D192" s="6">
        <f t="shared" si="15"/>
        <v>3.3281314136125617E-2</v>
      </c>
      <c r="E192" s="6">
        <f>Table134789[[#This Row],[Calibration Value]]/Constants!$B$1</f>
        <v>30.046890453599534</v>
      </c>
      <c r="F192" s="6">
        <f t="shared" si="16"/>
        <v>4.9862877088007976E-2</v>
      </c>
      <c r="G192" s="6">
        <f>$C192/Constants!$B$2</f>
        <v>20.055</v>
      </c>
      <c r="H192" s="9">
        <f t="shared" si="13"/>
        <v>1.1076458706274748E-3</v>
      </c>
      <c r="I192" s="9">
        <f t="shared" si="14"/>
        <v>2.4863065114937907E-3</v>
      </c>
      <c r="J192" s="10">
        <f>Table134789[[#This Row],[G Mass Ratio (kg)]]*1000</f>
        <v>1.1076458706274748</v>
      </c>
      <c r="K192" s="10">
        <f>Table134789[[#This Row],[G Mass Ratio (kt)]]*1000</f>
        <v>2.4863065114937908</v>
      </c>
    </row>
    <row r="193" spans="1:11" x14ac:dyDescent="0.25">
      <c r="A193" s="12">
        <v>192</v>
      </c>
      <c r="B193" s="10">
        <f t="shared" si="12"/>
        <v>6.3</v>
      </c>
      <c r="C193" s="2">
        <f>Table134789[[#This Row],[Number]]*1000000*Table134789[[#This Row],[Multiplier]]</f>
        <v>1209600000</v>
      </c>
      <c r="D193" s="6">
        <f t="shared" si="15"/>
        <v>3.3107973958333294E-2</v>
      </c>
      <c r="E193" s="6">
        <f>Table134789[[#This Row],[Calibration Value]]/Constants!$B$1</f>
        <v>30.204204016183827</v>
      </c>
      <c r="F193" s="6">
        <f t="shared" si="16"/>
        <v>4.96031746031746E-2</v>
      </c>
      <c r="G193" s="6">
        <f>$C193/Constants!$B$2</f>
        <v>20.16</v>
      </c>
      <c r="H193" s="9">
        <f t="shared" si="13"/>
        <v>1.0961379396256755E-3</v>
      </c>
      <c r="I193" s="9">
        <f t="shared" si="14"/>
        <v>2.4604749307130256E-3</v>
      </c>
      <c r="J193" s="10">
        <f>Table134789[[#This Row],[G Mass Ratio (kg)]]*1000</f>
        <v>1.0961379396256754</v>
      </c>
      <c r="K193" s="10">
        <f>Table134789[[#This Row],[G Mass Ratio (kt)]]*1000</f>
        <v>2.4604749307130254</v>
      </c>
    </row>
    <row r="194" spans="1:11" x14ac:dyDescent="0.25">
      <c r="A194" s="12">
        <v>193</v>
      </c>
      <c r="B194" s="10">
        <f t="shared" ref="B194:B257" si="17">6.3</f>
        <v>6.3</v>
      </c>
      <c r="C194" s="2">
        <f>Table134789[[#This Row],[Number]]*1000000*Table134789[[#This Row],[Multiplier]]</f>
        <v>1215900000</v>
      </c>
      <c r="D194" s="6">
        <f t="shared" si="15"/>
        <v>3.2936430051813431E-2</v>
      </c>
      <c r="E194" s="6">
        <f>Table134789[[#This Row],[Calibration Value]]/Constants!$B$1</f>
        <v>30.361517578768115</v>
      </c>
      <c r="F194" s="6">
        <f t="shared" si="16"/>
        <v>4.9346163335800643E-2</v>
      </c>
      <c r="G194" s="6">
        <f>$C194/Constants!$B$2</f>
        <v>20.265000000000001</v>
      </c>
      <c r="H194" s="9">
        <f t="shared" ref="H194:H257" si="18">POWER($D194,2)</f>
        <v>1.0848084245579988E-3</v>
      </c>
      <c r="I194" s="9">
        <f t="shared" ref="I194:I257" si="19">POWER($F194,2)</f>
        <v>2.4350438359635154E-3</v>
      </c>
      <c r="J194" s="10">
        <f>Table134789[[#This Row],[G Mass Ratio (kg)]]*1000</f>
        <v>1.0848084245579988</v>
      </c>
      <c r="K194" s="10">
        <f>Table134789[[#This Row],[G Mass Ratio (kt)]]*1000</f>
        <v>2.4350438359635156</v>
      </c>
    </row>
    <row r="195" spans="1:11" x14ac:dyDescent="0.25">
      <c r="A195" s="12">
        <v>194</v>
      </c>
      <c r="B195" s="10">
        <f t="shared" si="17"/>
        <v>6.3</v>
      </c>
      <c r="C195" s="2">
        <f>Table134789[[#This Row],[Number]]*1000000*Table134789[[#This Row],[Multiplier]]</f>
        <v>1222200000</v>
      </c>
      <c r="D195" s="6">
        <f t="shared" si="15"/>
        <v>3.2766654639175219E-2</v>
      </c>
      <c r="E195" s="6">
        <f>Table134789[[#This Row],[Calibration Value]]/Constants!$B$1</f>
        <v>30.518831141352408</v>
      </c>
      <c r="F195" s="6">
        <f t="shared" si="16"/>
        <v>4.9091801669121256E-2</v>
      </c>
      <c r="G195" s="6">
        <f>$C195/Constants!$B$2</f>
        <v>20.37</v>
      </c>
      <c r="H195" s="9">
        <f t="shared" si="18"/>
        <v>1.0736536562429828E-3</v>
      </c>
      <c r="I195" s="9">
        <f t="shared" si="19"/>
        <v>2.4100049911203367E-3</v>
      </c>
      <c r="J195" s="10">
        <f>Table134789[[#This Row],[G Mass Ratio (kg)]]*1000</f>
        <v>1.0736536562429828</v>
      </c>
      <c r="K195" s="10">
        <f>Table134789[[#This Row],[G Mass Ratio (kt)]]*1000</f>
        <v>2.4100049911203367</v>
      </c>
    </row>
    <row r="196" spans="1:11" x14ac:dyDescent="0.25">
      <c r="A196" s="12">
        <v>195</v>
      </c>
      <c r="B196" s="10">
        <f t="shared" si="17"/>
        <v>6.3</v>
      </c>
      <c r="C196" s="2">
        <f>Table134789[[#This Row],[Number]]*1000000*Table134789[[#This Row],[Multiplier]]</f>
        <v>1228500000</v>
      </c>
      <c r="D196" s="6">
        <f t="shared" si="15"/>
        <v>3.2598620512820475E-2</v>
      </c>
      <c r="E196" s="6">
        <f>Table134789[[#This Row],[Calibration Value]]/Constants!$B$1</f>
        <v>30.6761447039367</v>
      </c>
      <c r="F196" s="6">
        <f t="shared" si="16"/>
        <v>4.884004884004884E-2</v>
      </c>
      <c r="G196" s="6">
        <f>$C196/Constants!$B$2</f>
        <v>20.475000000000001</v>
      </c>
      <c r="H196" s="9">
        <f t="shared" si="18"/>
        <v>1.0626700593388799E-3</v>
      </c>
      <c r="I196" s="9">
        <f t="shared" si="19"/>
        <v>2.3853503706983562E-3</v>
      </c>
      <c r="J196" s="10">
        <f>Table134789[[#This Row],[G Mass Ratio (kg)]]*1000</f>
        <v>1.0626700593388798</v>
      </c>
      <c r="K196" s="10">
        <f>Table134789[[#This Row],[G Mass Ratio (kt)]]*1000</f>
        <v>2.3853503706983563</v>
      </c>
    </row>
    <row r="197" spans="1:11" x14ac:dyDescent="0.25">
      <c r="A197" s="12">
        <v>196</v>
      </c>
      <c r="B197" s="10">
        <f t="shared" si="17"/>
        <v>6.3</v>
      </c>
      <c r="C197" s="2">
        <f>Table134789[[#This Row],[Number]]*1000000*Table134789[[#This Row],[Multiplier]]</f>
        <v>1234800000</v>
      </c>
      <c r="D197" s="6">
        <f t="shared" si="15"/>
        <v>3.2432301020408123E-2</v>
      </c>
      <c r="E197" s="6">
        <f>Table134789[[#This Row],[Calibration Value]]/Constants!$B$1</f>
        <v>30.833458266520989</v>
      </c>
      <c r="F197" s="6">
        <f t="shared" si="16"/>
        <v>4.8590864917395532E-2</v>
      </c>
      <c r="G197" s="6">
        <f>$C197/Constants!$B$2</f>
        <v>20.58</v>
      </c>
      <c r="H197" s="9">
        <f t="shared" si="18"/>
        <v>1.0518541494783657E-3</v>
      </c>
      <c r="I197" s="9">
        <f t="shared" si="19"/>
        <v>2.3610721534205797E-3</v>
      </c>
      <c r="J197" s="10">
        <f>Table134789[[#This Row],[G Mass Ratio (kg)]]*1000</f>
        <v>1.0518541494783658</v>
      </c>
      <c r="K197" s="10">
        <f>Table134789[[#This Row],[G Mass Ratio (kt)]]*1000</f>
        <v>2.3610721534205799</v>
      </c>
    </row>
    <row r="198" spans="1:11" x14ac:dyDescent="0.25">
      <c r="A198" s="12">
        <v>197</v>
      </c>
      <c r="B198" s="10">
        <f t="shared" si="17"/>
        <v>6.3</v>
      </c>
      <c r="C198" s="2">
        <f>Table134789[[#This Row],[Number]]*1000000*Table134789[[#This Row],[Multiplier]]</f>
        <v>1241100000</v>
      </c>
      <c r="D198" s="6">
        <f t="shared" si="15"/>
        <v>3.226767005076138E-2</v>
      </c>
      <c r="E198" s="6">
        <f>Table134789[[#This Row],[Calibration Value]]/Constants!$B$1</f>
        <v>30.990771829105281</v>
      </c>
      <c r="F198" s="6">
        <f t="shared" si="16"/>
        <v>4.8344210780759005E-2</v>
      </c>
      <c r="G198" s="6">
        <f>$C198/Constants!$B$2</f>
        <v>20.684999999999999</v>
      </c>
      <c r="H198" s="9">
        <f t="shared" si="18"/>
        <v>1.0412025305048028E-3</v>
      </c>
      <c r="I198" s="9">
        <f t="shared" si="19"/>
        <v>2.337162716014455E-3</v>
      </c>
      <c r="J198" s="10">
        <f>Table134789[[#This Row],[G Mass Ratio (kg)]]*1000</f>
        <v>1.0412025305048027</v>
      </c>
      <c r="K198" s="10">
        <f>Table134789[[#This Row],[G Mass Ratio (kt)]]*1000</f>
        <v>2.337162716014455</v>
      </c>
    </row>
    <row r="199" spans="1:11" x14ac:dyDescent="0.25">
      <c r="A199" s="12">
        <v>198</v>
      </c>
      <c r="B199" s="10">
        <f t="shared" si="17"/>
        <v>6.3</v>
      </c>
      <c r="C199" s="2">
        <f>Table134789[[#This Row],[Number]]*1000000*Table134789[[#This Row],[Multiplier]]</f>
        <v>1247400000</v>
      </c>
      <c r="D199" s="6">
        <f t="shared" si="15"/>
        <v>3.2104702020201985E-2</v>
      </c>
      <c r="E199" s="6">
        <f>Table134789[[#This Row],[Calibration Value]]/Constants!$B$1</f>
        <v>31.14808539168957</v>
      </c>
      <c r="F199" s="6">
        <f t="shared" si="16"/>
        <v>4.8100048100048101E-2</v>
      </c>
      <c r="G199" s="6">
        <f>$C199/Constants!$B$2</f>
        <v>20.79</v>
      </c>
      <c r="H199" s="9">
        <f t="shared" si="18"/>
        <v>1.0307118918059615E-3</v>
      </c>
      <c r="I199" s="9">
        <f t="shared" si="19"/>
        <v>2.3136146272269408E-3</v>
      </c>
      <c r="J199" s="10">
        <f>Table134789[[#This Row],[G Mass Ratio (kg)]]*1000</f>
        <v>1.0307118918059615</v>
      </c>
      <c r="K199" s="10">
        <f>Table134789[[#This Row],[G Mass Ratio (kt)]]*1000</f>
        <v>2.3136146272269409</v>
      </c>
    </row>
    <row r="200" spans="1:11" x14ac:dyDescent="0.25">
      <c r="A200" s="12">
        <v>199</v>
      </c>
      <c r="B200" s="10">
        <f t="shared" si="17"/>
        <v>6.3</v>
      </c>
      <c r="C200" s="2">
        <f>Table134789[[#This Row],[Number]]*1000000*Table134789[[#This Row],[Multiplier]]</f>
        <v>1253700000</v>
      </c>
      <c r="D200" s="6">
        <f t="shared" si="15"/>
        <v>3.1943371859296445E-2</v>
      </c>
      <c r="E200" s="6">
        <f>Table134789[[#This Row],[Calibration Value]]/Constants!$B$1</f>
        <v>31.305398954273862</v>
      </c>
      <c r="F200" s="6">
        <f t="shared" si="16"/>
        <v>4.7858339315625748E-2</v>
      </c>
      <c r="G200" s="6">
        <f>$C200/Constants!$B$2</f>
        <v>20.895</v>
      </c>
      <c r="H200" s="9">
        <f t="shared" si="18"/>
        <v>1.0203790057412921E-3</v>
      </c>
      <c r="I200" s="9">
        <f t="shared" si="19"/>
        <v>2.2904206420495689E-3</v>
      </c>
      <c r="J200" s="10">
        <f>Table134789[[#This Row],[G Mass Ratio (kg)]]*1000</f>
        <v>1.020379005741292</v>
      </c>
      <c r="K200" s="10">
        <f>Table134789[[#This Row],[G Mass Ratio (kt)]]*1000</f>
        <v>2.2904206420495687</v>
      </c>
    </row>
    <row r="201" spans="1:11" x14ac:dyDescent="0.25">
      <c r="A201" s="12">
        <v>200</v>
      </c>
      <c r="B201" s="10">
        <f t="shared" si="17"/>
        <v>6.3</v>
      </c>
      <c r="C201" s="2">
        <f>Table134789[[#This Row],[Number]]*1000000*Table134789[[#This Row],[Multiplier]]</f>
        <v>1260000000</v>
      </c>
      <c r="D201" s="6">
        <f t="shared" si="15"/>
        <v>3.1783654999999966E-2</v>
      </c>
      <c r="E201" s="6">
        <f>Table134789[[#This Row],[Calibration Value]]/Constants!$B$1</f>
        <v>31.462712516858151</v>
      </c>
      <c r="F201" s="6">
        <f t="shared" si="16"/>
        <v>4.7619047619047616E-2</v>
      </c>
      <c r="G201" s="6">
        <f>$C201/Constants!$B$2</f>
        <v>21</v>
      </c>
      <c r="H201" s="9">
        <f t="shared" si="18"/>
        <v>1.0102007251590228E-3</v>
      </c>
      <c r="I201" s="9">
        <f t="shared" si="19"/>
        <v>2.2675736961451243E-3</v>
      </c>
      <c r="J201" s="10">
        <f>Table134789[[#This Row],[G Mass Ratio (kg)]]*1000</f>
        <v>1.0102007251590228</v>
      </c>
      <c r="K201" s="10">
        <f>Table134789[[#This Row],[G Mass Ratio (kt)]]*1000</f>
        <v>2.2675736961451243</v>
      </c>
    </row>
    <row r="202" spans="1:11" x14ac:dyDescent="0.25">
      <c r="A202" s="12">
        <v>201</v>
      </c>
      <c r="B202" s="10">
        <f t="shared" si="17"/>
        <v>6.3</v>
      </c>
      <c r="C202" s="2">
        <f>Table134789[[#This Row],[Number]]*1000000*Table134789[[#This Row],[Multiplier]]</f>
        <v>1266300000</v>
      </c>
      <c r="D202" s="6">
        <f t="shared" si="15"/>
        <v>3.1625527363184039E-2</v>
      </c>
      <c r="E202" s="6">
        <f>Table134789[[#This Row],[Calibration Value]]/Constants!$B$1</f>
        <v>31.620026079442443</v>
      </c>
      <c r="F202" s="6">
        <f t="shared" si="16"/>
        <v>4.7382136934375742E-2</v>
      </c>
      <c r="G202" s="6">
        <f>$C202/Constants!$B$2</f>
        <v>21.105</v>
      </c>
      <c r="H202" s="9">
        <f t="shared" si="18"/>
        <v>1.0001739809995024E-3</v>
      </c>
      <c r="I202" s="9">
        <f t="shared" si="19"/>
        <v>2.2450669004679337E-3</v>
      </c>
      <c r="J202" s="10">
        <f>Table134789[[#This Row],[G Mass Ratio (kg)]]*1000</f>
        <v>1.0001739809995023</v>
      </c>
      <c r="K202" s="10">
        <f>Table134789[[#This Row],[G Mass Ratio (kt)]]*1000</f>
        <v>2.2450669004679336</v>
      </c>
    </row>
    <row r="203" spans="1:11" x14ac:dyDescent="0.25">
      <c r="A203" s="12">
        <v>202</v>
      </c>
      <c r="B203" s="10">
        <f t="shared" si="17"/>
        <v>6.3</v>
      </c>
      <c r="C203" s="2">
        <f>Table134789[[#This Row],[Number]]*1000000*Table134789[[#This Row],[Multiplier]]</f>
        <v>1272600000</v>
      </c>
      <c r="D203" s="6">
        <f t="shared" si="15"/>
        <v>3.1468965346534615E-2</v>
      </c>
      <c r="E203" s="6">
        <f>Table134789[[#This Row],[Calibration Value]]/Constants!$B$1</f>
        <v>31.777339642026735</v>
      </c>
      <c r="F203" s="6">
        <f t="shared" si="16"/>
        <v>4.7147571900047147E-2</v>
      </c>
      <c r="G203" s="6">
        <f>$C203/Constants!$B$2</f>
        <v>21.21</v>
      </c>
      <c r="H203" s="9">
        <f t="shared" si="18"/>
        <v>9.9029577998139651E-4</v>
      </c>
      <c r="I203" s="9">
        <f t="shared" si="19"/>
        <v>2.2228935360701155E-3</v>
      </c>
      <c r="J203" s="10">
        <f>Table134789[[#This Row],[G Mass Ratio (kg)]]*1000</f>
        <v>0.99029577998139651</v>
      </c>
      <c r="K203" s="10">
        <f>Table134789[[#This Row],[G Mass Ratio (kt)]]*1000</f>
        <v>2.2228935360701154</v>
      </c>
    </row>
    <row r="204" spans="1:11" x14ac:dyDescent="0.25">
      <c r="A204" s="12">
        <v>203</v>
      </c>
      <c r="B204" s="10">
        <f t="shared" si="17"/>
        <v>6.3</v>
      </c>
      <c r="C204" s="2">
        <f>Table134789[[#This Row],[Number]]*1000000*Table134789[[#This Row],[Multiplier]]</f>
        <v>1278900000</v>
      </c>
      <c r="D204" s="6">
        <f t="shared" si="15"/>
        <v>3.1313945812807845E-2</v>
      </c>
      <c r="E204" s="6">
        <f>Table134789[[#This Row],[Calibration Value]]/Constants!$B$1</f>
        <v>31.934653204611024</v>
      </c>
      <c r="F204" s="6">
        <f t="shared" si="16"/>
        <v>4.6915317851278442E-2</v>
      </c>
      <c r="G204" s="6">
        <f>$C204/Constants!$B$2</f>
        <v>21.315000000000001</v>
      </c>
      <c r="H204" s="9">
        <f t="shared" si="18"/>
        <v>9.8056320236746593E-4</v>
      </c>
      <c r="I204" s="9">
        <f t="shared" si="19"/>
        <v>2.2010470490864856E-3</v>
      </c>
      <c r="J204" s="10">
        <f>Table134789[[#This Row],[G Mass Ratio (kg)]]*1000</f>
        <v>0.98056320236746597</v>
      </c>
      <c r="K204" s="10">
        <f>Table134789[[#This Row],[G Mass Ratio (kt)]]*1000</f>
        <v>2.2010470490864855</v>
      </c>
    </row>
    <row r="205" spans="1:11" x14ac:dyDescent="0.25">
      <c r="A205" s="12">
        <v>204</v>
      </c>
      <c r="B205" s="10">
        <f t="shared" si="17"/>
        <v>6.3</v>
      </c>
      <c r="C205" s="2">
        <f>Table134789[[#This Row],[Number]]*1000000*Table134789[[#This Row],[Multiplier]]</f>
        <v>1285200000</v>
      </c>
      <c r="D205" s="6">
        <f t="shared" si="15"/>
        <v>3.1160446078431336E-2</v>
      </c>
      <c r="E205" s="6">
        <f>Table134789[[#This Row],[Calibration Value]]/Constants!$B$1</f>
        <v>32.091966767195316</v>
      </c>
      <c r="F205" s="6">
        <f t="shared" si="16"/>
        <v>4.6685340802987856E-2</v>
      </c>
      <c r="G205" s="6">
        <f>$C205/Constants!$B$2</f>
        <v>21.42</v>
      </c>
      <c r="H205" s="9">
        <f t="shared" si="18"/>
        <v>9.7097339980682683E-4</v>
      </c>
      <c r="I205" s="9">
        <f t="shared" si="19"/>
        <v>2.1795210458911227E-3</v>
      </c>
      <c r="J205" s="10">
        <f>Table134789[[#This Row],[G Mass Ratio (kg)]]*1000</f>
        <v>0.97097339980682684</v>
      </c>
      <c r="K205" s="10">
        <f>Table134789[[#This Row],[G Mass Ratio (kt)]]*1000</f>
        <v>2.1795210458911227</v>
      </c>
    </row>
    <row r="206" spans="1:11" x14ac:dyDescent="0.25">
      <c r="A206" s="12">
        <v>205</v>
      </c>
      <c r="B206" s="10">
        <f t="shared" si="17"/>
        <v>6.3</v>
      </c>
      <c r="C206" s="2">
        <f>Table134789[[#This Row],[Number]]*1000000*Table134789[[#This Row],[Multiplier]]</f>
        <v>1291500000</v>
      </c>
      <c r="D206" s="6">
        <f t="shared" si="15"/>
        <v>3.1008443902438985E-2</v>
      </c>
      <c r="E206" s="6">
        <f>Table134789[[#This Row],[Calibration Value]]/Constants!$B$1</f>
        <v>32.249280329779609</v>
      </c>
      <c r="F206" s="6">
        <f t="shared" si="16"/>
        <v>4.6457607433217189E-2</v>
      </c>
      <c r="G206" s="6">
        <f>$C206/Constants!$B$2</f>
        <v>21.524999999999999</v>
      </c>
      <c r="H206" s="9">
        <f t="shared" si="18"/>
        <v>9.6152359325070544E-4</v>
      </c>
      <c r="I206" s="9">
        <f t="shared" si="19"/>
        <v>2.158309288418917E-3</v>
      </c>
      <c r="J206" s="10">
        <f>Table134789[[#This Row],[G Mass Ratio (kg)]]*1000</f>
        <v>0.96152359325070547</v>
      </c>
      <c r="K206" s="10">
        <f>Table134789[[#This Row],[G Mass Ratio (kt)]]*1000</f>
        <v>2.1583092884189168</v>
      </c>
    </row>
    <row r="207" spans="1:11" x14ac:dyDescent="0.25">
      <c r="A207" s="12">
        <v>206</v>
      </c>
      <c r="B207" s="10">
        <f t="shared" si="17"/>
        <v>6.3</v>
      </c>
      <c r="C207" s="2">
        <f>Table134789[[#This Row],[Number]]*1000000*Table134789[[#This Row],[Multiplier]]</f>
        <v>1297800000</v>
      </c>
      <c r="D207" s="6">
        <f t="shared" si="15"/>
        <v>3.0857917475728122E-2</v>
      </c>
      <c r="E207" s="6">
        <f>Table134789[[#This Row],[Calibration Value]]/Constants!$B$1</f>
        <v>32.406593892363894</v>
      </c>
      <c r="F207" s="6">
        <f t="shared" si="16"/>
        <v>4.6232085067036528E-2</v>
      </c>
      <c r="G207" s="6">
        <f>$C207/Constants!$B$2</f>
        <v>21.63</v>
      </c>
      <c r="H207" s="9">
        <f t="shared" si="18"/>
        <v>9.5221107093884704E-4</v>
      </c>
      <c r="I207" s="9">
        <f t="shared" si="19"/>
        <v>2.1374056896457019E-3</v>
      </c>
      <c r="J207" s="10">
        <f>Table134789[[#This Row],[G Mass Ratio (kg)]]*1000</f>
        <v>0.95221107093884705</v>
      </c>
      <c r="K207" s="10">
        <f>Table134789[[#This Row],[G Mass Ratio (kt)]]*1000</f>
        <v>2.1374056896457017</v>
      </c>
    </row>
    <row r="208" spans="1:11" x14ac:dyDescent="0.25">
      <c r="A208" s="12">
        <v>207</v>
      </c>
      <c r="B208" s="10">
        <f t="shared" si="17"/>
        <v>6.3</v>
      </c>
      <c r="C208" s="2">
        <f>Table134789[[#This Row],[Number]]*1000000*Table134789[[#This Row],[Multiplier]]</f>
        <v>1304100000</v>
      </c>
      <c r="D208" s="6">
        <f t="shared" ref="D208:D271" si="20">1/E208</f>
        <v>3.0708845410627985E-2</v>
      </c>
      <c r="E208" s="6">
        <f>Table134789[[#This Row],[Calibration Value]]/Constants!$B$1</f>
        <v>32.563907454948186</v>
      </c>
      <c r="F208" s="6">
        <f t="shared" ref="F208:F271" si="21">1/G208</f>
        <v>4.6008741660915578E-2</v>
      </c>
      <c r="G208" s="6">
        <f>$C208/Constants!$B$2</f>
        <v>21.734999999999999</v>
      </c>
      <c r="H208" s="9">
        <f t="shared" si="18"/>
        <v>9.430331864538475E-4</v>
      </c>
      <c r="I208" s="9">
        <f t="shared" si="19"/>
        <v>2.1168043092208689E-3</v>
      </c>
      <c r="J208" s="10">
        <f>Table134789[[#This Row],[G Mass Ratio (kg)]]*1000</f>
        <v>0.94303318645384748</v>
      </c>
      <c r="K208" s="10">
        <f>Table134789[[#This Row],[G Mass Ratio (kt)]]*1000</f>
        <v>2.116804309220869</v>
      </c>
    </row>
    <row r="209" spans="1:11" x14ac:dyDescent="0.25">
      <c r="A209" s="12">
        <v>208</v>
      </c>
      <c r="B209" s="10">
        <f t="shared" si="17"/>
        <v>6.3</v>
      </c>
      <c r="C209" s="2">
        <f>Table134789[[#This Row],[Number]]*1000000*Table134789[[#This Row],[Multiplier]]</f>
        <v>1310400000</v>
      </c>
      <c r="D209" s="6">
        <f t="shared" si="20"/>
        <v>3.0561206730769196E-2</v>
      </c>
      <c r="E209" s="6">
        <f>Table134789[[#This Row],[Calibration Value]]/Constants!$B$1</f>
        <v>32.721221017532478</v>
      </c>
      <c r="F209" s="6">
        <f t="shared" si="21"/>
        <v>4.5787545787545784E-2</v>
      </c>
      <c r="G209" s="6">
        <f>$C209/Constants!$B$2</f>
        <v>21.84</v>
      </c>
      <c r="H209" s="9">
        <f t="shared" si="18"/>
        <v>9.3398735684081238E-4</v>
      </c>
      <c r="I209" s="9">
        <f t="shared" si="19"/>
        <v>2.0964993492466016E-3</v>
      </c>
      <c r="J209" s="10">
        <f>Table134789[[#This Row],[G Mass Ratio (kg)]]*1000</f>
        <v>0.93398735684081235</v>
      </c>
      <c r="K209" s="10">
        <f>Table134789[[#This Row],[G Mass Ratio (kt)]]*1000</f>
        <v>2.0964993492466015</v>
      </c>
    </row>
    <row r="210" spans="1:11" x14ac:dyDescent="0.25">
      <c r="A210" s="12">
        <v>209</v>
      </c>
      <c r="B210" s="10">
        <f t="shared" si="17"/>
        <v>6.3</v>
      </c>
      <c r="C210" s="2">
        <f>Table134789[[#This Row],[Number]]*1000000*Table134789[[#This Row],[Multiplier]]</f>
        <v>1316700000</v>
      </c>
      <c r="D210" s="6">
        <f t="shared" si="20"/>
        <v>3.041498086124398E-2</v>
      </c>
      <c r="E210" s="6">
        <f>Table134789[[#This Row],[Calibration Value]]/Constants!$B$1</f>
        <v>32.878534580116771</v>
      </c>
      <c r="F210" s="6">
        <f t="shared" si="21"/>
        <v>4.5568466621098203E-2</v>
      </c>
      <c r="G210" s="6">
        <f>$C210/Constants!$B$2</f>
        <v>21.945</v>
      </c>
      <c r="H210" s="9">
        <f t="shared" si="18"/>
        <v>9.2507106078983765E-4</v>
      </c>
      <c r="I210" s="9">
        <f t="shared" si="19"/>
        <v>2.0764851501981411E-3</v>
      </c>
      <c r="J210" s="10">
        <f>Table134789[[#This Row],[G Mass Ratio (kg)]]*1000</f>
        <v>0.9250710607898377</v>
      </c>
      <c r="K210" s="10">
        <f>Table134789[[#This Row],[G Mass Ratio (kt)]]*1000</f>
        <v>2.0764851501981409</v>
      </c>
    </row>
    <row r="211" spans="1:11" x14ac:dyDescent="0.25">
      <c r="A211" s="12">
        <v>210</v>
      </c>
      <c r="B211" s="10">
        <f t="shared" si="17"/>
        <v>6.3</v>
      </c>
      <c r="C211" s="2">
        <f>Table134789[[#This Row],[Number]]*1000000*Table134789[[#This Row],[Multiplier]]</f>
        <v>1323000000</v>
      </c>
      <c r="D211" s="6">
        <f t="shared" si="20"/>
        <v>3.0270147619047581E-2</v>
      </c>
      <c r="E211" s="6">
        <f>Table134789[[#This Row],[Calibration Value]]/Constants!$B$1</f>
        <v>33.035848142701063</v>
      </c>
      <c r="F211" s="6">
        <f t="shared" si="21"/>
        <v>4.5351473922902494E-2</v>
      </c>
      <c r="G211" s="6">
        <f>$C211/Constants!$B$2</f>
        <v>22.05</v>
      </c>
      <c r="H211" s="9">
        <f t="shared" si="18"/>
        <v>9.1628183687893195E-4</v>
      </c>
      <c r="I211" s="9">
        <f t="shared" si="19"/>
        <v>2.056756186979705E-3</v>
      </c>
      <c r="J211" s="10">
        <f>Table134789[[#This Row],[G Mass Ratio (kg)]]*1000</f>
        <v>0.91628183687893194</v>
      </c>
      <c r="K211" s="10">
        <f>Table134789[[#This Row],[G Mass Ratio (kt)]]*1000</f>
        <v>2.0567561869797051</v>
      </c>
    </row>
    <row r="212" spans="1:11" x14ac:dyDescent="0.25">
      <c r="A212" s="12">
        <v>211</v>
      </c>
      <c r="B212" s="10">
        <f t="shared" si="17"/>
        <v>6.3</v>
      </c>
      <c r="C212" s="2">
        <f>Table134789[[#This Row],[Number]]*1000000*Table134789[[#This Row],[Multiplier]]</f>
        <v>1329300000</v>
      </c>
      <c r="D212" s="6">
        <f t="shared" si="20"/>
        <v>3.0126687203791434E-2</v>
      </c>
      <c r="E212" s="6">
        <f>Table134789[[#This Row],[Calibration Value]]/Constants!$B$1</f>
        <v>33.193161705285348</v>
      </c>
      <c r="F212" s="6">
        <f t="shared" si="21"/>
        <v>4.5136538027533285E-2</v>
      </c>
      <c r="G212" s="6">
        <f>$C212/Constants!$B$2</f>
        <v>22.155000000000001</v>
      </c>
      <c r="H212" s="9">
        <f t="shared" si="18"/>
        <v>9.0761728187509054E-4</v>
      </c>
      <c r="I212" s="9">
        <f t="shared" si="19"/>
        <v>2.0373070651109582E-3</v>
      </c>
      <c r="J212" s="10">
        <f>Table134789[[#This Row],[G Mass Ratio (kg)]]*1000</f>
        <v>0.9076172818750905</v>
      </c>
      <c r="K212" s="10">
        <f>Table134789[[#This Row],[G Mass Ratio (kt)]]*1000</f>
        <v>2.0373070651109582</v>
      </c>
    </row>
    <row r="213" spans="1:11" x14ac:dyDescent="0.25">
      <c r="A213" s="12">
        <v>212</v>
      </c>
      <c r="B213" s="10">
        <f t="shared" si="17"/>
        <v>6.3</v>
      </c>
      <c r="C213" s="2">
        <f>Table134789[[#This Row],[Number]]*1000000*Table134789[[#This Row],[Multiplier]]</f>
        <v>1335600000</v>
      </c>
      <c r="D213" s="6">
        <f t="shared" si="20"/>
        <v>2.9984580188679211E-2</v>
      </c>
      <c r="E213" s="6">
        <f>Table134789[[#This Row],[Calibration Value]]/Constants!$B$1</f>
        <v>33.350475267869641</v>
      </c>
      <c r="F213" s="6">
        <f t="shared" si="21"/>
        <v>4.4923629829290206E-2</v>
      </c>
      <c r="G213" s="6">
        <f>$C213/Constants!$B$2</f>
        <v>22.26</v>
      </c>
      <c r="H213" s="9">
        <f t="shared" si="18"/>
        <v>8.990750490913338E-4</v>
      </c>
      <c r="I213" s="9">
        <f t="shared" si="19"/>
        <v>2.0181325170390927E-3</v>
      </c>
      <c r="J213" s="10">
        <f>Table134789[[#This Row],[G Mass Ratio (kg)]]*1000</f>
        <v>0.89907504909133384</v>
      </c>
      <c r="K213" s="10">
        <f>Table134789[[#This Row],[G Mass Ratio (kt)]]*1000</f>
        <v>2.0181325170390929</v>
      </c>
    </row>
    <row r="214" spans="1:11" x14ac:dyDescent="0.25">
      <c r="A214" s="12">
        <v>213</v>
      </c>
      <c r="B214" s="10">
        <f t="shared" si="17"/>
        <v>6.3</v>
      </c>
      <c r="C214" s="2">
        <f>Table134789[[#This Row],[Number]]*1000000*Table134789[[#This Row],[Multiplier]]</f>
        <v>1341900000</v>
      </c>
      <c r="D214" s="6">
        <f t="shared" si="20"/>
        <v>2.9843807511737052E-2</v>
      </c>
      <c r="E214" s="6">
        <f>Table134789[[#This Row],[Calibration Value]]/Constants!$B$1</f>
        <v>33.507788830453933</v>
      </c>
      <c r="F214" s="6">
        <f t="shared" si="21"/>
        <v>4.47127207690588E-2</v>
      </c>
      <c r="G214" s="6">
        <f>$C214/Constants!$B$2</f>
        <v>22.364999999999998</v>
      </c>
      <c r="H214" s="9">
        <f t="shared" si="18"/>
        <v>8.9065284679761285E-4</v>
      </c>
      <c r="I214" s="9">
        <f t="shared" si="19"/>
        <v>1.9992273985718224E-3</v>
      </c>
      <c r="J214" s="10">
        <f>Table134789[[#This Row],[G Mass Ratio (kg)]]*1000</f>
        <v>0.89065284679761281</v>
      </c>
      <c r="K214" s="10">
        <f>Table134789[[#This Row],[G Mass Ratio (kt)]]*1000</f>
        <v>1.9992273985718223</v>
      </c>
    </row>
    <row r="215" spans="1:11" x14ac:dyDescent="0.25">
      <c r="A215" s="12">
        <v>214</v>
      </c>
      <c r="B215" s="10">
        <f t="shared" si="17"/>
        <v>6.3</v>
      </c>
      <c r="C215" s="2">
        <f>Table134789[[#This Row],[Number]]*1000000*Table134789[[#This Row],[Multiplier]]</f>
        <v>1348200000</v>
      </c>
      <c r="D215" s="6">
        <f t="shared" si="20"/>
        <v>2.9704350467289684E-2</v>
      </c>
      <c r="E215" s="6">
        <f>Table134789[[#This Row],[Calibration Value]]/Constants!$B$1</f>
        <v>33.665102393038225</v>
      </c>
      <c r="F215" s="6">
        <f t="shared" si="21"/>
        <v>4.4503782821539835E-2</v>
      </c>
      <c r="G215" s="6">
        <f>$C215/Constants!$B$2</f>
        <v>22.47</v>
      </c>
      <c r="H215" s="9">
        <f t="shared" si="18"/>
        <v>8.823484366835728E-4</v>
      </c>
      <c r="I215" s="9">
        <f t="shared" si="19"/>
        <v>1.9805866854267842E-3</v>
      </c>
      <c r="J215" s="10">
        <f>Table134789[[#This Row],[G Mass Ratio (kg)]]*1000</f>
        <v>0.88234843668357277</v>
      </c>
      <c r="K215" s="10">
        <f>Table134789[[#This Row],[G Mass Ratio (kt)]]*1000</f>
        <v>1.9805866854267842</v>
      </c>
    </row>
    <row r="216" spans="1:11" x14ac:dyDescent="0.25">
      <c r="A216" s="12">
        <v>215</v>
      </c>
      <c r="B216" s="10">
        <f t="shared" si="17"/>
        <v>6.3</v>
      </c>
      <c r="C216" s="2">
        <f>Table134789[[#This Row],[Number]]*1000000*Table134789[[#This Row],[Multiplier]]</f>
        <v>1354500000</v>
      </c>
      <c r="D216" s="6">
        <f t="shared" si="20"/>
        <v>2.9566190697674386E-2</v>
      </c>
      <c r="E216" s="6">
        <f>Table134789[[#This Row],[Calibration Value]]/Constants!$B$1</f>
        <v>33.82241595562251</v>
      </c>
      <c r="F216" s="6">
        <f t="shared" si="21"/>
        <v>4.4296788482834998E-2</v>
      </c>
      <c r="G216" s="6">
        <f>$C216/Constants!$B$2</f>
        <v>22.574999999999999</v>
      </c>
      <c r="H216" s="9">
        <f t="shared" si="18"/>
        <v>8.7415963237124738E-4</v>
      </c>
      <c r="I216" s="9">
        <f t="shared" si="19"/>
        <v>1.9622054698930232E-3</v>
      </c>
      <c r="J216" s="10">
        <f>Table134789[[#This Row],[G Mass Ratio (kg)]]*1000</f>
        <v>0.87415963237124739</v>
      </c>
      <c r="K216" s="10">
        <f>Table134789[[#This Row],[G Mass Ratio (kt)]]*1000</f>
        <v>1.9622054698930231</v>
      </c>
    </row>
    <row r="217" spans="1:11" x14ac:dyDescent="0.25">
      <c r="A217" s="12">
        <v>216</v>
      </c>
      <c r="B217" s="10">
        <f t="shared" si="17"/>
        <v>6.3</v>
      </c>
      <c r="C217" s="2">
        <f>Table134789[[#This Row],[Number]]*1000000*Table134789[[#This Row],[Multiplier]]</f>
        <v>1360800000</v>
      </c>
      <c r="D217" s="6">
        <f t="shared" si="20"/>
        <v>2.9429310185185152E-2</v>
      </c>
      <c r="E217" s="6">
        <f>Table134789[[#This Row],[Calibration Value]]/Constants!$B$1</f>
        <v>33.979729518206803</v>
      </c>
      <c r="F217" s="6">
        <f t="shared" si="21"/>
        <v>4.4091710758377423E-2</v>
      </c>
      <c r="G217" s="6">
        <f>$C217/Constants!$B$2</f>
        <v>22.68</v>
      </c>
      <c r="H217" s="9">
        <f t="shared" si="18"/>
        <v>8.660842979758425E-4</v>
      </c>
      <c r="I217" s="9">
        <f t="shared" si="19"/>
        <v>1.9440789576004153E-3</v>
      </c>
      <c r="J217" s="10">
        <f>Table134789[[#This Row],[G Mass Ratio (kg)]]*1000</f>
        <v>0.86608429797584252</v>
      </c>
      <c r="K217" s="10">
        <f>Table134789[[#This Row],[G Mass Ratio (kt)]]*1000</f>
        <v>1.9440789576004154</v>
      </c>
    </row>
    <row r="218" spans="1:11" x14ac:dyDescent="0.25">
      <c r="A218" s="12">
        <v>217</v>
      </c>
      <c r="B218" s="10">
        <f t="shared" si="17"/>
        <v>6.3</v>
      </c>
      <c r="C218" s="2">
        <f>Table134789[[#This Row],[Number]]*1000000*Table134789[[#This Row],[Multiplier]]</f>
        <v>1367100000</v>
      </c>
      <c r="D218" s="6">
        <f t="shared" si="20"/>
        <v>2.9293691244239597E-2</v>
      </c>
      <c r="E218" s="6">
        <f>Table134789[[#This Row],[Calibration Value]]/Constants!$B$1</f>
        <v>34.137043080791095</v>
      </c>
      <c r="F218" s="6">
        <f t="shared" si="21"/>
        <v>4.3888523151195964E-2</v>
      </c>
      <c r="G218" s="6">
        <f>$C218/Constants!$B$2</f>
        <v>22.785</v>
      </c>
      <c r="H218" s="9">
        <f t="shared" si="18"/>
        <v>8.5812034671283962E-4</v>
      </c>
      <c r="I218" s="9">
        <f t="shared" si="19"/>
        <v>1.9262024643930641E-3</v>
      </c>
      <c r="J218" s="10">
        <f>Table134789[[#This Row],[G Mass Ratio (kg)]]*1000</f>
        <v>0.85812034671283965</v>
      </c>
      <c r="K218" s="10">
        <f>Table134789[[#This Row],[G Mass Ratio (kt)]]*1000</f>
        <v>1.926202464393064</v>
      </c>
    </row>
    <row r="219" spans="1:11" x14ac:dyDescent="0.25">
      <c r="A219" s="12">
        <v>218</v>
      </c>
      <c r="B219" s="10">
        <f t="shared" si="17"/>
        <v>6.3</v>
      </c>
      <c r="C219" s="2">
        <f>Table134789[[#This Row],[Number]]*1000000*Table134789[[#This Row],[Multiplier]]</f>
        <v>1373400000</v>
      </c>
      <c r="D219" s="6">
        <f t="shared" si="20"/>
        <v>2.915931651376143E-2</v>
      </c>
      <c r="E219" s="6">
        <f>Table134789[[#This Row],[Calibration Value]]/Constants!$B$1</f>
        <v>34.294356643375387</v>
      </c>
      <c r="F219" s="6">
        <f t="shared" si="21"/>
        <v>4.3687199650502405E-2</v>
      </c>
      <c r="G219" s="6">
        <f>$C219/Constants!$B$2</f>
        <v>22.89</v>
      </c>
      <c r="H219" s="9">
        <f t="shared" si="18"/>
        <v>8.5026573954972008E-4</v>
      </c>
      <c r="I219" s="9">
        <f t="shared" si="19"/>
        <v>1.9085714133028574E-3</v>
      </c>
      <c r="J219" s="10">
        <f>Table134789[[#This Row],[G Mass Ratio (kg)]]*1000</f>
        <v>0.85026573954972007</v>
      </c>
      <c r="K219" s="10">
        <f>Table134789[[#This Row],[G Mass Ratio (kt)]]*1000</f>
        <v>1.9085714133028573</v>
      </c>
    </row>
    <row r="220" spans="1:11" x14ac:dyDescent="0.25">
      <c r="A220" s="12">
        <v>219</v>
      </c>
      <c r="B220" s="10">
        <f t="shared" si="17"/>
        <v>6.3</v>
      </c>
      <c r="C220" s="2">
        <f>Table134789[[#This Row],[Number]]*1000000*Table134789[[#This Row],[Multiplier]]</f>
        <v>1379700000</v>
      </c>
      <c r="D220" s="6">
        <f t="shared" si="20"/>
        <v>2.9026168949771652E-2</v>
      </c>
      <c r="E220" s="6">
        <f>Table134789[[#This Row],[Calibration Value]]/Constants!$B$1</f>
        <v>34.45167020595968</v>
      </c>
      <c r="F220" s="6">
        <f t="shared" si="21"/>
        <v>4.3487714720591431E-2</v>
      </c>
      <c r="G220" s="6">
        <f>$C220/Constants!$B$2</f>
        <v>22.995000000000001</v>
      </c>
      <c r="H220" s="9">
        <f t="shared" si="18"/>
        <v>8.4251848390068797E-4</v>
      </c>
      <c r="I220" s="9">
        <f t="shared" si="19"/>
        <v>1.8911813316195446E-3</v>
      </c>
      <c r="J220" s="10">
        <f>Table134789[[#This Row],[G Mass Ratio (kg)]]*1000</f>
        <v>0.84251848390068795</v>
      </c>
      <c r="K220" s="10">
        <f>Table134789[[#This Row],[G Mass Ratio (kt)]]*1000</f>
        <v>1.8911813316195445</v>
      </c>
    </row>
    <row r="221" spans="1:11" x14ac:dyDescent="0.25">
      <c r="A221" s="12">
        <v>220</v>
      </c>
      <c r="B221" s="10">
        <f t="shared" si="17"/>
        <v>6.3</v>
      </c>
      <c r="C221" s="2">
        <f>Table134789[[#This Row],[Number]]*1000000*Table134789[[#This Row],[Multiplier]]</f>
        <v>1386000000</v>
      </c>
      <c r="D221" s="6">
        <f t="shared" si="20"/>
        <v>2.8894231818181786E-2</v>
      </c>
      <c r="E221" s="6">
        <f>Table134789[[#This Row],[Calibration Value]]/Constants!$B$1</f>
        <v>34.608983768543965</v>
      </c>
      <c r="F221" s="6">
        <f t="shared" si="21"/>
        <v>4.3290043290043288E-2</v>
      </c>
      <c r="G221" s="6">
        <f>$C221/Constants!$B$2</f>
        <v>23.1</v>
      </c>
      <c r="H221" s="9">
        <f t="shared" si="18"/>
        <v>8.3487663236282868E-4</v>
      </c>
      <c r="I221" s="9">
        <f t="shared" si="19"/>
        <v>1.8740278480538219E-3</v>
      </c>
      <c r="J221" s="10">
        <f>Table134789[[#This Row],[G Mass Ratio (kg)]]*1000</f>
        <v>0.83487663236282872</v>
      </c>
      <c r="K221" s="10">
        <f>Table134789[[#This Row],[G Mass Ratio (kt)]]*1000</f>
        <v>1.8740278480538219</v>
      </c>
    </row>
    <row r="222" spans="1:11" x14ac:dyDescent="0.25">
      <c r="A222" s="12">
        <v>221</v>
      </c>
      <c r="B222" s="10">
        <f t="shared" si="17"/>
        <v>6.3</v>
      </c>
      <c r="C222" s="2">
        <f>Table134789[[#This Row],[Number]]*1000000*Table134789[[#This Row],[Multiplier]]</f>
        <v>1392300000</v>
      </c>
      <c r="D222" s="6">
        <f t="shared" si="20"/>
        <v>2.8763488687782772E-2</v>
      </c>
      <c r="E222" s="6">
        <f>Table134789[[#This Row],[Calibration Value]]/Constants!$B$1</f>
        <v>34.766297331128257</v>
      </c>
      <c r="F222" s="6">
        <f t="shared" si="21"/>
        <v>4.3094160741219571E-2</v>
      </c>
      <c r="G222" s="6">
        <f>$C222/Constants!$B$2</f>
        <v>23.204999999999998</v>
      </c>
      <c r="H222" s="9">
        <f t="shared" si="18"/>
        <v>8.2733828149220753E-4</v>
      </c>
      <c r="I222" s="9">
        <f t="shared" si="19"/>
        <v>1.8571066899900701E-3</v>
      </c>
      <c r="J222" s="10">
        <f>Table134789[[#This Row],[G Mass Ratio (kg)]]*1000</f>
        <v>0.82733828149220756</v>
      </c>
      <c r="K222" s="10">
        <f>Table134789[[#This Row],[G Mass Ratio (kt)]]*1000</f>
        <v>1.8571066899900701</v>
      </c>
    </row>
    <row r="223" spans="1:11" x14ac:dyDescent="0.25">
      <c r="A223" s="12">
        <v>222</v>
      </c>
      <c r="B223" s="10">
        <f t="shared" si="17"/>
        <v>6.3</v>
      </c>
      <c r="C223" s="2">
        <f>Table134789[[#This Row],[Number]]*1000000*Table134789[[#This Row],[Multiplier]]</f>
        <v>1398600000</v>
      </c>
      <c r="D223" s="6">
        <f t="shared" si="20"/>
        <v>2.8633923423423389E-2</v>
      </c>
      <c r="E223" s="6">
        <f>Table134789[[#This Row],[Calibration Value]]/Constants!$B$1</f>
        <v>34.923610893712549</v>
      </c>
      <c r="F223" s="6">
        <f t="shared" si="21"/>
        <v>4.2900042900042901E-2</v>
      </c>
      <c r="G223" s="6">
        <f>$C223/Constants!$B$2</f>
        <v>23.31</v>
      </c>
      <c r="H223" s="9">
        <f t="shared" si="18"/>
        <v>8.1990157061847461E-4</v>
      </c>
      <c r="I223" s="9">
        <f t="shared" si="19"/>
        <v>1.8404136808255213E-3</v>
      </c>
      <c r="J223" s="10">
        <f>Table134789[[#This Row],[G Mass Ratio (kg)]]*1000</f>
        <v>0.81990157061847457</v>
      </c>
      <c r="K223" s="10">
        <f>Table134789[[#This Row],[G Mass Ratio (kt)]]*1000</f>
        <v>1.8404136808255214</v>
      </c>
    </row>
    <row r="224" spans="1:11" x14ac:dyDescent="0.25">
      <c r="A224" s="12">
        <v>223</v>
      </c>
      <c r="B224" s="10">
        <f t="shared" si="17"/>
        <v>6.3</v>
      </c>
      <c r="C224" s="2">
        <f>Table134789[[#This Row],[Number]]*1000000*Table134789[[#This Row],[Multiplier]]</f>
        <v>1404900000</v>
      </c>
      <c r="D224" s="6">
        <f t="shared" si="20"/>
        <v>2.8505520179372162E-2</v>
      </c>
      <c r="E224" s="6">
        <f>Table134789[[#This Row],[Calibration Value]]/Constants!$B$1</f>
        <v>35.080924456296842</v>
      </c>
      <c r="F224" s="6">
        <f t="shared" si="21"/>
        <v>4.270766602605168E-2</v>
      </c>
      <c r="G224" s="6">
        <f>$C224/Constants!$B$2</f>
        <v>23.414999999999999</v>
      </c>
      <c r="H224" s="9">
        <f t="shared" si="18"/>
        <v>8.125646806965936E-4</v>
      </c>
      <c r="I224" s="9">
        <f t="shared" si="19"/>
        <v>1.8239447373927689E-3</v>
      </c>
      <c r="J224" s="10">
        <f>Table134789[[#This Row],[G Mass Ratio (kg)]]*1000</f>
        <v>0.8125646806965936</v>
      </c>
      <c r="K224" s="10">
        <f>Table134789[[#This Row],[G Mass Ratio (kt)]]*1000</f>
        <v>1.8239447373927689</v>
      </c>
    </row>
    <row r="225" spans="1:11" x14ac:dyDescent="0.25">
      <c r="A225" s="12">
        <v>224</v>
      </c>
      <c r="B225" s="10">
        <f t="shared" si="17"/>
        <v>6.3</v>
      </c>
      <c r="C225" s="2">
        <f>Table134789[[#This Row],[Number]]*1000000*Table134789[[#This Row],[Multiplier]]</f>
        <v>1411200000</v>
      </c>
      <c r="D225" s="6">
        <f t="shared" si="20"/>
        <v>2.8378263392857112E-2</v>
      </c>
      <c r="E225" s="6">
        <f>Table134789[[#This Row],[Calibration Value]]/Constants!$B$1</f>
        <v>35.238238018881127</v>
      </c>
      <c r="F225" s="6">
        <f t="shared" si="21"/>
        <v>4.2517006802721087E-2</v>
      </c>
      <c r="G225" s="6">
        <f>$C225/Constants!$B$2</f>
        <v>23.52</v>
      </c>
      <c r="H225" s="9">
        <f t="shared" si="18"/>
        <v>8.0532583319437403E-4</v>
      </c>
      <c r="I225" s="9">
        <f t="shared" si="19"/>
        <v>1.8076958674626312E-3</v>
      </c>
      <c r="J225" s="10">
        <f>Table134789[[#This Row],[G Mass Ratio (kg)]]*1000</f>
        <v>0.80532583319437401</v>
      </c>
      <c r="K225" s="10">
        <f>Table134789[[#This Row],[G Mass Ratio (kt)]]*1000</f>
        <v>1.8076958674626313</v>
      </c>
    </row>
    <row r="226" spans="1:11" x14ac:dyDescent="0.25">
      <c r="A226" s="12">
        <v>225</v>
      </c>
      <c r="B226" s="10">
        <f t="shared" si="17"/>
        <v>6.3</v>
      </c>
      <c r="C226" s="2">
        <f>Table134789[[#This Row],[Number]]*1000000*Table134789[[#This Row],[Multiplier]]</f>
        <v>1417500000</v>
      </c>
      <c r="D226" s="6">
        <f t="shared" si="20"/>
        <v>2.8252137777777745E-2</v>
      </c>
      <c r="E226" s="6">
        <f>Table134789[[#This Row],[Calibration Value]]/Constants!$B$1</f>
        <v>35.395551581465419</v>
      </c>
      <c r="F226" s="6">
        <f t="shared" si="21"/>
        <v>4.2328042328042326E-2</v>
      </c>
      <c r="G226" s="6">
        <f>$C226/Constants!$B$2</f>
        <v>23.625</v>
      </c>
      <c r="H226" s="9">
        <f t="shared" si="18"/>
        <v>7.9818328901453642E-4</v>
      </c>
      <c r="I226" s="9">
        <f t="shared" si="19"/>
        <v>1.7916631673245429E-3</v>
      </c>
      <c r="J226" s="10">
        <f>Table134789[[#This Row],[G Mass Ratio (kg)]]*1000</f>
        <v>0.79818328901453639</v>
      </c>
      <c r="K226" s="10">
        <f>Table134789[[#This Row],[G Mass Ratio (kt)]]*1000</f>
        <v>1.7916631673245429</v>
      </c>
    </row>
    <row r="227" spans="1:11" x14ac:dyDescent="0.25">
      <c r="A227" s="12">
        <v>226</v>
      </c>
      <c r="B227" s="10">
        <f t="shared" si="17"/>
        <v>6.3</v>
      </c>
      <c r="C227" s="2">
        <f>Table134789[[#This Row],[Number]]*1000000*Table134789[[#This Row],[Multiplier]]</f>
        <v>1423800000</v>
      </c>
      <c r="D227" s="6">
        <f t="shared" si="20"/>
        <v>2.8127128318584039E-2</v>
      </c>
      <c r="E227" s="6">
        <f>Table134789[[#This Row],[Calibration Value]]/Constants!$B$1</f>
        <v>35.552865144049711</v>
      </c>
      <c r="F227" s="6">
        <f t="shared" si="21"/>
        <v>4.2140750105351878E-2</v>
      </c>
      <c r="G227" s="6">
        <f>$C227/Constants!$B$2</f>
        <v>23.73</v>
      </c>
      <c r="H227" s="9">
        <f t="shared" si="18"/>
        <v>7.9113534745009213E-4</v>
      </c>
      <c r="I227" s="9">
        <f t="shared" si="19"/>
        <v>1.7758428194417143E-3</v>
      </c>
      <c r="J227" s="10">
        <f>Table134789[[#This Row],[G Mass Ratio (kg)]]*1000</f>
        <v>0.79113534745009217</v>
      </c>
      <c r="K227" s="10">
        <f>Table134789[[#This Row],[G Mass Ratio (kt)]]*1000</f>
        <v>1.7758428194417142</v>
      </c>
    </row>
    <row r="228" spans="1:11" x14ac:dyDescent="0.25">
      <c r="A228" s="12">
        <v>227</v>
      </c>
      <c r="B228" s="10">
        <f t="shared" si="17"/>
        <v>6.3</v>
      </c>
      <c r="C228" s="2">
        <f>Table134789[[#This Row],[Number]]*1000000*Table134789[[#This Row],[Multiplier]]</f>
        <v>1430100000</v>
      </c>
      <c r="D228" s="6">
        <f t="shared" si="20"/>
        <v>2.8003220264317147E-2</v>
      </c>
      <c r="E228" s="6">
        <f>Table134789[[#This Row],[Calibration Value]]/Constants!$B$1</f>
        <v>35.710178706634004</v>
      </c>
      <c r="F228" s="6">
        <f t="shared" si="21"/>
        <v>4.1955108034403187E-2</v>
      </c>
      <c r="G228" s="6">
        <f>$C228/Constants!$B$2</f>
        <v>23.835000000000001</v>
      </c>
      <c r="H228" s="9">
        <f t="shared" si="18"/>
        <v>7.8418034517186255E-4</v>
      </c>
      <c r="I228" s="9">
        <f t="shared" si="19"/>
        <v>1.7602310901784427E-3</v>
      </c>
      <c r="J228" s="10">
        <f>Table134789[[#This Row],[G Mass Ratio (kg)]]*1000</f>
        <v>0.78418034517186253</v>
      </c>
      <c r="K228" s="10">
        <f>Table134789[[#This Row],[G Mass Ratio (kt)]]*1000</f>
        <v>1.7602310901784428</v>
      </c>
    </row>
    <row r="229" spans="1:11" x14ac:dyDescent="0.25">
      <c r="A229" s="12">
        <v>228</v>
      </c>
      <c r="B229" s="10">
        <f t="shared" si="17"/>
        <v>6.3</v>
      </c>
      <c r="C229" s="2">
        <f>Table134789[[#This Row],[Number]]*1000000*Table134789[[#This Row],[Multiplier]]</f>
        <v>1436400000</v>
      </c>
      <c r="D229" s="6">
        <f t="shared" si="20"/>
        <v>2.7880399122806983E-2</v>
      </c>
      <c r="E229" s="6">
        <f>Table134789[[#This Row],[Calibration Value]]/Constants!$B$1</f>
        <v>35.867492269218296</v>
      </c>
      <c r="F229" s="6">
        <f t="shared" si="21"/>
        <v>4.1771094402673348E-2</v>
      </c>
      <c r="G229" s="6">
        <f>$C229/Constants!$B$2</f>
        <v>23.94</v>
      </c>
      <c r="H229" s="9">
        <f t="shared" si="18"/>
        <v>7.7731665524701638E-4</v>
      </c>
      <c r="I229" s="9">
        <f t="shared" si="19"/>
        <v>1.7448243275970487E-3</v>
      </c>
      <c r="J229" s="10">
        <f>Table134789[[#This Row],[G Mass Ratio (kg)]]*1000</f>
        <v>0.77731665524701643</v>
      </c>
      <c r="K229" s="10">
        <f>Table134789[[#This Row],[G Mass Ratio (kt)]]*1000</f>
        <v>1.7448243275970488</v>
      </c>
    </row>
    <row r="230" spans="1:11" x14ac:dyDescent="0.25">
      <c r="A230" s="12">
        <v>229</v>
      </c>
      <c r="B230" s="10">
        <f t="shared" si="17"/>
        <v>6.3</v>
      </c>
      <c r="C230" s="2">
        <f>Table134789[[#This Row],[Number]]*1000000*Table134789[[#This Row],[Multiplier]]</f>
        <v>1442700000</v>
      </c>
      <c r="D230" s="6">
        <f t="shared" si="20"/>
        <v>2.7758650655021803E-2</v>
      </c>
      <c r="E230" s="6">
        <f>Table134789[[#This Row],[Calibration Value]]/Constants!$B$1</f>
        <v>36.024805831802581</v>
      </c>
      <c r="F230" s="6">
        <f t="shared" si="21"/>
        <v>4.1588687876897484E-2</v>
      </c>
      <c r="G230" s="6">
        <f>$C230/Constants!$B$2</f>
        <v>24.045000000000002</v>
      </c>
      <c r="H230" s="9">
        <f t="shared" si="18"/>
        <v>7.7054268618754237E-4</v>
      </c>
      <c r="I230" s="9">
        <f t="shared" si="19"/>
        <v>1.7296189593219997E-3</v>
      </c>
      <c r="J230" s="10">
        <f>Table134789[[#This Row],[G Mass Ratio (kg)]]*1000</f>
        <v>0.7705426861875424</v>
      </c>
      <c r="K230" s="10">
        <f>Table134789[[#This Row],[G Mass Ratio (kt)]]*1000</f>
        <v>1.7296189593219997</v>
      </c>
    </row>
    <row r="231" spans="1:11" x14ac:dyDescent="0.25">
      <c r="A231" s="12">
        <v>230</v>
      </c>
      <c r="B231" s="10">
        <f t="shared" si="17"/>
        <v>6.3</v>
      </c>
      <c r="C231" s="2">
        <f>Table134789[[#This Row],[Number]]*1000000*Table134789[[#This Row],[Multiplier]]</f>
        <v>1449000000</v>
      </c>
      <c r="D231" s="6">
        <f t="shared" si="20"/>
        <v>2.7637960869565187E-2</v>
      </c>
      <c r="E231" s="6">
        <f>Table134789[[#This Row],[Calibration Value]]/Constants!$B$1</f>
        <v>36.182119394386874</v>
      </c>
      <c r="F231" s="6">
        <f t="shared" si="21"/>
        <v>4.1407867494824016E-2</v>
      </c>
      <c r="G231" s="6">
        <f>$C231/Constants!$B$2</f>
        <v>24.15</v>
      </c>
      <c r="H231" s="9">
        <f t="shared" si="18"/>
        <v>7.6385688102761646E-4</v>
      </c>
      <c r="I231" s="9">
        <f t="shared" si="19"/>
        <v>1.7146114904689033E-3</v>
      </c>
      <c r="J231" s="10">
        <f>Table134789[[#This Row],[G Mass Ratio (kg)]]*1000</f>
        <v>0.76385688102761651</v>
      </c>
      <c r="K231" s="10">
        <f>Table134789[[#This Row],[G Mass Ratio (kt)]]*1000</f>
        <v>1.7146114904689034</v>
      </c>
    </row>
    <row r="232" spans="1:11" x14ac:dyDescent="0.25">
      <c r="A232" s="12">
        <v>231</v>
      </c>
      <c r="B232" s="10">
        <f t="shared" si="17"/>
        <v>6.3</v>
      </c>
      <c r="C232" s="2">
        <f>Table134789[[#This Row],[Number]]*1000000*Table134789[[#This Row],[Multiplier]]</f>
        <v>1455300000</v>
      </c>
      <c r="D232" s="6">
        <f t="shared" si="20"/>
        <v>2.7518316017315983E-2</v>
      </c>
      <c r="E232" s="6">
        <f>Table134789[[#This Row],[Calibration Value]]/Constants!$B$1</f>
        <v>36.339432956971166</v>
      </c>
      <c r="F232" s="6">
        <f t="shared" si="21"/>
        <v>4.122861265718409E-2</v>
      </c>
      <c r="G232" s="6">
        <f>$C232/Constants!$B$2</f>
        <v>24.254999999999999</v>
      </c>
      <c r="H232" s="9">
        <f t="shared" si="18"/>
        <v>7.5725771642886936E-4</v>
      </c>
      <c r="I232" s="9">
        <f t="shared" si="19"/>
        <v>1.6997985016361202E-3</v>
      </c>
      <c r="J232" s="10">
        <f>Table134789[[#This Row],[G Mass Ratio (kg)]]*1000</f>
        <v>0.75725771642886941</v>
      </c>
      <c r="K232" s="10">
        <f>Table134789[[#This Row],[G Mass Ratio (kt)]]*1000</f>
        <v>1.6997985016361201</v>
      </c>
    </row>
    <row r="233" spans="1:11" x14ac:dyDescent="0.25">
      <c r="A233" s="12">
        <v>232</v>
      </c>
      <c r="B233" s="10">
        <f t="shared" si="17"/>
        <v>6.3</v>
      </c>
      <c r="C233" s="2">
        <f>Table134789[[#This Row],[Number]]*1000000*Table134789[[#This Row],[Multiplier]]</f>
        <v>1461600000</v>
      </c>
      <c r="D233" s="6">
        <f t="shared" si="20"/>
        <v>2.7399702586206862E-2</v>
      </c>
      <c r="E233" s="6">
        <f>Table134789[[#This Row],[Calibration Value]]/Constants!$B$1</f>
        <v>36.496746519555458</v>
      </c>
      <c r="F233" s="6">
        <f t="shared" si="21"/>
        <v>4.1050903119868636E-2</v>
      </c>
      <c r="G233" s="6">
        <f>$C233/Constants!$B$2</f>
        <v>24.36</v>
      </c>
      <c r="H233" s="9">
        <f t="shared" si="18"/>
        <v>7.5074370181259101E-4</v>
      </c>
      <c r="I233" s="9">
        <f t="shared" si="19"/>
        <v>1.6851766469568406E-3</v>
      </c>
      <c r="J233" s="10">
        <f>Table134789[[#This Row],[G Mass Ratio (kg)]]*1000</f>
        <v>0.75074370181259098</v>
      </c>
      <c r="K233" s="10">
        <f>Table134789[[#This Row],[G Mass Ratio (kt)]]*1000</f>
        <v>1.6851766469568406</v>
      </c>
    </row>
    <row r="234" spans="1:11" x14ac:dyDescent="0.25">
      <c r="A234" s="12">
        <v>233</v>
      </c>
      <c r="B234" s="10">
        <f t="shared" si="17"/>
        <v>6.3</v>
      </c>
      <c r="C234" s="2">
        <f>Table134789[[#This Row],[Number]]*1000000*Table134789[[#This Row],[Multiplier]]</f>
        <v>1467900000</v>
      </c>
      <c r="D234" s="6">
        <f t="shared" si="20"/>
        <v>2.7282107296137306E-2</v>
      </c>
      <c r="E234" s="6">
        <f>Table134789[[#This Row],[Calibration Value]]/Constants!$B$1</f>
        <v>36.65406008213975</v>
      </c>
      <c r="F234" s="6">
        <f t="shared" si="21"/>
        <v>4.0874718986306971E-2</v>
      </c>
      <c r="G234" s="6">
        <f>$C234/Constants!$B$2</f>
        <v>24.465</v>
      </c>
      <c r="H234" s="9">
        <f t="shared" si="18"/>
        <v>7.4431337851794835E-4</v>
      </c>
      <c r="I234" s="9">
        <f t="shared" si="19"/>
        <v>1.6707426522095635E-3</v>
      </c>
      <c r="J234" s="10">
        <f>Table134789[[#This Row],[G Mass Ratio (kg)]]*1000</f>
        <v>0.74431337851794832</v>
      </c>
      <c r="K234" s="10">
        <f>Table134789[[#This Row],[G Mass Ratio (kt)]]*1000</f>
        <v>1.6707426522095634</v>
      </c>
    </row>
    <row r="235" spans="1:11" x14ac:dyDescent="0.25">
      <c r="A235" s="12">
        <v>234</v>
      </c>
      <c r="B235" s="10">
        <f t="shared" si="17"/>
        <v>6.3</v>
      </c>
      <c r="C235" s="2">
        <f>Table134789[[#This Row],[Number]]*1000000*Table134789[[#This Row],[Multiplier]]</f>
        <v>1474200000</v>
      </c>
      <c r="D235" s="6">
        <f t="shared" si="20"/>
        <v>2.7165517094017065E-2</v>
      </c>
      <c r="E235" s="6">
        <f>Table134789[[#This Row],[Calibration Value]]/Constants!$B$1</f>
        <v>36.811373644724036</v>
      </c>
      <c r="F235" s="6">
        <f t="shared" si="21"/>
        <v>4.0700040700040699E-2</v>
      </c>
      <c r="G235" s="6">
        <f>$C235/Constants!$B$2</f>
        <v>24.57</v>
      </c>
      <c r="H235" s="9">
        <f t="shared" si="18"/>
        <v>7.3796531898533341E-4</v>
      </c>
      <c r="I235" s="9">
        <f t="shared" si="19"/>
        <v>1.6564933129849693E-3</v>
      </c>
      <c r="J235" s="10">
        <f>Table134789[[#This Row],[G Mass Ratio (kg)]]*1000</f>
        <v>0.73796531898533346</v>
      </c>
      <c r="K235" s="10">
        <f>Table134789[[#This Row],[G Mass Ratio (kt)]]*1000</f>
        <v>1.6564933129849693</v>
      </c>
    </row>
    <row r="236" spans="1:11" x14ac:dyDescent="0.25">
      <c r="A236" s="12">
        <v>235</v>
      </c>
      <c r="B236" s="10">
        <f t="shared" si="17"/>
        <v>6.3</v>
      </c>
      <c r="C236" s="2">
        <f>Table134789[[#This Row],[Number]]*1000000*Table134789[[#This Row],[Multiplier]]</f>
        <v>1480500000</v>
      </c>
      <c r="D236" s="6">
        <f t="shared" si="20"/>
        <v>2.704991914893614E-2</v>
      </c>
      <c r="E236" s="6">
        <f>Table134789[[#This Row],[Calibration Value]]/Constants!$B$1</f>
        <v>36.968687207308328</v>
      </c>
      <c r="F236" s="6">
        <f t="shared" si="21"/>
        <v>4.0526849037487336E-2</v>
      </c>
      <c r="G236" s="6">
        <f>$C236/Constants!$B$2</f>
        <v>24.675000000000001</v>
      </c>
      <c r="H236" s="9">
        <f t="shared" si="18"/>
        <v>7.3169812596398211E-4</v>
      </c>
      <c r="I236" s="9">
        <f t="shared" si="19"/>
        <v>1.6424254929072882E-3</v>
      </c>
      <c r="J236" s="10">
        <f>Table134789[[#This Row],[G Mass Ratio (kg)]]*1000</f>
        <v>0.73169812596398209</v>
      </c>
      <c r="K236" s="10">
        <f>Table134789[[#This Row],[G Mass Ratio (kt)]]*1000</f>
        <v>1.6424254929072881</v>
      </c>
    </row>
    <row r="237" spans="1:11" x14ac:dyDescent="0.25">
      <c r="A237" s="12">
        <v>236</v>
      </c>
      <c r="B237" s="10">
        <f t="shared" si="17"/>
        <v>6.3</v>
      </c>
      <c r="C237" s="2">
        <f>Table134789[[#This Row],[Number]]*1000000*Table134789[[#This Row],[Multiplier]]</f>
        <v>1486800000</v>
      </c>
      <c r="D237" s="6">
        <f t="shared" si="20"/>
        <v>2.6935300847457596E-2</v>
      </c>
      <c r="E237" s="6">
        <f>Table134789[[#This Row],[Calibration Value]]/Constants!$B$1</f>
        <v>37.12600076989262</v>
      </c>
      <c r="F237" s="6">
        <f t="shared" si="21"/>
        <v>4.0355125100887811E-2</v>
      </c>
      <c r="G237" s="6">
        <f>$C237/Constants!$B$2</f>
        <v>24.78</v>
      </c>
      <c r="H237" s="9">
        <f t="shared" si="18"/>
        <v>7.2551043174304991E-4</v>
      </c>
      <c r="I237" s="9">
        <f t="shared" si="19"/>
        <v>1.6285361219083054E-3</v>
      </c>
      <c r="J237" s="10">
        <f>Table134789[[#This Row],[G Mass Ratio (kg)]]*1000</f>
        <v>0.72551043174304986</v>
      </c>
      <c r="K237" s="10">
        <f>Table134789[[#This Row],[G Mass Ratio (kt)]]*1000</f>
        <v>1.6285361219083054</v>
      </c>
    </row>
    <row r="238" spans="1:11" x14ac:dyDescent="0.25">
      <c r="A238" s="12">
        <v>237</v>
      </c>
      <c r="B238" s="10">
        <f t="shared" si="17"/>
        <v>6.3</v>
      </c>
      <c r="C238" s="2">
        <f>Table134789[[#This Row],[Number]]*1000000*Table134789[[#This Row],[Multiplier]]</f>
        <v>1493100000</v>
      </c>
      <c r="D238" s="6">
        <f t="shared" si="20"/>
        <v>2.6821649789029501E-2</v>
      </c>
      <c r="E238" s="6">
        <f>Table134789[[#This Row],[Calibration Value]]/Constants!$B$1</f>
        <v>37.283314332476913</v>
      </c>
      <c r="F238" s="6">
        <f t="shared" si="21"/>
        <v>4.0184850311432589E-2</v>
      </c>
      <c r="G238" s="6">
        <f>$C238/Constants!$B$2</f>
        <v>24.885000000000002</v>
      </c>
      <c r="H238" s="9">
        <f t="shared" si="18"/>
        <v>7.1940089740534625E-4</v>
      </c>
      <c r="I238" s="9">
        <f t="shared" si="19"/>
        <v>1.6148221945522438E-3</v>
      </c>
      <c r="J238" s="10">
        <f>Table134789[[#This Row],[G Mass Ratio (kg)]]*1000</f>
        <v>0.7194008974053463</v>
      </c>
      <c r="K238" s="10">
        <f>Table134789[[#This Row],[G Mass Ratio (kt)]]*1000</f>
        <v>1.6148221945522439</v>
      </c>
    </row>
    <row r="239" spans="1:11" x14ac:dyDescent="0.25">
      <c r="A239" s="12">
        <v>238</v>
      </c>
      <c r="B239" s="10">
        <f t="shared" si="17"/>
        <v>6.3</v>
      </c>
      <c r="C239" s="2">
        <f>Table134789[[#This Row],[Number]]*1000000*Table134789[[#This Row],[Multiplier]]</f>
        <v>1499400000</v>
      </c>
      <c r="D239" s="6">
        <f t="shared" si="20"/>
        <v>2.6708953781512574E-2</v>
      </c>
      <c r="E239" s="6">
        <f>Table134789[[#This Row],[Calibration Value]]/Constants!$B$1</f>
        <v>37.440627895061198</v>
      </c>
      <c r="F239" s="6">
        <f t="shared" si="21"/>
        <v>4.0016006402561026E-2</v>
      </c>
      <c r="G239" s="6">
        <f>$C239/Constants!$B$2</f>
        <v>24.99</v>
      </c>
      <c r="H239" s="9">
        <f t="shared" si="18"/>
        <v>7.1336821210297486E-4</v>
      </c>
      <c r="I239" s="9">
        <f t="shared" si="19"/>
        <v>1.601280768409805E-3</v>
      </c>
      <c r="J239" s="10">
        <f>Table134789[[#This Row],[G Mass Ratio (kg)]]*1000</f>
        <v>0.71336821210297485</v>
      </c>
      <c r="K239" s="10">
        <f>Table134789[[#This Row],[G Mass Ratio (kt)]]*1000</f>
        <v>1.6012807684098049</v>
      </c>
    </row>
    <row r="240" spans="1:11" x14ac:dyDescent="0.25">
      <c r="A240" s="12">
        <v>239</v>
      </c>
      <c r="B240" s="10">
        <f t="shared" si="17"/>
        <v>6.3</v>
      </c>
      <c r="C240" s="2">
        <f>Table134789[[#This Row],[Number]]*1000000*Table134789[[#This Row],[Multiplier]]</f>
        <v>1505700000</v>
      </c>
      <c r="D240" s="6">
        <f t="shared" si="20"/>
        <v>2.6597200836820052E-2</v>
      </c>
      <c r="E240" s="6">
        <f>Table134789[[#This Row],[Calibration Value]]/Constants!$B$1</f>
        <v>37.59794145764549</v>
      </c>
      <c r="F240" s="6">
        <f t="shared" si="21"/>
        <v>3.9848575413428969E-2</v>
      </c>
      <c r="G240" s="6">
        <f>$C240/Constants!$B$2</f>
        <v>25.094999999999999</v>
      </c>
      <c r="H240" s="9">
        <f t="shared" si="18"/>
        <v>7.0741109235414128E-4</v>
      </c>
      <c r="I240" s="9">
        <f t="shared" si="19"/>
        <v>1.5879089624797357E-3</v>
      </c>
      <c r="J240" s="10">
        <f>Table134789[[#This Row],[G Mass Ratio (kg)]]*1000</f>
        <v>0.70741109235414124</v>
      </c>
      <c r="K240" s="10">
        <f>Table134789[[#This Row],[G Mass Ratio (kt)]]*1000</f>
        <v>1.5879089624797358</v>
      </c>
    </row>
    <row r="241" spans="1:11" x14ac:dyDescent="0.25">
      <c r="A241" s="12">
        <v>240</v>
      </c>
      <c r="B241" s="10">
        <f t="shared" si="17"/>
        <v>6.3</v>
      </c>
      <c r="C241" s="2">
        <f>Table134789[[#This Row],[Number]]*1000000*Table134789[[#This Row],[Multiplier]]</f>
        <v>1512000000</v>
      </c>
      <c r="D241" s="6">
        <f t="shared" si="20"/>
        <v>2.6486379166666636E-2</v>
      </c>
      <c r="E241" s="6">
        <f>Table134789[[#This Row],[Calibration Value]]/Constants!$B$1</f>
        <v>37.755255020229782</v>
      </c>
      <c r="F241" s="6">
        <f t="shared" si="21"/>
        <v>3.968253968253968E-2</v>
      </c>
      <c r="G241" s="6">
        <f>$C241/Constants!$B$2</f>
        <v>25.2</v>
      </c>
      <c r="H241" s="9">
        <f t="shared" si="18"/>
        <v>7.0152828136043244E-4</v>
      </c>
      <c r="I241" s="9">
        <f t="shared" si="19"/>
        <v>1.5747039556563364E-3</v>
      </c>
      <c r="J241" s="10">
        <f>Table134789[[#This Row],[G Mass Ratio (kg)]]*1000</f>
        <v>0.70152828136043244</v>
      </c>
      <c r="K241" s="10">
        <f>Table134789[[#This Row],[G Mass Ratio (kt)]]*1000</f>
        <v>1.5747039556563365</v>
      </c>
    </row>
    <row r="242" spans="1:11" x14ac:dyDescent="0.25">
      <c r="A242" s="12">
        <v>241</v>
      </c>
      <c r="B242" s="10">
        <f t="shared" si="17"/>
        <v>6.3</v>
      </c>
      <c r="C242" s="2">
        <f>Table134789[[#This Row],[Number]]*1000000*Table134789[[#This Row],[Multiplier]]</f>
        <v>1518300000</v>
      </c>
      <c r="D242" s="6">
        <f t="shared" si="20"/>
        <v>2.6376477178423206E-2</v>
      </c>
      <c r="E242" s="6">
        <f>Table134789[[#This Row],[Calibration Value]]/Constants!$B$1</f>
        <v>37.912568582814075</v>
      </c>
      <c r="F242" s="6">
        <f t="shared" si="21"/>
        <v>3.9517881841533292E-2</v>
      </c>
      <c r="G242" s="6">
        <f>$C242/Constants!$B$2</f>
        <v>25.305</v>
      </c>
      <c r="H242" s="9">
        <f t="shared" si="18"/>
        <v>6.9571854834388019E-4</v>
      </c>
      <c r="I242" s="9">
        <f t="shared" si="19"/>
        <v>1.5616629852413866E-3</v>
      </c>
      <c r="J242" s="10">
        <f>Table134789[[#This Row],[G Mass Ratio (kg)]]*1000</f>
        <v>0.69571854834388014</v>
      </c>
      <c r="K242" s="10">
        <f>Table134789[[#This Row],[G Mass Ratio (kt)]]*1000</f>
        <v>1.5616629852413866</v>
      </c>
    </row>
    <row r="243" spans="1:11" x14ac:dyDescent="0.25">
      <c r="A243" s="12">
        <v>242</v>
      </c>
      <c r="B243" s="10">
        <f t="shared" si="17"/>
        <v>6.3</v>
      </c>
      <c r="C243" s="2">
        <f>Table134789[[#This Row],[Number]]*1000000*Table134789[[#This Row],[Multiplier]]</f>
        <v>1524600000</v>
      </c>
      <c r="D243" s="6">
        <f t="shared" si="20"/>
        <v>2.6267483471074347E-2</v>
      </c>
      <c r="E243" s="6">
        <f>Table134789[[#This Row],[Calibration Value]]/Constants!$B$1</f>
        <v>38.069882145398367</v>
      </c>
      <c r="F243" s="6">
        <f t="shared" si="21"/>
        <v>3.9354584809130261E-2</v>
      </c>
      <c r="G243" s="6">
        <f>$C243/Constants!$B$2</f>
        <v>25.41</v>
      </c>
      <c r="H243" s="9">
        <f t="shared" si="18"/>
        <v>6.899806879031641E-4</v>
      </c>
      <c r="I243" s="9">
        <f t="shared" si="19"/>
        <v>1.5487833454990263E-3</v>
      </c>
      <c r="J243" s="10">
        <f>Table134789[[#This Row],[G Mass Ratio (kg)]]*1000</f>
        <v>0.68998068790316414</v>
      </c>
      <c r="K243" s="10">
        <f>Table134789[[#This Row],[G Mass Ratio (kt)]]*1000</f>
        <v>1.5487833454990263</v>
      </c>
    </row>
    <row r="244" spans="1:11" x14ac:dyDescent="0.25">
      <c r="A244" s="12">
        <v>243</v>
      </c>
      <c r="B244" s="10">
        <f t="shared" si="17"/>
        <v>6.3</v>
      </c>
      <c r="C244" s="2">
        <f>Table134789[[#This Row],[Number]]*1000000*Table134789[[#This Row],[Multiplier]]</f>
        <v>1530900000</v>
      </c>
      <c r="D244" s="6">
        <f t="shared" si="20"/>
        <v>2.615938683127569E-2</v>
      </c>
      <c r="E244" s="6">
        <f>Table134789[[#This Row],[Calibration Value]]/Constants!$B$1</f>
        <v>38.227195707982652</v>
      </c>
      <c r="F244" s="6">
        <f t="shared" si="21"/>
        <v>3.9192631785224377E-2</v>
      </c>
      <c r="G244" s="6">
        <f>$C244/Constants!$B$2</f>
        <v>25.515000000000001</v>
      </c>
      <c r="H244" s="9">
        <f t="shared" si="18"/>
        <v>6.8431351938831998E-4</v>
      </c>
      <c r="I244" s="9">
        <f t="shared" si="19"/>
        <v>1.5360623862521801E-3</v>
      </c>
      <c r="J244" s="10">
        <f>Table134789[[#This Row],[G Mass Ratio (kg)]]*1000</f>
        <v>0.68431351938831997</v>
      </c>
      <c r="K244" s="10">
        <f>Table134789[[#This Row],[G Mass Ratio (kt)]]*1000</f>
        <v>1.5360623862521801</v>
      </c>
    </row>
    <row r="245" spans="1:11" x14ac:dyDescent="0.25">
      <c r="A245" s="12">
        <v>244</v>
      </c>
      <c r="B245" s="10">
        <f t="shared" si="17"/>
        <v>6.3</v>
      </c>
      <c r="C245" s="2">
        <f>Table134789[[#This Row],[Number]]*1000000*Table134789[[#This Row],[Multiplier]]</f>
        <v>1537200000</v>
      </c>
      <c r="D245" s="6">
        <f t="shared" si="20"/>
        <v>2.6052176229508166E-2</v>
      </c>
      <c r="E245" s="6">
        <f>Table134789[[#This Row],[Calibration Value]]/Constants!$B$1</f>
        <v>38.384509270566944</v>
      </c>
      <c r="F245" s="6">
        <f t="shared" si="21"/>
        <v>3.9032006245121001E-2</v>
      </c>
      <c r="G245" s="6">
        <f>$C245/Constants!$B$2</f>
        <v>25.62</v>
      </c>
      <c r="H245" s="9">
        <f t="shared" si="18"/>
        <v>6.7871588629335032E-4</v>
      </c>
      <c r="I245" s="9">
        <f t="shared" si="19"/>
        <v>1.5234975115191649E-3</v>
      </c>
      <c r="J245" s="10">
        <f>Table134789[[#This Row],[G Mass Ratio (kg)]]*1000</f>
        <v>0.67871588629335033</v>
      </c>
      <c r="K245" s="10">
        <f>Table134789[[#This Row],[G Mass Ratio (kt)]]*1000</f>
        <v>1.5234975115191649</v>
      </c>
    </row>
    <row r="246" spans="1:11" x14ac:dyDescent="0.25">
      <c r="A246" s="12">
        <v>245</v>
      </c>
      <c r="B246" s="10">
        <f t="shared" si="17"/>
        <v>6.3</v>
      </c>
      <c r="C246" s="2">
        <f>Table134789[[#This Row],[Number]]*1000000*Table134789[[#This Row],[Multiplier]]</f>
        <v>1543500000</v>
      </c>
      <c r="D246" s="6">
        <f t="shared" si="20"/>
        <v>2.5945840816326501E-2</v>
      </c>
      <c r="E246" s="6">
        <f>Table134789[[#This Row],[Calibration Value]]/Constants!$B$1</f>
        <v>38.541822833151237</v>
      </c>
      <c r="F246" s="6">
        <f t="shared" si="21"/>
        <v>3.8872691933916424E-2</v>
      </c>
      <c r="G246" s="6">
        <f>$C246/Constants!$B$2</f>
        <v>25.725000000000001</v>
      </c>
      <c r="H246" s="9">
        <f t="shared" si="18"/>
        <v>6.7318665566615417E-4</v>
      </c>
      <c r="I246" s="9">
        <f t="shared" si="19"/>
        <v>1.5110861781891711E-3</v>
      </c>
      <c r="J246" s="10">
        <f>Table134789[[#This Row],[G Mass Ratio (kg)]]*1000</f>
        <v>0.67318665566615421</v>
      </c>
      <c r="K246" s="10">
        <f>Table134789[[#This Row],[G Mass Ratio (kt)]]*1000</f>
        <v>1.5110861781891711</v>
      </c>
    </row>
    <row r="247" spans="1:11" x14ac:dyDescent="0.25">
      <c r="A247" s="12">
        <v>246</v>
      </c>
      <c r="B247" s="10">
        <f t="shared" si="17"/>
        <v>6.3</v>
      </c>
      <c r="C247" s="2">
        <f>Table134789[[#This Row],[Number]]*1000000*Table134789[[#This Row],[Multiplier]]</f>
        <v>1549800000</v>
      </c>
      <c r="D247" s="6">
        <f t="shared" si="20"/>
        <v>2.5840369918699153E-2</v>
      </c>
      <c r="E247" s="6">
        <f>Table134789[[#This Row],[Calibration Value]]/Constants!$B$1</f>
        <v>38.699136395735529</v>
      </c>
      <c r="F247" s="6">
        <f t="shared" si="21"/>
        <v>3.8714672861014328E-2</v>
      </c>
      <c r="G247" s="6">
        <f>$C247/Constants!$B$2</f>
        <v>25.83</v>
      </c>
      <c r="H247" s="9">
        <f t="shared" si="18"/>
        <v>6.6772471753521209E-4</v>
      </c>
      <c r="I247" s="9">
        <f t="shared" si="19"/>
        <v>1.4988258947353592E-3</v>
      </c>
      <c r="J247" s="10">
        <f>Table134789[[#This Row],[G Mass Ratio (kg)]]*1000</f>
        <v>0.66772471753521212</v>
      </c>
      <c r="K247" s="10">
        <f>Table134789[[#This Row],[G Mass Ratio (kt)]]*1000</f>
        <v>1.4988258947353592</v>
      </c>
    </row>
    <row r="248" spans="1:11" x14ac:dyDescent="0.25">
      <c r="A248" s="12">
        <v>247</v>
      </c>
      <c r="B248" s="10">
        <f t="shared" si="17"/>
        <v>6.3</v>
      </c>
      <c r="C248" s="2">
        <f>Table134789[[#This Row],[Number]]*1000000*Table134789[[#This Row],[Multiplier]]</f>
        <v>1556100000</v>
      </c>
      <c r="D248" s="6">
        <f t="shared" si="20"/>
        <v>2.5735753036437214E-2</v>
      </c>
      <c r="E248" s="6">
        <f>Table134789[[#This Row],[Calibration Value]]/Constants!$B$1</f>
        <v>38.856449958319821</v>
      </c>
      <c r="F248" s="6">
        <f t="shared" si="21"/>
        <v>3.8557933294775401E-2</v>
      </c>
      <c r="G248" s="6">
        <f>$C248/Constants!$B$2</f>
        <v>25.934999999999999</v>
      </c>
      <c r="H248" s="9">
        <f t="shared" si="18"/>
        <v>6.6232898435248733E-4</v>
      </c>
      <c r="I248" s="9">
        <f t="shared" si="19"/>
        <v>1.4867142199643493E-3</v>
      </c>
      <c r="J248" s="10">
        <f>Table134789[[#This Row],[G Mass Ratio (kg)]]*1000</f>
        <v>0.66232898435248733</v>
      </c>
      <c r="K248" s="10">
        <f>Table134789[[#This Row],[G Mass Ratio (kt)]]*1000</f>
        <v>1.4867142199643493</v>
      </c>
    </row>
    <row r="249" spans="1:11" x14ac:dyDescent="0.25">
      <c r="A249" s="12">
        <v>248</v>
      </c>
      <c r="B249" s="10">
        <f t="shared" si="17"/>
        <v>6.3</v>
      </c>
      <c r="C249" s="2">
        <f>Table134789[[#This Row],[Number]]*1000000*Table134789[[#This Row],[Multiplier]]</f>
        <v>1562400000</v>
      </c>
      <c r="D249" s="6">
        <f t="shared" si="20"/>
        <v>2.563197983870965E-2</v>
      </c>
      <c r="E249" s="6">
        <f>Table134789[[#This Row],[Calibration Value]]/Constants!$B$1</f>
        <v>39.013763520904106</v>
      </c>
      <c r="F249" s="6">
        <f t="shared" si="21"/>
        <v>3.840245775729647E-2</v>
      </c>
      <c r="G249" s="6">
        <f>$C249/Constants!$B$2</f>
        <v>26.04</v>
      </c>
      <c r="H249" s="9">
        <f t="shared" si="18"/>
        <v>6.5699839045201794E-4</v>
      </c>
      <c r="I249" s="9">
        <f t="shared" si="19"/>
        <v>1.4747487618009397E-3</v>
      </c>
      <c r="J249" s="10">
        <f>Table134789[[#This Row],[G Mass Ratio (kg)]]*1000</f>
        <v>0.65699839045201791</v>
      </c>
      <c r="K249" s="10">
        <f>Table134789[[#This Row],[G Mass Ratio (kt)]]*1000</f>
        <v>1.4747487618009396</v>
      </c>
    </row>
    <row r="250" spans="1:11" x14ac:dyDescent="0.25">
      <c r="A250" s="12">
        <v>249</v>
      </c>
      <c r="B250" s="10">
        <f t="shared" si="17"/>
        <v>6.3</v>
      </c>
      <c r="C250" s="2">
        <f>Table134789[[#This Row],[Number]]*1000000*Table134789[[#This Row],[Multiplier]]</f>
        <v>1568700000</v>
      </c>
      <c r="D250" s="6">
        <f t="shared" si="20"/>
        <v>2.552904016064254E-2</v>
      </c>
      <c r="E250" s="6">
        <f>Table134789[[#This Row],[Calibration Value]]/Constants!$B$1</f>
        <v>39.171077083488399</v>
      </c>
      <c r="F250" s="6">
        <f t="shared" si="21"/>
        <v>3.8248231019315355E-2</v>
      </c>
      <c r="G250" s="6">
        <f>$C250/Constants!$B$2</f>
        <v>26.145</v>
      </c>
      <c r="H250" s="9">
        <f t="shared" si="18"/>
        <v>6.5173189152369971E-4</v>
      </c>
      <c r="I250" s="9">
        <f t="shared" si="19"/>
        <v>1.4629271761069174E-3</v>
      </c>
      <c r="J250" s="10">
        <f>Table134789[[#This Row],[G Mass Ratio (kg)]]*1000</f>
        <v>0.6517318915236997</v>
      </c>
      <c r="K250" s="10">
        <f>Table134789[[#This Row],[G Mass Ratio (kt)]]*1000</f>
        <v>1.4629271761069174</v>
      </c>
    </row>
    <row r="251" spans="1:11" x14ac:dyDescent="0.25">
      <c r="A251" s="12">
        <v>250</v>
      </c>
      <c r="B251" s="10">
        <f t="shared" si="17"/>
        <v>6.3</v>
      </c>
      <c r="C251" s="2">
        <f>Table134789[[#This Row],[Number]]*1000000*Table134789[[#This Row],[Multiplier]]</f>
        <v>1575000000</v>
      </c>
      <c r="D251" s="6">
        <f t="shared" si="20"/>
        <v>2.5426923999999969E-2</v>
      </c>
      <c r="E251" s="6">
        <f>Table134789[[#This Row],[Calibration Value]]/Constants!$B$1</f>
        <v>39.328390646072691</v>
      </c>
      <c r="F251" s="6">
        <f t="shared" si="21"/>
        <v>3.8095238095238099E-2</v>
      </c>
      <c r="G251" s="6">
        <f>$C251/Constants!$B$2</f>
        <v>26.25</v>
      </c>
      <c r="H251" s="9">
        <f t="shared" si="18"/>
        <v>6.4652846410177443E-4</v>
      </c>
      <c r="I251" s="9">
        <f t="shared" si="19"/>
        <v>1.4512471655328801E-3</v>
      </c>
      <c r="J251" s="10">
        <f>Table134789[[#This Row],[G Mass Ratio (kg)]]*1000</f>
        <v>0.64652846410177445</v>
      </c>
      <c r="K251" s="10">
        <f>Table134789[[#This Row],[G Mass Ratio (kt)]]*1000</f>
        <v>1.45124716553288</v>
      </c>
    </row>
    <row r="252" spans="1:11" x14ac:dyDescent="0.25">
      <c r="A252" s="12">
        <v>251</v>
      </c>
      <c r="B252" s="10">
        <f t="shared" si="17"/>
        <v>6.3</v>
      </c>
      <c r="C252" s="2">
        <f>Table134789[[#This Row],[Number]]*1000000*Table134789[[#This Row],[Multiplier]]</f>
        <v>1581300000</v>
      </c>
      <c r="D252" s="6">
        <f t="shared" si="20"/>
        <v>2.5325621513944192E-2</v>
      </c>
      <c r="E252" s="6">
        <f>Table134789[[#This Row],[Calibration Value]]/Constants!$B$1</f>
        <v>39.485704208656983</v>
      </c>
      <c r="F252" s="6">
        <f t="shared" si="21"/>
        <v>3.7943464238284957E-2</v>
      </c>
      <c r="G252" s="6">
        <f>$C252/Constants!$B$2</f>
        <v>26.355</v>
      </c>
      <c r="H252" s="9">
        <f t="shared" si="18"/>
        <v>6.4138710506755296E-4</v>
      </c>
      <c r="I252" s="9">
        <f t="shared" si="19"/>
        <v>1.4397064784020094E-3</v>
      </c>
      <c r="J252" s="10">
        <f>Table134789[[#This Row],[G Mass Ratio (kg)]]*1000</f>
        <v>0.64138710506755292</v>
      </c>
      <c r="K252" s="10">
        <f>Table134789[[#This Row],[G Mass Ratio (kt)]]*1000</f>
        <v>1.4397064784020095</v>
      </c>
    </row>
    <row r="253" spans="1:11" x14ac:dyDescent="0.25">
      <c r="A253" s="12">
        <v>252</v>
      </c>
      <c r="B253" s="10">
        <f t="shared" si="17"/>
        <v>6.3</v>
      </c>
      <c r="C253" s="2">
        <f>Table134789[[#This Row],[Number]]*1000000*Table134789[[#This Row],[Multiplier]]</f>
        <v>1587600000</v>
      </c>
      <c r="D253" s="6">
        <f t="shared" si="20"/>
        <v>2.5225123015872989E-2</v>
      </c>
      <c r="E253" s="6">
        <f>Table134789[[#This Row],[Calibration Value]]/Constants!$B$1</f>
        <v>39.643017771241269</v>
      </c>
      <c r="F253" s="6">
        <f t="shared" si="21"/>
        <v>3.779289493575208E-2</v>
      </c>
      <c r="G253" s="6">
        <f>$C253/Constants!$B$2</f>
        <v>26.46</v>
      </c>
      <c r="H253" s="9">
        <f t="shared" si="18"/>
        <v>6.3630683116592515E-4</v>
      </c>
      <c r="I253" s="9">
        <f t="shared" si="19"/>
        <v>1.4283029076247952E-3</v>
      </c>
      <c r="J253" s="10">
        <f>Table134789[[#This Row],[G Mass Ratio (kg)]]*1000</f>
        <v>0.63630683116592512</v>
      </c>
      <c r="K253" s="10">
        <f>Table134789[[#This Row],[G Mass Ratio (kt)]]*1000</f>
        <v>1.4283029076247953</v>
      </c>
    </row>
    <row r="254" spans="1:11" x14ac:dyDescent="0.25">
      <c r="A254" s="12">
        <v>253</v>
      </c>
      <c r="B254" s="10">
        <f t="shared" si="17"/>
        <v>6.3</v>
      </c>
      <c r="C254" s="2">
        <f>Table134789[[#This Row],[Number]]*1000000*Table134789[[#This Row],[Multiplier]]</f>
        <v>1593900000</v>
      </c>
      <c r="D254" s="6">
        <f t="shared" si="20"/>
        <v>2.5125418972331986E-2</v>
      </c>
      <c r="E254" s="6">
        <f>Table134789[[#This Row],[Calibration Value]]/Constants!$B$1</f>
        <v>39.800331333825561</v>
      </c>
      <c r="F254" s="6">
        <f t="shared" si="21"/>
        <v>3.7643515904385465E-2</v>
      </c>
      <c r="G254" s="6">
        <f>$C254/Constants!$B$2</f>
        <v>26.565000000000001</v>
      </c>
      <c r="H254" s="9">
        <f t="shared" si="18"/>
        <v>6.3128667853522009E-4</v>
      </c>
      <c r="I254" s="9">
        <f t="shared" si="19"/>
        <v>1.4170342896437215E-3</v>
      </c>
      <c r="J254" s="10">
        <f>Table134789[[#This Row],[G Mass Ratio (kg)]]*1000</f>
        <v>0.63128667853522014</v>
      </c>
      <c r="K254" s="10">
        <f>Table134789[[#This Row],[G Mass Ratio (kt)]]*1000</f>
        <v>1.4170342896437216</v>
      </c>
    </row>
    <row r="255" spans="1:11" x14ac:dyDescent="0.25">
      <c r="A255" s="12">
        <v>254</v>
      </c>
      <c r="B255" s="10">
        <f t="shared" si="17"/>
        <v>6.3</v>
      </c>
      <c r="C255" s="2">
        <f>Table134789[[#This Row],[Number]]*1000000*Table134789[[#This Row],[Multiplier]]</f>
        <v>1600200000</v>
      </c>
      <c r="D255" s="6">
        <f t="shared" si="20"/>
        <v>2.5026499999999969E-2</v>
      </c>
      <c r="E255" s="6">
        <f>Table134789[[#This Row],[Calibration Value]]/Constants!$B$1</f>
        <v>39.957644896409853</v>
      </c>
      <c r="F255" s="6">
        <f t="shared" si="21"/>
        <v>3.7495313085864262E-2</v>
      </c>
      <c r="G255" s="6">
        <f>$C255/Constants!$B$2</f>
        <v>26.67</v>
      </c>
      <c r="H255" s="9">
        <f t="shared" si="18"/>
        <v>6.2632570224999845E-4</v>
      </c>
      <c r="I255" s="9">
        <f t="shared" si="19"/>
        <v>1.4058985034069839E-3</v>
      </c>
      <c r="J255" s="10">
        <f>Table134789[[#This Row],[G Mass Ratio (kg)]]*1000</f>
        <v>0.6263257022499984</v>
      </c>
      <c r="K255" s="10">
        <f>Table134789[[#This Row],[G Mass Ratio (kt)]]*1000</f>
        <v>1.405898503406984</v>
      </c>
    </row>
    <row r="256" spans="1:11" x14ac:dyDescent="0.25">
      <c r="A256" s="12">
        <v>255</v>
      </c>
      <c r="B256" s="10">
        <f t="shared" si="17"/>
        <v>6.3</v>
      </c>
      <c r="C256" s="2">
        <f>Table134789[[#This Row],[Number]]*1000000*Table134789[[#This Row],[Multiplier]]</f>
        <v>1606500000</v>
      </c>
      <c r="D256" s="6">
        <f t="shared" si="20"/>
        <v>2.4928356862745069E-2</v>
      </c>
      <c r="E256" s="6">
        <f>Table134789[[#This Row],[Calibration Value]]/Constants!$B$1</f>
        <v>40.114958458994145</v>
      </c>
      <c r="F256" s="6">
        <f t="shared" si="21"/>
        <v>3.7348272642390289E-2</v>
      </c>
      <c r="G256" s="6">
        <f>$C256/Constants!$B$2</f>
        <v>26.774999999999999</v>
      </c>
      <c r="H256" s="9">
        <f t="shared" si="18"/>
        <v>6.2142297587636914E-4</v>
      </c>
      <c r="I256" s="9">
        <f t="shared" si="19"/>
        <v>1.3948934693703188E-3</v>
      </c>
      <c r="J256" s="10">
        <f>Table134789[[#This Row],[G Mass Ratio (kg)]]*1000</f>
        <v>0.62142297587636919</v>
      </c>
      <c r="K256" s="10">
        <f>Table134789[[#This Row],[G Mass Ratio (kt)]]*1000</f>
        <v>1.3948934693703188</v>
      </c>
    </row>
    <row r="257" spans="1:11" x14ac:dyDescent="0.25">
      <c r="A257" s="12">
        <v>256</v>
      </c>
      <c r="B257" s="10">
        <f t="shared" si="17"/>
        <v>6.3</v>
      </c>
      <c r="C257" s="2">
        <f>Table134789[[#This Row],[Number]]*1000000*Table134789[[#This Row],[Multiplier]]</f>
        <v>1612800000</v>
      </c>
      <c r="D257" s="6">
        <f t="shared" si="20"/>
        <v>2.4830980468749968E-2</v>
      </c>
      <c r="E257" s="6">
        <f>Table134789[[#This Row],[Calibration Value]]/Constants!$B$1</f>
        <v>40.272272021578438</v>
      </c>
      <c r="F257" s="6">
        <f t="shared" si="21"/>
        <v>3.7202380952380952E-2</v>
      </c>
      <c r="G257" s="6">
        <f>$C257/Constants!$B$2</f>
        <v>26.88</v>
      </c>
      <c r="H257" s="9">
        <f t="shared" si="18"/>
        <v>6.1657759103944242E-4</v>
      </c>
      <c r="I257" s="9">
        <f t="shared" si="19"/>
        <v>1.384017148526077E-3</v>
      </c>
      <c r="J257" s="10">
        <f>Table134789[[#This Row],[G Mass Ratio (kg)]]*1000</f>
        <v>0.61657759103944243</v>
      </c>
      <c r="K257" s="10">
        <f>Table134789[[#This Row],[G Mass Ratio (kt)]]*1000</f>
        <v>1.384017148526077</v>
      </c>
    </row>
    <row r="258" spans="1:11" x14ac:dyDescent="0.25">
      <c r="A258" s="12">
        <v>257</v>
      </c>
      <c r="B258" s="10">
        <f t="shared" ref="B258:B321" si="22">6.3</f>
        <v>6.3</v>
      </c>
      <c r="C258" s="2">
        <f>Table134789[[#This Row],[Number]]*1000000*Table134789[[#This Row],[Multiplier]]</f>
        <v>1619100000</v>
      </c>
      <c r="D258" s="6">
        <f t="shared" si="20"/>
        <v>2.4734361867704252E-2</v>
      </c>
      <c r="E258" s="6">
        <f>Table134789[[#This Row],[Calibration Value]]/Constants!$B$1</f>
        <v>40.429585584162723</v>
      </c>
      <c r="F258" s="6">
        <f t="shared" si="21"/>
        <v>3.7057624606262739E-2</v>
      </c>
      <c r="G258" s="6">
        <f>$C258/Constants!$B$2</f>
        <v>26.984999999999999</v>
      </c>
      <c r="H258" s="9">
        <f t="shared" ref="H258:H321" si="23">POWER($D258,2)</f>
        <v>6.1178865700254215E-4</v>
      </c>
      <c r="I258" s="9">
        <f t="shared" ref="I258:I321" si="24">POWER($F258,2)</f>
        <v>1.3732675414586896E-3</v>
      </c>
      <c r="J258" s="10">
        <f>Table134789[[#This Row],[G Mass Ratio (kg)]]*1000</f>
        <v>0.61178865700254215</v>
      </c>
      <c r="K258" s="10">
        <f>Table134789[[#This Row],[G Mass Ratio (kt)]]*1000</f>
        <v>1.3732675414586897</v>
      </c>
    </row>
    <row r="259" spans="1:11" x14ac:dyDescent="0.25">
      <c r="A259" s="12">
        <v>258</v>
      </c>
      <c r="B259" s="10">
        <f t="shared" si="22"/>
        <v>6.3</v>
      </c>
      <c r="C259" s="2">
        <f>Table134789[[#This Row],[Number]]*1000000*Table134789[[#This Row],[Multiplier]]</f>
        <v>1625400000</v>
      </c>
      <c r="D259" s="6">
        <f t="shared" si="20"/>
        <v>2.4638492248061986E-2</v>
      </c>
      <c r="E259" s="6">
        <f>Table134789[[#This Row],[Calibration Value]]/Constants!$B$1</f>
        <v>40.586899146747015</v>
      </c>
      <c r="F259" s="6">
        <f t="shared" si="21"/>
        <v>3.6913990402362498E-2</v>
      </c>
      <c r="G259" s="6">
        <f>$C259/Constants!$B$2</f>
        <v>27.09</v>
      </c>
      <c r="H259" s="9">
        <f t="shared" si="23"/>
        <v>6.0705530025781059E-4</v>
      </c>
      <c r="I259" s="9">
        <f t="shared" si="24"/>
        <v>1.3626426874257106E-3</v>
      </c>
      <c r="J259" s="10">
        <f>Table134789[[#This Row],[G Mass Ratio (kg)]]*1000</f>
        <v>0.60705530025781063</v>
      </c>
      <c r="K259" s="10">
        <f>Table134789[[#This Row],[G Mass Ratio (kt)]]*1000</f>
        <v>1.3626426874257107</v>
      </c>
    </row>
    <row r="260" spans="1:11" x14ac:dyDescent="0.25">
      <c r="A260" s="12">
        <v>259</v>
      </c>
      <c r="B260" s="10">
        <f t="shared" si="22"/>
        <v>6.3</v>
      </c>
      <c r="C260" s="2">
        <f>Table134789[[#This Row],[Number]]*1000000*Table134789[[#This Row],[Multiplier]]</f>
        <v>1631700000</v>
      </c>
      <c r="D260" s="6">
        <f t="shared" si="20"/>
        <v>2.4543362934362906E-2</v>
      </c>
      <c r="E260" s="6">
        <f>Table134789[[#This Row],[Calibration Value]]/Constants!$B$1</f>
        <v>40.744212709331308</v>
      </c>
      <c r="F260" s="6">
        <f t="shared" si="21"/>
        <v>3.6771465342893911E-2</v>
      </c>
      <c r="G260" s="6">
        <f>$C260/Constants!$B$2</f>
        <v>27.195</v>
      </c>
      <c r="H260" s="9">
        <f t="shared" si="23"/>
        <v>6.0237666412785889E-4</v>
      </c>
      <c r="I260" s="9">
        <f t="shared" si="24"/>
        <v>1.3521406634636481E-3</v>
      </c>
      <c r="J260" s="10">
        <f>Table134789[[#This Row],[G Mass Ratio (kg)]]*1000</f>
        <v>0.60237666412785884</v>
      </c>
      <c r="K260" s="10">
        <f>Table134789[[#This Row],[G Mass Ratio (kt)]]*1000</f>
        <v>1.3521406634636481</v>
      </c>
    </row>
    <row r="261" spans="1:11" x14ac:dyDescent="0.25">
      <c r="A261" s="12">
        <v>260</v>
      </c>
      <c r="B261" s="10">
        <f t="shared" si="22"/>
        <v>6.3</v>
      </c>
      <c r="C261" s="2">
        <f>Table134789[[#This Row],[Number]]*1000000*Table134789[[#This Row],[Multiplier]]</f>
        <v>1638000000</v>
      </c>
      <c r="D261" s="6">
        <f t="shared" si="20"/>
        <v>2.4448965384615353E-2</v>
      </c>
      <c r="E261" s="6">
        <f>Table134789[[#This Row],[Calibration Value]]/Constants!$B$1</f>
        <v>40.9015262719156</v>
      </c>
      <c r="F261" s="6">
        <f t="shared" si="21"/>
        <v>3.6630036630036632E-2</v>
      </c>
      <c r="G261" s="6">
        <f>$C261/Constants!$B$2</f>
        <v>27.3</v>
      </c>
      <c r="H261" s="9">
        <f t="shared" si="23"/>
        <v>5.9775190837811978E-4</v>
      </c>
      <c r="I261" s="9">
        <f t="shared" si="24"/>
        <v>1.3417595835178253E-3</v>
      </c>
      <c r="J261" s="10">
        <f>Table134789[[#This Row],[G Mass Ratio (kg)]]*1000</f>
        <v>0.59775190837811976</v>
      </c>
      <c r="K261" s="10">
        <f>Table134789[[#This Row],[G Mass Ratio (kt)]]*1000</f>
        <v>1.3417595835178253</v>
      </c>
    </row>
    <row r="262" spans="1:11" x14ac:dyDescent="0.25">
      <c r="A262" s="12">
        <v>261</v>
      </c>
      <c r="B262" s="10">
        <f t="shared" si="22"/>
        <v>6.3</v>
      </c>
      <c r="C262" s="2">
        <f>Table134789[[#This Row],[Number]]*1000000*Table134789[[#This Row],[Multiplier]]</f>
        <v>1644300000</v>
      </c>
      <c r="D262" s="6">
        <f t="shared" si="20"/>
        <v>2.4355291187739436E-2</v>
      </c>
      <c r="E262" s="6">
        <f>Table134789[[#This Row],[Calibration Value]]/Constants!$B$1</f>
        <v>41.058839834499885</v>
      </c>
      <c r="F262" s="6">
        <f t="shared" si="21"/>
        <v>3.6489691662105452E-2</v>
      </c>
      <c r="G262" s="6">
        <f>$C262/Constants!$B$2</f>
        <v>27.405000000000001</v>
      </c>
      <c r="H262" s="9">
        <f t="shared" si="23"/>
        <v>5.9318020883957824E-4</v>
      </c>
      <c r="I262" s="9">
        <f t="shared" si="24"/>
        <v>1.331497597595528E-3</v>
      </c>
      <c r="J262" s="10">
        <f>Table134789[[#This Row],[G Mass Ratio (kg)]]*1000</f>
        <v>0.59318020883957823</v>
      </c>
      <c r="K262" s="10">
        <f>Table134789[[#This Row],[G Mass Ratio (kt)]]*1000</f>
        <v>1.3314975975955281</v>
      </c>
    </row>
    <row r="263" spans="1:11" x14ac:dyDescent="0.25">
      <c r="A263" s="12">
        <v>262</v>
      </c>
      <c r="B263" s="10">
        <f t="shared" si="22"/>
        <v>6.3</v>
      </c>
      <c r="C263" s="2">
        <f>Table134789[[#This Row],[Number]]*1000000*Table134789[[#This Row],[Multiplier]]</f>
        <v>1650600000</v>
      </c>
      <c r="D263" s="6">
        <f t="shared" si="20"/>
        <v>2.4262332061068675E-2</v>
      </c>
      <c r="E263" s="6">
        <f>Table134789[[#This Row],[Calibration Value]]/Constants!$B$1</f>
        <v>41.216153397084177</v>
      </c>
      <c r="F263" s="6">
        <f t="shared" si="21"/>
        <v>3.635041802980734E-2</v>
      </c>
      <c r="G263" s="6">
        <f>$C263/Constants!$B$2</f>
        <v>27.51</v>
      </c>
      <c r="H263" s="9">
        <f t="shared" si="23"/>
        <v>5.8866075704156091E-4</v>
      </c>
      <c r="I263" s="9">
        <f t="shared" si="24"/>
        <v>1.3213528909417425E-3</v>
      </c>
      <c r="J263" s="10">
        <f>Table134789[[#This Row],[G Mass Ratio (kg)]]*1000</f>
        <v>0.58866075704156096</v>
      </c>
      <c r="K263" s="10">
        <f>Table134789[[#This Row],[G Mass Ratio (kt)]]*1000</f>
        <v>1.3213528909417425</v>
      </c>
    </row>
    <row r="264" spans="1:11" x14ac:dyDescent="0.25">
      <c r="A264" s="12">
        <v>263</v>
      </c>
      <c r="B264" s="10">
        <f t="shared" si="22"/>
        <v>6.3</v>
      </c>
      <c r="C264" s="2">
        <f>Table134789[[#This Row],[Number]]*1000000*Table134789[[#This Row],[Multiplier]]</f>
        <v>1656900000</v>
      </c>
      <c r="D264" s="6">
        <f t="shared" si="20"/>
        <v>2.4170079847908716E-2</v>
      </c>
      <c r="E264" s="6">
        <f>Table134789[[#This Row],[Calibration Value]]/Constants!$B$1</f>
        <v>41.37346695966847</v>
      </c>
      <c r="F264" s="6">
        <f t="shared" si="21"/>
        <v>3.6212203512583745E-2</v>
      </c>
      <c r="G264" s="6">
        <f>$C264/Constants!$B$2</f>
        <v>27.614999999999998</v>
      </c>
      <c r="H264" s="9">
        <f t="shared" si="23"/>
        <v>5.8419275985428299E-4</v>
      </c>
      <c r="I264" s="9">
        <f t="shared" si="24"/>
        <v>1.3113236832367826E-3</v>
      </c>
      <c r="J264" s="10">
        <f>Table134789[[#This Row],[G Mass Ratio (kg)]]*1000</f>
        <v>0.58419275985428298</v>
      </c>
      <c r="K264" s="10">
        <f>Table134789[[#This Row],[G Mass Ratio (kt)]]*1000</f>
        <v>1.3113236832367825</v>
      </c>
    </row>
    <row r="265" spans="1:11" x14ac:dyDescent="0.25">
      <c r="A265" s="12">
        <v>264</v>
      </c>
      <c r="B265" s="10">
        <f t="shared" si="22"/>
        <v>6.3</v>
      </c>
      <c r="C265" s="2">
        <f>Table134789[[#This Row],[Number]]*1000000*Table134789[[#This Row],[Multiplier]]</f>
        <v>1663200000</v>
      </c>
      <c r="D265" s="6">
        <f t="shared" si="20"/>
        <v>2.4078526515151487E-2</v>
      </c>
      <c r="E265" s="6">
        <f>Table134789[[#This Row],[Calibration Value]]/Constants!$B$1</f>
        <v>41.530780522252762</v>
      </c>
      <c r="F265" s="6">
        <f t="shared" si="21"/>
        <v>3.6075036075036079E-2</v>
      </c>
      <c r="G265" s="6">
        <f>$C265/Constants!$B$2</f>
        <v>27.72</v>
      </c>
      <c r="H265" s="9">
        <f t="shared" si="23"/>
        <v>5.7977543914085317E-4</v>
      </c>
      <c r="I265" s="9">
        <f t="shared" si="24"/>
        <v>1.3014082278151545E-3</v>
      </c>
      <c r="J265" s="10">
        <f>Table134789[[#This Row],[G Mass Ratio (kg)]]*1000</f>
        <v>0.57977543914085317</v>
      </c>
      <c r="K265" s="10">
        <f>Table134789[[#This Row],[G Mass Ratio (kt)]]*1000</f>
        <v>1.3014082278151546</v>
      </c>
    </row>
    <row r="266" spans="1:11" x14ac:dyDescent="0.25">
      <c r="A266" s="12">
        <v>265</v>
      </c>
      <c r="B266" s="10">
        <f t="shared" si="22"/>
        <v>6.3</v>
      </c>
      <c r="C266" s="2">
        <f>Table134789[[#This Row],[Number]]*1000000*Table134789[[#This Row],[Multiplier]]</f>
        <v>1669500000</v>
      </c>
      <c r="D266" s="6">
        <f t="shared" si="20"/>
        <v>2.3987664150943368E-2</v>
      </c>
      <c r="E266" s="6">
        <f>Table134789[[#This Row],[Calibration Value]]/Constants!$B$1</f>
        <v>41.688094084837054</v>
      </c>
      <c r="F266" s="6">
        <f t="shared" si="21"/>
        <v>3.5938903863432167E-2</v>
      </c>
      <c r="G266" s="6">
        <f>$C266/Constants!$B$2</f>
        <v>27.824999999999999</v>
      </c>
      <c r="H266" s="9">
        <f t="shared" si="23"/>
        <v>5.7540803141845358E-4</v>
      </c>
      <c r="I266" s="9">
        <f t="shared" si="24"/>
        <v>1.2916048109050196E-3</v>
      </c>
      <c r="J266" s="10">
        <f>Table134789[[#This Row],[G Mass Ratio (kg)]]*1000</f>
        <v>0.57540803141845354</v>
      </c>
      <c r="K266" s="10">
        <f>Table134789[[#This Row],[G Mass Ratio (kt)]]*1000</f>
        <v>1.2916048109050196</v>
      </c>
    </row>
    <row r="267" spans="1:11" x14ac:dyDescent="0.25">
      <c r="A267" s="12">
        <v>266</v>
      </c>
      <c r="B267" s="10">
        <f t="shared" si="22"/>
        <v>6.3</v>
      </c>
      <c r="C267" s="2">
        <f>Table134789[[#This Row],[Number]]*1000000*Table134789[[#This Row],[Multiplier]]</f>
        <v>1675800000</v>
      </c>
      <c r="D267" s="6">
        <f t="shared" si="20"/>
        <v>2.3897484962405988E-2</v>
      </c>
      <c r="E267" s="6">
        <f>Table134789[[#This Row],[Calibration Value]]/Constants!$B$1</f>
        <v>41.845407647421339</v>
      </c>
      <c r="F267" s="6">
        <f t="shared" si="21"/>
        <v>3.580379520229144E-2</v>
      </c>
      <c r="G267" s="6">
        <f>$C267/Constants!$B$2</f>
        <v>27.93</v>
      </c>
      <c r="H267" s="9">
        <f t="shared" si="23"/>
        <v>5.7108978752842029E-4</v>
      </c>
      <c r="I267" s="9">
        <f t="shared" si="24"/>
        <v>1.2819117508876276E-3</v>
      </c>
      <c r="J267" s="10">
        <f>Table134789[[#This Row],[G Mass Ratio (kg)]]*1000</f>
        <v>0.57108978752842032</v>
      </c>
      <c r="K267" s="10">
        <f>Table134789[[#This Row],[G Mass Ratio (kt)]]*1000</f>
        <v>1.2819117508876277</v>
      </c>
    </row>
    <row r="268" spans="1:11" x14ac:dyDescent="0.25">
      <c r="A268" s="12">
        <v>267</v>
      </c>
      <c r="B268" s="10">
        <f t="shared" si="22"/>
        <v>6.3</v>
      </c>
      <c r="C268" s="2">
        <f>Table134789[[#This Row],[Number]]*1000000*Table134789[[#This Row],[Multiplier]]</f>
        <v>1682100000</v>
      </c>
      <c r="D268" s="6">
        <f t="shared" si="20"/>
        <v>2.3807981273408212E-2</v>
      </c>
      <c r="E268" s="6">
        <f>Table134789[[#This Row],[Calibration Value]]/Constants!$B$1</f>
        <v>42.002721210005632</v>
      </c>
      <c r="F268" s="6">
        <f t="shared" si="21"/>
        <v>3.5669698591046906E-2</v>
      </c>
      <c r="G268" s="6">
        <f>$C268/Constants!$B$2</f>
        <v>28.035</v>
      </c>
      <c r="H268" s="9">
        <f t="shared" si="23"/>
        <v>5.6681997231495607E-4</v>
      </c>
      <c r="I268" s="9">
        <f t="shared" si="24"/>
        <v>1.2723273975761337E-3</v>
      </c>
      <c r="J268" s="10">
        <f>Table134789[[#This Row],[G Mass Ratio (kg)]]*1000</f>
        <v>0.56681997231495607</v>
      </c>
      <c r="K268" s="10">
        <f>Table134789[[#This Row],[G Mass Ratio (kt)]]*1000</f>
        <v>1.2723273975761336</v>
      </c>
    </row>
    <row r="269" spans="1:11" x14ac:dyDescent="0.25">
      <c r="A269" s="12">
        <v>268</v>
      </c>
      <c r="B269" s="10">
        <f t="shared" si="22"/>
        <v>6.3</v>
      </c>
      <c r="C269" s="2">
        <f>Table134789[[#This Row],[Number]]*1000000*Table134789[[#This Row],[Multiplier]]</f>
        <v>1688400000</v>
      </c>
      <c r="D269" s="6">
        <f t="shared" si="20"/>
        <v>2.3719145522388033E-2</v>
      </c>
      <c r="E269" s="6">
        <f>Table134789[[#This Row],[Calibration Value]]/Constants!$B$1</f>
        <v>42.160034772589924</v>
      </c>
      <c r="F269" s="6">
        <f t="shared" si="21"/>
        <v>3.5536602700781801E-2</v>
      </c>
      <c r="G269" s="6">
        <f>$C269/Constants!$B$2</f>
        <v>28.14</v>
      </c>
      <c r="H269" s="9">
        <f t="shared" si="23"/>
        <v>5.6259786431222029E-4</v>
      </c>
      <c r="I269" s="9">
        <f t="shared" si="24"/>
        <v>1.2628501315132125E-3</v>
      </c>
      <c r="J269" s="10">
        <f>Table134789[[#This Row],[G Mass Ratio (kg)]]*1000</f>
        <v>0.56259786431222025</v>
      </c>
      <c r="K269" s="10">
        <f>Table134789[[#This Row],[G Mass Ratio (kt)]]*1000</f>
        <v>1.2628501315132126</v>
      </c>
    </row>
    <row r="270" spans="1:11" x14ac:dyDescent="0.25">
      <c r="A270" s="12">
        <v>269</v>
      </c>
      <c r="B270" s="10">
        <f t="shared" si="22"/>
        <v>6.3</v>
      </c>
      <c r="C270" s="2">
        <f>Table134789[[#This Row],[Number]]*1000000*Table134789[[#This Row],[Multiplier]]</f>
        <v>1694700000</v>
      </c>
      <c r="D270" s="6">
        <f t="shared" si="20"/>
        <v>2.3630970260223018E-2</v>
      </c>
      <c r="E270" s="6">
        <f>Table134789[[#This Row],[Calibration Value]]/Constants!$B$1</f>
        <v>42.317348335174216</v>
      </c>
      <c r="F270" s="6">
        <f t="shared" si="21"/>
        <v>3.5404496371039124E-2</v>
      </c>
      <c r="G270" s="6">
        <f>$C270/Constants!$B$2</f>
        <v>28.245000000000001</v>
      </c>
      <c r="H270" s="9">
        <f t="shared" si="23"/>
        <v>5.5842275543954473E-4</v>
      </c>
      <c r="I270" s="9">
        <f t="shared" si="24"/>
        <v>1.2534783632869224E-3</v>
      </c>
      <c r="J270" s="10">
        <f>Table134789[[#This Row],[G Mass Ratio (kg)]]*1000</f>
        <v>0.55842275543954478</v>
      </c>
      <c r="K270" s="10">
        <f>Table134789[[#This Row],[G Mass Ratio (kt)]]*1000</f>
        <v>1.2534783632869224</v>
      </c>
    </row>
    <row r="271" spans="1:11" x14ac:dyDescent="0.25">
      <c r="A271" s="12">
        <v>270</v>
      </c>
      <c r="B271" s="10">
        <f t="shared" si="22"/>
        <v>6.3</v>
      </c>
      <c r="C271" s="2">
        <f>Table134789[[#This Row],[Number]]*1000000*Table134789[[#This Row],[Multiplier]]</f>
        <v>1701000000</v>
      </c>
      <c r="D271" s="6">
        <f t="shared" si="20"/>
        <v>2.3543448148148117E-2</v>
      </c>
      <c r="E271" s="6">
        <f>Table134789[[#This Row],[Calibration Value]]/Constants!$B$1</f>
        <v>42.474661897758509</v>
      </c>
      <c r="F271" s="6">
        <f t="shared" si="21"/>
        <v>3.5273368606701938E-2</v>
      </c>
      <c r="G271" s="6">
        <f>$C271/Constants!$B$2</f>
        <v>28.35</v>
      </c>
      <c r="H271" s="9">
        <f t="shared" si="23"/>
        <v>5.5429395070453894E-4</v>
      </c>
      <c r="I271" s="9">
        <f t="shared" si="24"/>
        <v>1.2442105328642659E-3</v>
      </c>
      <c r="J271" s="10">
        <f>Table134789[[#This Row],[G Mass Ratio (kg)]]*1000</f>
        <v>0.55429395070453891</v>
      </c>
      <c r="K271" s="10">
        <f>Table134789[[#This Row],[G Mass Ratio (kt)]]*1000</f>
        <v>1.2442105328642659</v>
      </c>
    </row>
    <row r="272" spans="1:11" x14ac:dyDescent="0.25">
      <c r="A272" s="12">
        <v>271</v>
      </c>
      <c r="B272" s="10">
        <f t="shared" si="22"/>
        <v>6.3</v>
      </c>
      <c r="C272" s="2">
        <f>Table134789[[#This Row],[Number]]*1000000*Table134789[[#This Row],[Multiplier]]</f>
        <v>1707300000</v>
      </c>
      <c r="D272" s="6">
        <f t="shared" ref="D272:D335" si="25">1/E272</f>
        <v>2.345657195571953E-2</v>
      </c>
      <c r="E272" s="6">
        <f>Table134789[[#This Row],[Calibration Value]]/Constants!$B$1</f>
        <v>42.631975460342794</v>
      </c>
      <c r="F272" s="6">
        <f t="shared" ref="F272:F335" si="26">1/G272</f>
        <v>3.5143208574942894E-2</v>
      </c>
      <c r="G272" s="6">
        <f>$C272/Constants!$B$2</f>
        <v>28.454999999999998</v>
      </c>
      <c r="H272" s="9">
        <f t="shared" si="23"/>
        <v>5.5021076791384794E-4</v>
      </c>
      <c r="I272" s="9">
        <f t="shared" si="24"/>
        <v>1.2350451089419398E-3</v>
      </c>
      <c r="J272" s="10">
        <f>Table134789[[#This Row],[G Mass Ratio (kg)]]*1000</f>
        <v>0.55021076791384793</v>
      </c>
      <c r="K272" s="10">
        <f>Table134789[[#This Row],[G Mass Ratio (kt)]]*1000</f>
        <v>1.2350451089419399</v>
      </c>
    </row>
    <row r="273" spans="1:11" x14ac:dyDescent="0.25">
      <c r="A273" s="12">
        <v>272</v>
      </c>
      <c r="B273" s="10">
        <f t="shared" si="22"/>
        <v>6.3</v>
      </c>
      <c r="C273" s="2">
        <f>Table134789[[#This Row],[Number]]*1000000*Table134789[[#This Row],[Multiplier]]</f>
        <v>1713600000</v>
      </c>
      <c r="D273" s="6">
        <f t="shared" si="25"/>
        <v>2.3370334558823501E-2</v>
      </c>
      <c r="E273" s="6">
        <f>Table134789[[#This Row],[Calibration Value]]/Constants!$B$1</f>
        <v>42.789289022927086</v>
      </c>
      <c r="F273" s="6">
        <f t="shared" si="26"/>
        <v>3.5014005602240897E-2</v>
      </c>
      <c r="G273" s="6">
        <f>$C273/Constants!$B$2</f>
        <v>28.56</v>
      </c>
      <c r="H273" s="9">
        <f t="shared" si="23"/>
        <v>5.4617253739134002E-4</v>
      </c>
      <c r="I273" s="9">
        <f t="shared" si="24"/>
        <v>1.2259805883137569E-3</v>
      </c>
      <c r="J273" s="10">
        <f>Table134789[[#This Row],[G Mass Ratio (kg)]]*1000</f>
        <v>0.54617253739133997</v>
      </c>
      <c r="K273" s="10">
        <f>Table134789[[#This Row],[G Mass Ratio (kt)]]*1000</f>
        <v>1.2259805883137569</v>
      </c>
    </row>
    <row r="274" spans="1:11" x14ac:dyDescent="0.25">
      <c r="A274" s="12">
        <v>273</v>
      </c>
      <c r="B274" s="10">
        <f t="shared" si="22"/>
        <v>6.3</v>
      </c>
      <c r="C274" s="2">
        <f>Table134789[[#This Row],[Number]]*1000000*Table134789[[#This Row],[Multiplier]]</f>
        <v>1719900000</v>
      </c>
      <c r="D274" s="6">
        <f t="shared" si="25"/>
        <v>2.3284728937728909E-2</v>
      </c>
      <c r="E274" s="6">
        <f>Table134789[[#This Row],[Calibration Value]]/Constants!$B$1</f>
        <v>42.946602585511378</v>
      </c>
      <c r="F274" s="6">
        <f t="shared" si="26"/>
        <v>3.4885749171463455E-2</v>
      </c>
      <c r="G274" s="6">
        <f>$C274/Constants!$B$2</f>
        <v>28.664999999999999</v>
      </c>
      <c r="H274" s="9">
        <f t="shared" si="23"/>
        <v>5.4217860170351008E-4</v>
      </c>
      <c r="I274" s="9">
        <f t="shared" si="24"/>
        <v>1.2170154952542631E-3</v>
      </c>
      <c r="J274" s="10">
        <f>Table134789[[#This Row],[G Mass Ratio (kg)]]*1000</f>
        <v>0.54217860170351007</v>
      </c>
      <c r="K274" s="10">
        <f>Table134789[[#This Row],[G Mass Ratio (kt)]]*1000</f>
        <v>1.2170154952542631</v>
      </c>
    </row>
    <row r="275" spans="1:11" x14ac:dyDescent="0.25">
      <c r="A275" s="12">
        <v>274</v>
      </c>
      <c r="B275" s="10">
        <f t="shared" si="22"/>
        <v>6.3</v>
      </c>
      <c r="C275" s="2">
        <f>Table134789[[#This Row],[Number]]*1000000*Table134789[[#This Row],[Multiplier]]</f>
        <v>1726200000</v>
      </c>
      <c r="D275" s="6">
        <f t="shared" si="25"/>
        <v>2.3199748175182455E-2</v>
      </c>
      <c r="E275" s="6">
        <f>Table134789[[#This Row],[Calibration Value]]/Constants!$B$1</f>
        <v>43.103916148095671</v>
      </c>
      <c r="F275" s="6">
        <f t="shared" si="26"/>
        <v>3.475842891901286E-2</v>
      </c>
      <c r="G275" s="6">
        <f>$C275/Constants!$B$2</f>
        <v>28.77</v>
      </c>
      <c r="H275" s="9">
        <f t="shared" si="23"/>
        <v>5.3822831539188164E-4</v>
      </c>
      <c r="I275" s="9">
        <f t="shared" si="24"/>
        <v>1.2081483809180695E-3</v>
      </c>
      <c r="J275" s="10">
        <f>Table134789[[#This Row],[G Mass Ratio (kg)]]*1000</f>
        <v>0.53822831539188165</v>
      </c>
      <c r="K275" s="10">
        <f>Table134789[[#This Row],[G Mass Ratio (kt)]]*1000</f>
        <v>1.2081483809180695</v>
      </c>
    </row>
    <row r="276" spans="1:11" x14ac:dyDescent="0.25">
      <c r="A276" s="12">
        <v>275</v>
      </c>
      <c r="B276" s="10">
        <f t="shared" si="22"/>
        <v>6.3</v>
      </c>
      <c r="C276" s="2">
        <f>Table134789[[#This Row],[Number]]*1000000*Table134789[[#This Row],[Multiplier]]</f>
        <v>1732500000</v>
      </c>
      <c r="D276" s="6">
        <f t="shared" si="25"/>
        <v>2.3115385454545428E-2</v>
      </c>
      <c r="E276" s="6">
        <f>Table134789[[#This Row],[Calibration Value]]/Constants!$B$1</f>
        <v>43.261229710679956</v>
      </c>
      <c r="F276" s="6">
        <f t="shared" si="26"/>
        <v>3.4632034632034632E-2</v>
      </c>
      <c r="G276" s="6">
        <f>$C276/Constants!$B$2</f>
        <v>28.875</v>
      </c>
      <c r="H276" s="9">
        <f t="shared" si="23"/>
        <v>5.3432104471221032E-4</v>
      </c>
      <c r="I276" s="9">
        <f t="shared" si="24"/>
        <v>1.1993778227544461E-3</v>
      </c>
      <c r="J276" s="10">
        <f>Table134789[[#This Row],[G Mass Ratio (kg)]]*1000</f>
        <v>0.53432104471221031</v>
      </c>
      <c r="K276" s="10">
        <f>Table134789[[#This Row],[G Mass Ratio (kt)]]*1000</f>
        <v>1.199377822754446</v>
      </c>
    </row>
    <row r="277" spans="1:11" x14ac:dyDescent="0.25">
      <c r="A277" s="12">
        <v>276</v>
      </c>
      <c r="B277" s="10">
        <f t="shared" si="22"/>
        <v>6.3</v>
      </c>
      <c r="C277" s="2">
        <f>Table134789[[#This Row],[Number]]*1000000*Table134789[[#This Row],[Multiplier]]</f>
        <v>1738800000</v>
      </c>
      <c r="D277" s="6">
        <f t="shared" si="25"/>
        <v>2.3031634057970988E-2</v>
      </c>
      <c r="E277" s="6">
        <f>Table134789[[#This Row],[Calibration Value]]/Constants!$B$1</f>
        <v>43.418543273264248</v>
      </c>
      <c r="F277" s="6">
        <f t="shared" si="26"/>
        <v>3.450655624568668E-2</v>
      </c>
      <c r="G277" s="6">
        <f>$C277/Constants!$B$2</f>
        <v>28.98</v>
      </c>
      <c r="H277" s="9">
        <f t="shared" si="23"/>
        <v>5.304561673802891E-4</v>
      </c>
      <c r="I277" s="9">
        <f t="shared" si="24"/>
        <v>1.1907024239367384E-3</v>
      </c>
      <c r="J277" s="10">
        <f>Table134789[[#This Row],[G Mass Ratio (kg)]]*1000</f>
        <v>0.53045616738028911</v>
      </c>
      <c r="K277" s="10">
        <f>Table134789[[#This Row],[G Mass Ratio (kt)]]*1000</f>
        <v>1.1907024239367385</v>
      </c>
    </row>
    <row r="278" spans="1:11" x14ac:dyDescent="0.25">
      <c r="A278" s="12">
        <v>277</v>
      </c>
      <c r="B278" s="10">
        <f t="shared" si="22"/>
        <v>6.3</v>
      </c>
      <c r="C278" s="2">
        <f>Table134789[[#This Row],[Number]]*1000000*Table134789[[#This Row],[Multiplier]]</f>
        <v>1745100000</v>
      </c>
      <c r="D278" s="6">
        <f t="shared" si="25"/>
        <v>2.294848736462091E-2</v>
      </c>
      <c r="E278" s="6">
        <f>Table134789[[#This Row],[Calibration Value]]/Constants!$B$1</f>
        <v>43.575856835848541</v>
      </c>
      <c r="F278" s="6">
        <f t="shared" si="26"/>
        <v>3.4381983840467596E-2</v>
      </c>
      <c r="G278" s="6">
        <f>$C278/Constants!$B$2</f>
        <v>29.085000000000001</v>
      </c>
      <c r="H278" s="9">
        <f t="shared" si="23"/>
        <v>5.2663307232416552E-4</v>
      </c>
      <c r="I278" s="9">
        <f t="shared" si="24"/>
        <v>1.1821208128061748E-3</v>
      </c>
      <c r="J278" s="10">
        <f>Table134789[[#This Row],[G Mass Ratio (kg)]]*1000</f>
        <v>0.52663307232416556</v>
      </c>
      <c r="K278" s="10">
        <f>Table134789[[#This Row],[G Mass Ratio (kt)]]*1000</f>
        <v>1.1821208128061749</v>
      </c>
    </row>
    <row r="279" spans="1:11" x14ac:dyDescent="0.25">
      <c r="A279" s="12">
        <v>278</v>
      </c>
      <c r="B279" s="10">
        <f t="shared" si="22"/>
        <v>6.3</v>
      </c>
      <c r="C279" s="2">
        <f>Table134789[[#This Row],[Number]]*1000000*Table134789[[#This Row],[Multiplier]]</f>
        <v>1751400000</v>
      </c>
      <c r="D279" s="6">
        <f t="shared" si="25"/>
        <v>2.2865938848920835E-2</v>
      </c>
      <c r="E279" s="6">
        <f>Table134789[[#This Row],[Calibration Value]]/Constants!$B$1</f>
        <v>43.733170398432833</v>
      </c>
      <c r="F279" s="6">
        <f t="shared" si="26"/>
        <v>3.4258307639602602E-2</v>
      </c>
      <c r="G279" s="6">
        <f>$C279/Constants!$B$2</f>
        <v>29.19</v>
      </c>
      <c r="H279" s="9">
        <f t="shared" si="23"/>
        <v>5.2285115944258713E-4</v>
      </c>
      <c r="I279" s="9">
        <f t="shared" si="24"/>
        <v>1.1736316423296539E-3</v>
      </c>
      <c r="J279" s="10">
        <f>Table134789[[#This Row],[G Mass Ratio (kg)]]*1000</f>
        <v>0.52285115944258709</v>
      </c>
      <c r="K279" s="10">
        <f>Table134789[[#This Row],[G Mass Ratio (kt)]]*1000</f>
        <v>1.173631642329654</v>
      </c>
    </row>
    <row r="280" spans="1:11" x14ac:dyDescent="0.25">
      <c r="A280" s="12">
        <v>279</v>
      </c>
      <c r="B280" s="10">
        <f t="shared" si="22"/>
        <v>6.3</v>
      </c>
      <c r="C280" s="2">
        <f>Table134789[[#This Row],[Number]]*1000000*Table134789[[#This Row],[Multiplier]]</f>
        <v>1757700000</v>
      </c>
      <c r="D280" s="6">
        <f t="shared" si="25"/>
        <v>2.2783982078853019E-2</v>
      </c>
      <c r="E280" s="6">
        <f>Table134789[[#This Row],[Calibration Value]]/Constants!$B$1</f>
        <v>43.890483961017125</v>
      </c>
      <c r="F280" s="6">
        <f t="shared" si="26"/>
        <v>3.4135518006485746E-2</v>
      </c>
      <c r="G280" s="6">
        <f>$C280/Constants!$B$2</f>
        <v>29.295000000000002</v>
      </c>
      <c r="H280" s="9">
        <f t="shared" si="23"/>
        <v>5.1910983936949559E-4</v>
      </c>
      <c r="I280" s="9">
        <f t="shared" si="24"/>
        <v>1.1652335895711125E-3</v>
      </c>
      <c r="J280" s="10">
        <f>Table134789[[#This Row],[G Mass Ratio (kg)]]*1000</f>
        <v>0.51910983936949562</v>
      </c>
      <c r="K280" s="10">
        <f>Table134789[[#This Row],[G Mass Ratio (kt)]]*1000</f>
        <v>1.1652335895711126</v>
      </c>
    </row>
    <row r="281" spans="1:11" x14ac:dyDescent="0.25">
      <c r="A281" s="12">
        <v>280</v>
      </c>
      <c r="B281" s="10">
        <f t="shared" si="22"/>
        <v>6.3</v>
      </c>
      <c r="C281" s="2">
        <f>Table134789[[#This Row],[Number]]*1000000*Table134789[[#This Row],[Multiplier]]</f>
        <v>1764000000</v>
      </c>
      <c r="D281" s="6">
        <f t="shared" si="25"/>
        <v>2.2702610714285688E-2</v>
      </c>
      <c r="E281" s="6">
        <f>Table134789[[#This Row],[Calibration Value]]/Constants!$B$1</f>
        <v>44.04779752360141</v>
      </c>
      <c r="F281" s="6">
        <f t="shared" si="26"/>
        <v>3.4013605442176874E-2</v>
      </c>
      <c r="G281" s="6">
        <f>$C281/Constants!$B$2</f>
        <v>29.4</v>
      </c>
      <c r="H281" s="9">
        <f t="shared" si="23"/>
        <v>5.1540853324439934E-4</v>
      </c>
      <c r="I281" s="9">
        <f t="shared" si="24"/>
        <v>1.1569253551760843E-3</v>
      </c>
      <c r="J281" s="10">
        <f>Table134789[[#This Row],[G Mass Ratio (kg)]]*1000</f>
        <v>0.51540853324439939</v>
      </c>
      <c r="K281" s="10">
        <f>Table134789[[#This Row],[G Mass Ratio (kt)]]*1000</f>
        <v>1.1569253551760843</v>
      </c>
    </row>
    <row r="282" spans="1:11" x14ac:dyDescent="0.25">
      <c r="A282" s="12">
        <v>281</v>
      </c>
      <c r="B282" s="10">
        <f t="shared" si="22"/>
        <v>6.3</v>
      </c>
      <c r="C282" s="2">
        <f>Table134789[[#This Row],[Number]]*1000000*Table134789[[#This Row],[Multiplier]]</f>
        <v>1770300000</v>
      </c>
      <c r="D282" s="6">
        <f t="shared" si="25"/>
        <v>2.2621818505338051E-2</v>
      </c>
      <c r="E282" s="6">
        <f>Table134789[[#This Row],[Calibration Value]]/Constants!$B$1</f>
        <v>44.205111086185703</v>
      </c>
      <c r="F282" s="6">
        <f t="shared" si="26"/>
        <v>3.3892560582952043E-2</v>
      </c>
      <c r="G282" s="6">
        <f>$C282/Constants!$B$2</f>
        <v>29.504999999999999</v>
      </c>
      <c r="H282" s="9">
        <f t="shared" si="23"/>
        <v>5.117466724884551E-4</v>
      </c>
      <c r="I282" s="9">
        <f t="shared" si="24"/>
        <v>1.1487056628690746E-3</v>
      </c>
      <c r="J282" s="10">
        <f>Table134789[[#This Row],[G Mass Ratio (kg)]]*1000</f>
        <v>0.51174667248845507</v>
      </c>
      <c r="K282" s="10">
        <f>Table134789[[#This Row],[G Mass Ratio (kt)]]*1000</f>
        <v>1.1487056628690746</v>
      </c>
    </row>
    <row r="283" spans="1:11" x14ac:dyDescent="0.25">
      <c r="A283" s="12">
        <v>282</v>
      </c>
      <c r="B283" s="10">
        <f t="shared" si="22"/>
        <v>6.3</v>
      </c>
      <c r="C283" s="2">
        <f>Table134789[[#This Row],[Number]]*1000000*Table134789[[#This Row],[Multiplier]]</f>
        <v>1776600000</v>
      </c>
      <c r="D283" s="6">
        <f t="shared" si="25"/>
        <v>2.2541599290780114E-2</v>
      </c>
      <c r="E283" s="6">
        <f>Table134789[[#This Row],[Calibration Value]]/Constants!$B$1</f>
        <v>44.362424648769995</v>
      </c>
      <c r="F283" s="6">
        <f t="shared" si="26"/>
        <v>3.3772374197906116E-2</v>
      </c>
      <c r="G283" s="6">
        <f>$C283/Constants!$B$2</f>
        <v>29.61</v>
      </c>
      <c r="H283" s="9">
        <f t="shared" si="23"/>
        <v>5.0812369858609856E-4</v>
      </c>
      <c r="I283" s="9">
        <f t="shared" si="24"/>
        <v>1.1405732589633948E-3</v>
      </c>
      <c r="J283" s="10">
        <f>Table134789[[#This Row],[G Mass Ratio (kg)]]*1000</f>
        <v>0.50812369858609852</v>
      </c>
      <c r="K283" s="10">
        <f>Table134789[[#This Row],[G Mass Ratio (kt)]]*1000</f>
        <v>1.1405732589633948</v>
      </c>
    </row>
    <row r="284" spans="1:11" x14ac:dyDescent="0.25">
      <c r="A284" s="12">
        <v>283</v>
      </c>
      <c r="B284" s="10">
        <f t="shared" si="22"/>
        <v>6.3</v>
      </c>
      <c r="C284" s="2">
        <f>Table134789[[#This Row],[Number]]*1000000*Table134789[[#This Row],[Multiplier]]</f>
        <v>1782900000</v>
      </c>
      <c r="D284" s="6">
        <f t="shared" si="25"/>
        <v>2.2461946996466402E-2</v>
      </c>
      <c r="E284" s="6">
        <f>Table134789[[#This Row],[Calibration Value]]/Constants!$B$1</f>
        <v>44.519738211354287</v>
      </c>
      <c r="F284" s="6">
        <f t="shared" si="26"/>
        <v>3.3653037186606088E-2</v>
      </c>
      <c r="G284" s="6">
        <f>$C284/Constants!$B$2</f>
        <v>29.715</v>
      </c>
      <c r="H284" s="9">
        <f t="shared" si="23"/>
        <v>5.0453906287206609E-4</v>
      </c>
      <c r="I284" s="9">
        <f t="shared" si="24"/>
        <v>1.1325269118830923E-3</v>
      </c>
      <c r="J284" s="10">
        <f>Table134789[[#This Row],[G Mass Ratio (kg)]]*1000</f>
        <v>0.50453906287206607</v>
      </c>
      <c r="K284" s="10">
        <f>Table134789[[#This Row],[G Mass Ratio (kt)]]*1000</f>
        <v>1.1325269118830923</v>
      </c>
    </row>
    <row r="285" spans="1:11" x14ac:dyDescent="0.25">
      <c r="A285" s="12">
        <v>284</v>
      </c>
      <c r="B285" s="10">
        <f t="shared" si="22"/>
        <v>6.3</v>
      </c>
      <c r="C285" s="2">
        <f>Table134789[[#This Row],[Number]]*1000000*Table134789[[#This Row],[Multiplier]]</f>
        <v>1789200000</v>
      </c>
      <c r="D285" s="6">
        <f t="shared" si="25"/>
        <v>2.2382855633802788E-2</v>
      </c>
      <c r="E285" s="6">
        <f>Table134789[[#This Row],[Calibration Value]]/Constants!$B$1</f>
        <v>44.67705177393858</v>
      </c>
      <c r="F285" s="6">
        <f t="shared" si="26"/>
        <v>3.35345405767941E-2</v>
      </c>
      <c r="G285" s="6">
        <f>$C285/Constants!$B$2</f>
        <v>29.82</v>
      </c>
      <c r="H285" s="9">
        <f t="shared" si="23"/>
        <v>5.0099222632365721E-4</v>
      </c>
      <c r="I285" s="9">
        <f t="shared" si="24"/>
        <v>1.12456541169665E-3</v>
      </c>
      <c r="J285" s="10">
        <f>Table134789[[#This Row],[G Mass Ratio (kg)]]*1000</f>
        <v>0.50099222632365725</v>
      </c>
      <c r="K285" s="10">
        <f>Table134789[[#This Row],[G Mass Ratio (kt)]]*1000</f>
        <v>1.1245654116966499</v>
      </c>
    </row>
    <row r="286" spans="1:11" x14ac:dyDescent="0.25">
      <c r="A286" s="12">
        <v>285</v>
      </c>
      <c r="B286" s="10">
        <f t="shared" si="22"/>
        <v>6.3</v>
      </c>
      <c r="C286" s="2">
        <f>Table134789[[#This Row],[Number]]*1000000*Table134789[[#This Row],[Multiplier]]</f>
        <v>1795500000</v>
      </c>
      <c r="D286" s="6">
        <f t="shared" si="25"/>
        <v>2.2304319298245587E-2</v>
      </c>
      <c r="E286" s="6">
        <f>Table134789[[#This Row],[Calibration Value]]/Constants!$B$1</f>
        <v>44.834365336522865</v>
      </c>
      <c r="F286" s="6">
        <f t="shared" si="26"/>
        <v>3.3416875522138678E-2</v>
      </c>
      <c r="G286" s="6">
        <f>$C286/Constants!$B$2</f>
        <v>29.925000000000001</v>
      </c>
      <c r="H286" s="9">
        <f t="shared" si="23"/>
        <v>4.9748265935809052E-4</v>
      </c>
      <c r="I286" s="9">
        <f t="shared" si="24"/>
        <v>1.1166875696621112E-3</v>
      </c>
      <c r="J286" s="10">
        <f>Table134789[[#This Row],[G Mass Ratio (kg)]]*1000</f>
        <v>0.49748265935809055</v>
      </c>
      <c r="K286" s="10">
        <f>Table134789[[#This Row],[G Mass Ratio (kt)]]*1000</f>
        <v>1.1166875696621112</v>
      </c>
    </row>
    <row r="287" spans="1:11" x14ac:dyDescent="0.25">
      <c r="A287" s="12">
        <v>286</v>
      </c>
      <c r="B287" s="10">
        <f t="shared" si="22"/>
        <v>6.3</v>
      </c>
      <c r="C287" s="2">
        <f>Table134789[[#This Row],[Number]]*1000000*Table134789[[#This Row],[Multiplier]]</f>
        <v>1801800000</v>
      </c>
      <c r="D287" s="6">
        <f t="shared" si="25"/>
        <v>2.2226332167832142E-2</v>
      </c>
      <c r="E287" s="6">
        <f>Table134789[[#This Row],[Calibration Value]]/Constants!$B$1</f>
        <v>44.991678899107157</v>
      </c>
      <c r="F287" s="6">
        <f t="shared" si="26"/>
        <v>3.3300033300033297E-2</v>
      </c>
      <c r="G287" s="6">
        <f>$C287/Constants!$B$2</f>
        <v>30.03</v>
      </c>
      <c r="H287" s="9">
        <f t="shared" si="23"/>
        <v>4.9400984163480981E-4</v>
      </c>
      <c r="I287" s="9">
        <f t="shared" si="24"/>
        <v>1.1088922177833265E-3</v>
      </c>
      <c r="J287" s="10">
        <f>Table134789[[#This Row],[G Mass Ratio (kg)]]*1000</f>
        <v>0.49400984163480982</v>
      </c>
      <c r="K287" s="10">
        <f>Table134789[[#This Row],[G Mass Ratio (kt)]]*1000</f>
        <v>1.1088922177833265</v>
      </c>
    </row>
    <row r="288" spans="1:11" x14ac:dyDescent="0.25">
      <c r="A288" s="12">
        <v>287</v>
      </c>
      <c r="B288" s="10">
        <f t="shared" si="22"/>
        <v>6.3</v>
      </c>
      <c r="C288" s="2">
        <f>Table134789[[#This Row],[Number]]*1000000*Table134789[[#This Row],[Multiplier]]</f>
        <v>1808100000</v>
      </c>
      <c r="D288" s="6">
        <f t="shared" si="25"/>
        <v>2.2148888501742132E-2</v>
      </c>
      <c r="E288" s="6">
        <f>Table134789[[#This Row],[Calibration Value]]/Constants!$B$1</f>
        <v>45.148992461691449</v>
      </c>
      <c r="F288" s="6">
        <f t="shared" si="26"/>
        <v>3.318400530944085E-2</v>
      </c>
      <c r="G288" s="6">
        <f>$C288/Constants!$B$2</f>
        <v>30.135000000000002</v>
      </c>
      <c r="H288" s="9">
        <f t="shared" si="23"/>
        <v>4.9057326186260485E-4</v>
      </c>
      <c r="I288" s="9">
        <f t="shared" si="24"/>
        <v>1.1011782083769986E-3</v>
      </c>
      <c r="J288" s="10">
        <f>Table134789[[#This Row],[G Mass Ratio (kg)]]*1000</f>
        <v>0.49057326186260486</v>
      </c>
      <c r="K288" s="10">
        <f>Table134789[[#This Row],[G Mass Ratio (kt)]]*1000</f>
        <v>1.1011782083769985</v>
      </c>
    </row>
    <row r="289" spans="1:11" x14ac:dyDescent="0.25">
      <c r="A289" s="12">
        <v>288</v>
      </c>
      <c r="B289" s="10">
        <f t="shared" si="22"/>
        <v>6.3</v>
      </c>
      <c r="C289" s="2">
        <f>Table134789[[#This Row],[Number]]*1000000*Table134789[[#This Row],[Multiplier]]</f>
        <v>1814400000</v>
      </c>
      <c r="D289" s="6">
        <f t="shared" si="25"/>
        <v>2.2071982638888862E-2</v>
      </c>
      <c r="E289" s="6">
        <f>Table134789[[#This Row],[Calibration Value]]/Constants!$B$1</f>
        <v>45.306306024275742</v>
      </c>
      <c r="F289" s="6">
        <f t="shared" si="26"/>
        <v>3.3068783068783074E-2</v>
      </c>
      <c r="G289" s="6">
        <f>$C289/Constants!$B$2</f>
        <v>30.24</v>
      </c>
      <c r="H289" s="9">
        <f t="shared" si="23"/>
        <v>4.8717241761141134E-4</v>
      </c>
      <c r="I289" s="9">
        <f t="shared" si="24"/>
        <v>1.0935444136502342E-3</v>
      </c>
      <c r="J289" s="10">
        <f>Table134789[[#This Row],[G Mass Ratio (kg)]]*1000</f>
        <v>0.48717241761141133</v>
      </c>
      <c r="K289" s="10">
        <f>Table134789[[#This Row],[G Mass Ratio (kt)]]*1000</f>
        <v>1.0935444136502341</v>
      </c>
    </row>
    <row r="290" spans="1:11" x14ac:dyDescent="0.25">
      <c r="A290" s="12">
        <v>289</v>
      </c>
      <c r="B290" s="10">
        <f t="shared" si="22"/>
        <v>6.3</v>
      </c>
      <c r="C290" s="2">
        <f>Table134789[[#This Row],[Number]]*1000000*Table134789[[#This Row],[Multiplier]]</f>
        <v>1820700000</v>
      </c>
      <c r="D290" s="6">
        <f t="shared" si="25"/>
        <v>2.1995608996539767E-2</v>
      </c>
      <c r="E290" s="6">
        <f>Table134789[[#This Row],[Calibration Value]]/Constants!$B$1</f>
        <v>45.463619586860027</v>
      </c>
      <c r="F290" s="6">
        <f t="shared" si="26"/>
        <v>3.2954358213873783E-2</v>
      </c>
      <c r="G290" s="6">
        <f>$C290/Constants!$B$2</f>
        <v>30.344999999999999</v>
      </c>
      <c r="H290" s="9">
        <f t="shared" si="23"/>
        <v>4.8380681512866117E-4</v>
      </c>
      <c r="I290" s="9">
        <f t="shared" si="24"/>
        <v>1.0859897252883104E-3</v>
      </c>
      <c r="J290" s="10">
        <f>Table134789[[#This Row],[G Mass Ratio (kg)]]*1000</f>
        <v>0.48380681512866114</v>
      </c>
      <c r="K290" s="10">
        <f>Table134789[[#This Row],[G Mass Ratio (kt)]]*1000</f>
        <v>1.0859897252883104</v>
      </c>
    </row>
    <row r="291" spans="1:11" x14ac:dyDescent="0.25">
      <c r="A291" s="12">
        <v>290</v>
      </c>
      <c r="B291" s="10">
        <f t="shared" si="22"/>
        <v>6.3</v>
      </c>
      <c r="C291" s="2">
        <f>Table134789[[#This Row],[Number]]*1000000*Table134789[[#This Row],[Multiplier]]</f>
        <v>1827000000</v>
      </c>
      <c r="D291" s="6">
        <f t="shared" si="25"/>
        <v>2.1919762068965492E-2</v>
      </c>
      <c r="E291" s="6">
        <f>Table134789[[#This Row],[Calibration Value]]/Constants!$B$1</f>
        <v>45.620933149444319</v>
      </c>
      <c r="F291" s="6">
        <f t="shared" si="26"/>
        <v>3.2840722495894911E-2</v>
      </c>
      <c r="G291" s="6">
        <f>$C291/Constants!$B$2</f>
        <v>30.45</v>
      </c>
      <c r="H291" s="9">
        <f t="shared" si="23"/>
        <v>4.8047596916005837E-4</v>
      </c>
      <c r="I291" s="9">
        <f t="shared" si="24"/>
        <v>1.0785130540523782E-3</v>
      </c>
      <c r="J291" s="10">
        <f>Table134789[[#This Row],[G Mass Ratio (kg)]]*1000</f>
        <v>0.48047596916005836</v>
      </c>
      <c r="K291" s="10">
        <f>Table134789[[#This Row],[G Mass Ratio (kt)]]*1000</f>
        <v>1.0785130540523782</v>
      </c>
    </row>
    <row r="292" spans="1:11" x14ac:dyDescent="0.25">
      <c r="A292" s="12">
        <v>291</v>
      </c>
      <c r="B292" s="10">
        <f t="shared" si="22"/>
        <v>6.3</v>
      </c>
      <c r="C292" s="2">
        <f>Table134789[[#This Row],[Number]]*1000000*Table134789[[#This Row],[Multiplier]]</f>
        <v>1833300000</v>
      </c>
      <c r="D292" s="6">
        <f t="shared" si="25"/>
        <v>2.1844436426116814E-2</v>
      </c>
      <c r="E292" s="6">
        <f>Table134789[[#This Row],[Calibration Value]]/Constants!$B$1</f>
        <v>45.778246712028611</v>
      </c>
      <c r="F292" s="6">
        <f t="shared" si="26"/>
        <v>3.2727867779414173E-2</v>
      </c>
      <c r="G292" s="6">
        <f>$C292/Constants!$B$2</f>
        <v>30.555</v>
      </c>
      <c r="H292" s="9">
        <f t="shared" si="23"/>
        <v>4.771794027746591E-4</v>
      </c>
      <c r="I292" s="9">
        <f t="shared" si="24"/>
        <v>1.0711133293868165E-3</v>
      </c>
      <c r="J292" s="10">
        <f>Table134789[[#This Row],[G Mass Ratio (kg)]]*1000</f>
        <v>0.47717940277465909</v>
      </c>
      <c r="K292" s="10">
        <f>Table134789[[#This Row],[G Mass Ratio (kt)]]*1000</f>
        <v>1.0711133293868165</v>
      </c>
    </row>
    <row r="293" spans="1:11" x14ac:dyDescent="0.25">
      <c r="A293" s="12">
        <v>292</v>
      </c>
      <c r="B293" s="10">
        <f t="shared" si="22"/>
        <v>6.3</v>
      </c>
      <c r="C293" s="2">
        <f>Table134789[[#This Row],[Number]]*1000000*Table134789[[#This Row],[Multiplier]]</f>
        <v>1839600000</v>
      </c>
      <c r="D293" s="6">
        <f t="shared" si="25"/>
        <v>2.1769626712328741E-2</v>
      </c>
      <c r="E293" s="6">
        <f>Table134789[[#This Row],[Calibration Value]]/Constants!$B$1</f>
        <v>45.935560274612904</v>
      </c>
      <c r="F293" s="6">
        <f t="shared" si="26"/>
        <v>3.2615786040443573E-2</v>
      </c>
      <c r="G293" s="6">
        <f>$C293/Constants!$B$2</f>
        <v>30.66</v>
      </c>
      <c r="H293" s="9">
        <f t="shared" si="23"/>
        <v>4.739166471941371E-4</v>
      </c>
      <c r="I293" s="9">
        <f t="shared" si="24"/>
        <v>1.0637894990359938E-3</v>
      </c>
      <c r="J293" s="10">
        <f>Table134789[[#This Row],[G Mass Ratio (kg)]]*1000</f>
        <v>0.47391664719413712</v>
      </c>
      <c r="K293" s="10">
        <f>Table134789[[#This Row],[G Mass Ratio (kt)]]*1000</f>
        <v>1.0637894990359937</v>
      </c>
    </row>
    <row r="294" spans="1:11" x14ac:dyDescent="0.25">
      <c r="A294" s="12">
        <v>293</v>
      </c>
      <c r="B294" s="10">
        <f t="shared" si="22"/>
        <v>6.3</v>
      </c>
      <c r="C294" s="2">
        <f>Table134789[[#This Row],[Number]]*1000000*Table134789[[#This Row],[Multiplier]]</f>
        <v>1845900000</v>
      </c>
      <c r="D294" s="6">
        <f t="shared" si="25"/>
        <v>2.1695327645051166E-2</v>
      </c>
      <c r="E294" s="6">
        <f>Table134789[[#This Row],[Calibration Value]]/Constants!$B$1</f>
        <v>46.092873837197196</v>
      </c>
      <c r="F294" s="6">
        <f t="shared" si="26"/>
        <v>3.2504469364537623E-2</v>
      </c>
      <c r="G294" s="6">
        <f>$C294/Constants!$B$2</f>
        <v>30.765000000000001</v>
      </c>
      <c r="H294" s="9">
        <f t="shared" si="23"/>
        <v>4.7068724162612136E-4</v>
      </c>
      <c r="I294" s="9">
        <f t="shared" si="24"/>
        <v>1.0565405286701648E-3</v>
      </c>
      <c r="J294" s="10">
        <f>Table134789[[#This Row],[G Mass Ratio (kg)]]*1000</f>
        <v>0.47068724162612136</v>
      </c>
      <c r="K294" s="10">
        <f>Table134789[[#This Row],[G Mass Ratio (kt)]]*1000</f>
        <v>1.0565405286701648</v>
      </c>
    </row>
    <row r="295" spans="1:11" x14ac:dyDescent="0.25">
      <c r="A295" s="12">
        <v>294</v>
      </c>
      <c r="B295" s="10">
        <f t="shared" si="22"/>
        <v>6.3</v>
      </c>
      <c r="C295" s="2">
        <f>Table134789[[#This Row],[Number]]*1000000*Table134789[[#This Row],[Multiplier]]</f>
        <v>1852200000</v>
      </c>
      <c r="D295" s="6">
        <f t="shared" si="25"/>
        <v>2.1621534013605417E-2</v>
      </c>
      <c r="E295" s="6">
        <f>Table134789[[#This Row],[Calibration Value]]/Constants!$B$1</f>
        <v>46.250187399781481</v>
      </c>
      <c r="F295" s="6">
        <f t="shared" si="26"/>
        <v>3.2393909944930355E-2</v>
      </c>
      <c r="G295" s="6">
        <f>$C295/Constants!$B$2</f>
        <v>30.87</v>
      </c>
      <c r="H295" s="9">
        <f t="shared" si="23"/>
        <v>4.6749073310149594E-4</v>
      </c>
      <c r="I295" s="9">
        <f t="shared" si="24"/>
        <v>1.0493654015202578E-3</v>
      </c>
      <c r="J295" s="10">
        <f>Table134789[[#This Row],[G Mass Ratio (kg)]]*1000</f>
        <v>0.46749073310149597</v>
      </c>
      <c r="K295" s="10">
        <f>Table134789[[#This Row],[G Mass Ratio (kt)]]*1000</f>
        <v>1.0493654015202578</v>
      </c>
    </row>
    <row r="296" spans="1:11" x14ac:dyDescent="0.25">
      <c r="A296" s="12">
        <v>295</v>
      </c>
      <c r="B296" s="10">
        <f t="shared" si="22"/>
        <v>6.3</v>
      </c>
      <c r="C296" s="2">
        <f>Table134789[[#This Row],[Number]]*1000000*Table134789[[#This Row],[Multiplier]]</f>
        <v>1858500000</v>
      </c>
      <c r="D296" s="6">
        <f t="shared" si="25"/>
        <v>2.1548240677966075E-2</v>
      </c>
      <c r="E296" s="6">
        <f>Table134789[[#This Row],[Calibration Value]]/Constants!$B$1</f>
        <v>46.407500962365773</v>
      </c>
      <c r="F296" s="6">
        <f t="shared" si="26"/>
        <v>3.2284100080710247E-2</v>
      </c>
      <c r="G296" s="6">
        <f>$C296/Constants!$B$2</f>
        <v>30.975000000000001</v>
      </c>
      <c r="H296" s="9">
        <f t="shared" si="23"/>
        <v>4.6432667631555189E-4</v>
      </c>
      <c r="I296" s="9">
        <f t="shared" si="24"/>
        <v>1.0422631180213155E-3</v>
      </c>
      <c r="J296" s="10">
        <f>Table134789[[#This Row],[G Mass Ratio (kg)]]*1000</f>
        <v>0.46432667631555191</v>
      </c>
      <c r="K296" s="10">
        <f>Table134789[[#This Row],[G Mass Ratio (kt)]]*1000</f>
        <v>1.0422631180213155</v>
      </c>
    </row>
    <row r="297" spans="1:11" x14ac:dyDescent="0.25">
      <c r="A297" s="12">
        <v>296</v>
      </c>
      <c r="B297" s="10">
        <f t="shared" si="22"/>
        <v>6.3</v>
      </c>
      <c r="C297" s="2">
        <f>Table134789[[#This Row],[Number]]*1000000*Table134789[[#This Row],[Multiplier]]</f>
        <v>1864800000</v>
      </c>
      <c r="D297" s="6">
        <f t="shared" si="25"/>
        <v>2.1475442567567542E-2</v>
      </c>
      <c r="E297" s="6">
        <f>Table134789[[#This Row],[Calibration Value]]/Constants!$B$1</f>
        <v>46.564814524950066</v>
      </c>
      <c r="F297" s="6">
        <f t="shared" si="26"/>
        <v>3.2175032175032175E-2</v>
      </c>
      <c r="G297" s="6">
        <f>$C297/Constants!$B$2</f>
        <v>31.08</v>
      </c>
      <c r="H297" s="9">
        <f t="shared" si="23"/>
        <v>4.6119463347289198E-4</v>
      </c>
      <c r="I297" s="9">
        <f t="shared" si="24"/>
        <v>1.0352326954643557E-3</v>
      </c>
      <c r="J297" s="10">
        <f>Table134789[[#This Row],[G Mass Ratio (kg)]]*1000</f>
        <v>0.46119463347289197</v>
      </c>
      <c r="K297" s="10">
        <f>Table134789[[#This Row],[G Mass Ratio (kt)]]*1000</f>
        <v>1.0352326954643556</v>
      </c>
    </row>
    <row r="298" spans="1:11" x14ac:dyDescent="0.25">
      <c r="A298" s="12">
        <v>297</v>
      </c>
      <c r="B298" s="10">
        <f t="shared" si="22"/>
        <v>6.3</v>
      </c>
      <c r="C298" s="2">
        <f>Table134789[[#This Row],[Number]]*1000000*Table134789[[#This Row],[Multiplier]]</f>
        <v>1871100000</v>
      </c>
      <c r="D298" s="6">
        <f t="shared" si="25"/>
        <v>2.1403134680134654E-2</v>
      </c>
      <c r="E298" s="6">
        <f>Table134789[[#This Row],[Calibration Value]]/Constants!$B$1</f>
        <v>46.722128087534358</v>
      </c>
      <c r="F298" s="6">
        <f t="shared" si="26"/>
        <v>3.2066698733365401E-2</v>
      </c>
      <c r="G298" s="6">
        <f>$C298/Constants!$B$2</f>
        <v>31.184999999999999</v>
      </c>
      <c r="H298" s="9">
        <f t="shared" si="23"/>
        <v>4.5809417413598274E-4</v>
      </c>
      <c r="I298" s="9">
        <f t="shared" si="24"/>
        <v>1.0282731676564182E-3</v>
      </c>
      <c r="J298" s="10">
        <f>Table134789[[#This Row],[G Mass Ratio (kg)]]*1000</f>
        <v>0.45809417413598275</v>
      </c>
      <c r="K298" s="10">
        <f>Table134789[[#This Row],[G Mass Ratio (kt)]]*1000</f>
        <v>1.0282731676564181</v>
      </c>
    </row>
    <row r="299" spans="1:11" x14ac:dyDescent="0.25">
      <c r="A299" s="12">
        <v>298</v>
      </c>
      <c r="B299" s="10">
        <f t="shared" si="22"/>
        <v>6.3</v>
      </c>
      <c r="C299" s="2">
        <f>Table134789[[#This Row],[Number]]*1000000*Table134789[[#This Row],[Multiplier]]</f>
        <v>1877400000</v>
      </c>
      <c r="D299" s="6">
        <f t="shared" si="25"/>
        <v>2.1331312080536888E-2</v>
      </c>
      <c r="E299" s="6">
        <f>Table134789[[#This Row],[Calibration Value]]/Constants!$B$1</f>
        <v>46.879441650118643</v>
      </c>
      <c r="F299" s="6">
        <f t="shared" si="26"/>
        <v>3.1959092361776929E-2</v>
      </c>
      <c r="G299" s="6">
        <f>$C299/Constants!$B$2</f>
        <v>31.29</v>
      </c>
      <c r="H299" s="9">
        <f t="shared" si="23"/>
        <v>4.5502487507725897E-4</v>
      </c>
      <c r="I299" s="9">
        <f t="shared" si="24"/>
        <v>1.0213835845885885E-3</v>
      </c>
      <c r="J299" s="10">
        <f>Table134789[[#This Row],[G Mass Ratio (kg)]]*1000</f>
        <v>0.45502487507725897</v>
      </c>
      <c r="K299" s="10">
        <f>Table134789[[#This Row],[G Mass Ratio (kt)]]*1000</f>
        <v>1.0213835845885886</v>
      </c>
    </row>
    <row r="300" spans="1:11" x14ac:dyDescent="0.25">
      <c r="A300" s="12">
        <v>299</v>
      </c>
      <c r="B300" s="10">
        <f t="shared" si="22"/>
        <v>6.3</v>
      </c>
      <c r="C300" s="2">
        <f>Table134789[[#This Row],[Number]]*1000000*Table134789[[#This Row],[Multiplier]]</f>
        <v>1883700000</v>
      </c>
      <c r="D300" s="6">
        <f t="shared" si="25"/>
        <v>2.1259969899665526E-2</v>
      </c>
      <c r="E300" s="6">
        <f>Table134789[[#This Row],[Calibration Value]]/Constants!$B$1</f>
        <v>47.036755212702936</v>
      </c>
      <c r="F300" s="6">
        <f t="shared" si="26"/>
        <v>3.1852205765249247E-2</v>
      </c>
      <c r="G300" s="6">
        <f>$C300/Constants!$B$2</f>
        <v>31.395</v>
      </c>
      <c r="H300" s="9">
        <f t="shared" si="23"/>
        <v>4.519863201346842E-4</v>
      </c>
      <c r="I300" s="9">
        <f t="shared" si="24"/>
        <v>1.0145630121117773E-3</v>
      </c>
      <c r="J300" s="10">
        <f>Table134789[[#This Row],[G Mass Ratio (kg)]]*1000</f>
        <v>0.45198632013468421</v>
      </c>
      <c r="K300" s="10">
        <f>Table134789[[#This Row],[G Mass Ratio (kt)]]*1000</f>
        <v>1.0145630121117772</v>
      </c>
    </row>
    <row r="301" spans="1:11" x14ac:dyDescent="0.25">
      <c r="A301" s="12">
        <v>300</v>
      </c>
      <c r="B301" s="10">
        <f t="shared" si="22"/>
        <v>6.3</v>
      </c>
      <c r="C301" s="2">
        <f>Table134789[[#This Row],[Number]]*1000000*Table134789[[#This Row],[Multiplier]]</f>
        <v>1890000000</v>
      </c>
      <c r="D301" s="6">
        <f t="shared" si="25"/>
        <v>2.118910333333331E-2</v>
      </c>
      <c r="E301" s="6">
        <f>Table134789[[#This Row],[Calibration Value]]/Constants!$B$1</f>
        <v>47.194068775287228</v>
      </c>
      <c r="F301" s="6">
        <f t="shared" si="26"/>
        <v>3.1746031746031744E-2</v>
      </c>
      <c r="G301" s="6">
        <f>$C301/Constants!$B$2</f>
        <v>31.5</v>
      </c>
      <c r="H301" s="9">
        <f t="shared" si="23"/>
        <v>4.4897810007067678E-4</v>
      </c>
      <c r="I301" s="9">
        <f t="shared" si="24"/>
        <v>1.0078105316200553E-3</v>
      </c>
      <c r="J301" s="10">
        <f>Table134789[[#This Row],[G Mass Ratio (kg)]]*1000</f>
        <v>0.44897810007067679</v>
      </c>
      <c r="K301" s="10">
        <f>Table134789[[#This Row],[G Mass Ratio (kt)]]*1000</f>
        <v>1.0078105316200554</v>
      </c>
    </row>
    <row r="302" spans="1:11" x14ac:dyDescent="0.25">
      <c r="A302" s="12">
        <v>301</v>
      </c>
      <c r="B302" s="10">
        <f t="shared" si="22"/>
        <v>6.3</v>
      </c>
      <c r="C302" s="2">
        <f>Table134789[[#This Row],[Number]]*1000000*Table134789[[#This Row],[Multiplier]]</f>
        <v>1896300000</v>
      </c>
      <c r="D302" s="6">
        <f t="shared" si="25"/>
        <v>2.1118707641195989E-2</v>
      </c>
      <c r="E302" s="6">
        <f>Table134789[[#This Row],[Calibration Value]]/Constants!$B$1</f>
        <v>47.35138233787152</v>
      </c>
      <c r="F302" s="6">
        <f t="shared" si="26"/>
        <v>3.1640563202024997E-2</v>
      </c>
      <c r="G302" s="6">
        <f>$C302/Constants!$B$2</f>
        <v>31.605</v>
      </c>
      <c r="H302" s="9">
        <f t="shared" si="23"/>
        <v>4.4599981243430986E-4</v>
      </c>
      <c r="I302" s="9">
        <f t="shared" si="24"/>
        <v>1.0011252397413384E-3</v>
      </c>
      <c r="J302" s="10">
        <f>Table134789[[#This Row],[G Mass Ratio (kg)]]*1000</f>
        <v>0.44599981243430986</v>
      </c>
      <c r="K302" s="10">
        <f>Table134789[[#This Row],[G Mass Ratio (kt)]]*1000</f>
        <v>1.0011252397413384</v>
      </c>
    </row>
    <row r="303" spans="1:11" x14ac:dyDescent="0.25">
      <c r="A303" s="12">
        <v>302</v>
      </c>
      <c r="B303" s="10">
        <f t="shared" si="22"/>
        <v>6.3</v>
      </c>
      <c r="C303" s="2">
        <f>Table134789[[#This Row],[Number]]*1000000*Table134789[[#This Row],[Multiplier]]</f>
        <v>1902600000</v>
      </c>
      <c r="D303" s="6">
        <f t="shared" si="25"/>
        <v>2.1048778145695338E-2</v>
      </c>
      <c r="E303" s="6">
        <f>Table134789[[#This Row],[Calibration Value]]/Constants!$B$1</f>
        <v>47.508695900455812</v>
      </c>
      <c r="F303" s="6">
        <f t="shared" si="26"/>
        <v>3.1535793125197095E-2</v>
      </c>
      <c r="G303" s="6">
        <f>$C303/Constants!$B$2</f>
        <v>31.71</v>
      </c>
      <c r="H303" s="9">
        <f t="shared" si="23"/>
        <v>4.4305106142670169E-4</v>
      </c>
      <c r="I303" s="9">
        <f t="shared" si="24"/>
        <v>9.9450624803522846E-4</v>
      </c>
      <c r="J303" s="10">
        <f>Table134789[[#This Row],[G Mass Ratio (kg)]]*1000</f>
        <v>0.4430510614267017</v>
      </c>
      <c r="K303" s="10">
        <f>Table134789[[#This Row],[G Mass Ratio (kt)]]*1000</f>
        <v>0.99450624803522847</v>
      </c>
    </row>
    <row r="304" spans="1:11" x14ac:dyDescent="0.25">
      <c r="A304" s="12">
        <v>303</v>
      </c>
      <c r="B304" s="10">
        <f t="shared" si="22"/>
        <v>6.3</v>
      </c>
      <c r="C304" s="2">
        <f>Table134789[[#This Row],[Number]]*1000000*Table134789[[#This Row],[Multiplier]]</f>
        <v>1908900000</v>
      </c>
      <c r="D304" s="6">
        <f t="shared" si="25"/>
        <v>2.097931023102308E-2</v>
      </c>
      <c r="E304" s="6">
        <f>Table134789[[#This Row],[Calibration Value]]/Constants!$B$1</f>
        <v>47.666009463040098</v>
      </c>
      <c r="F304" s="6">
        <f t="shared" si="26"/>
        <v>3.1431714600031434E-2</v>
      </c>
      <c r="G304" s="6">
        <f>$C304/Constants!$B$2</f>
        <v>31.815000000000001</v>
      </c>
      <c r="H304" s="9">
        <f t="shared" si="23"/>
        <v>4.4013145776950971E-4</v>
      </c>
      <c r="I304" s="9">
        <f t="shared" si="24"/>
        <v>9.879526826978291E-4</v>
      </c>
      <c r="J304" s="10">
        <f>Table134789[[#This Row],[G Mass Ratio (kg)]]*1000</f>
        <v>0.44013145776950968</v>
      </c>
      <c r="K304" s="10">
        <f>Table134789[[#This Row],[G Mass Ratio (kt)]]*1000</f>
        <v>0.9879526826978291</v>
      </c>
    </row>
    <row r="305" spans="1:11" x14ac:dyDescent="0.25">
      <c r="A305" s="12">
        <v>304</v>
      </c>
      <c r="B305" s="10">
        <f t="shared" si="22"/>
        <v>6.3</v>
      </c>
      <c r="C305" s="2">
        <f>Table134789[[#This Row],[Number]]*1000000*Table134789[[#This Row],[Multiplier]]</f>
        <v>1915200000</v>
      </c>
      <c r="D305" s="6">
        <f t="shared" si="25"/>
        <v>2.091029934210524E-2</v>
      </c>
      <c r="E305" s="6">
        <f>Table134789[[#This Row],[Calibration Value]]/Constants!$B$1</f>
        <v>47.82332302562439</v>
      </c>
      <c r="F305" s="6">
        <f t="shared" si="26"/>
        <v>3.1328320802005011E-2</v>
      </c>
      <c r="G305" s="6">
        <f>$C305/Constants!$B$2</f>
        <v>31.92</v>
      </c>
      <c r="H305" s="9">
        <f t="shared" si="23"/>
        <v>4.3724061857644683E-4</v>
      </c>
      <c r="I305" s="9">
        <f t="shared" si="24"/>
        <v>9.8146368427333994E-4</v>
      </c>
      <c r="J305" s="10">
        <f>Table134789[[#This Row],[G Mass Ratio (kg)]]*1000</f>
        <v>0.4372406185764468</v>
      </c>
      <c r="K305" s="10">
        <f>Table134789[[#This Row],[G Mass Ratio (kt)]]*1000</f>
        <v>0.98146368427333996</v>
      </c>
    </row>
    <row r="306" spans="1:11" x14ac:dyDescent="0.25">
      <c r="A306" s="12">
        <v>305</v>
      </c>
      <c r="B306" s="10">
        <f t="shared" si="22"/>
        <v>6.3</v>
      </c>
      <c r="C306" s="2">
        <f>Table134789[[#This Row],[Number]]*1000000*Table134789[[#This Row],[Multiplier]]</f>
        <v>1921500000</v>
      </c>
      <c r="D306" s="6">
        <f t="shared" si="25"/>
        <v>2.0841740983606534E-2</v>
      </c>
      <c r="E306" s="6">
        <f>Table134789[[#This Row],[Calibration Value]]/Constants!$B$1</f>
        <v>47.980636588208682</v>
      </c>
      <c r="F306" s="6">
        <f t="shared" si="26"/>
        <v>3.1225604996096799E-2</v>
      </c>
      <c r="G306" s="6">
        <f>$C306/Constants!$B$2</f>
        <v>32.024999999999999</v>
      </c>
      <c r="H306" s="9">
        <f t="shared" si="23"/>
        <v>4.3437816722774426E-4</v>
      </c>
      <c r="I306" s="9">
        <f t="shared" si="24"/>
        <v>9.7503840737226538E-4</v>
      </c>
      <c r="J306" s="10">
        <f>Table134789[[#This Row],[G Mass Ratio (kg)]]*1000</f>
        <v>0.43437816722774425</v>
      </c>
      <c r="K306" s="10">
        <f>Table134789[[#This Row],[G Mass Ratio (kt)]]*1000</f>
        <v>0.97503840737226533</v>
      </c>
    </row>
    <row r="307" spans="1:11" x14ac:dyDescent="0.25">
      <c r="A307" s="12">
        <v>306</v>
      </c>
      <c r="B307" s="10">
        <f t="shared" si="22"/>
        <v>6.3</v>
      </c>
      <c r="C307" s="2">
        <f>Table134789[[#This Row],[Number]]*1000000*Table134789[[#This Row],[Multiplier]]</f>
        <v>1927800000</v>
      </c>
      <c r="D307" s="6">
        <f t="shared" si="25"/>
        <v>2.0773630718954224E-2</v>
      </c>
      <c r="E307" s="6">
        <f>Table134789[[#This Row],[Calibration Value]]/Constants!$B$1</f>
        <v>48.137950150792975</v>
      </c>
      <c r="F307" s="6">
        <f t="shared" si="26"/>
        <v>3.1123560535325237E-2</v>
      </c>
      <c r="G307" s="6">
        <f>$C307/Constants!$B$2</f>
        <v>32.130000000000003</v>
      </c>
      <c r="H307" s="9">
        <f t="shared" si="23"/>
        <v>4.3154373324747858E-4</v>
      </c>
      <c r="I307" s="9">
        <f t="shared" si="24"/>
        <v>9.6867602039605455E-4</v>
      </c>
      <c r="J307" s="10">
        <f>Table134789[[#This Row],[G Mass Ratio (kg)]]*1000</f>
        <v>0.43154373324747858</v>
      </c>
      <c r="K307" s="10">
        <f>Table134789[[#This Row],[G Mass Ratio (kt)]]*1000</f>
        <v>0.96867602039605449</v>
      </c>
    </row>
    <row r="308" spans="1:11" x14ac:dyDescent="0.25">
      <c r="A308" s="12">
        <v>307</v>
      </c>
      <c r="B308" s="10">
        <f t="shared" si="22"/>
        <v>6.3</v>
      </c>
      <c r="C308" s="2">
        <f>Table134789[[#This Row],[Number]]*1000000*Table134789[[#This Row],[Multiplier]]</f>
        <v>1934100000</v>
      </c>
      <c r="D308" s="6">
        <f t="shared" si="25"/>
        <v>2.0705964169381082E-2</v>
      </c>
      <c r="E308" s="6">
        <f>Table134789[[#This Row],[Calibration Value]]/Constants!$B$1</f>
        <v>48.295263713377267</v>
      </c>
      <c r="F308" s="6">
        <f t="shared" si="26"/>
        <v>3.1022180859314411E-2</v>
      </c>
      <c r="G308" s="6">
        <f>$C308/Constants!$B$2</f>
        <v>32.234999999999999</v>
      </c>
      <c r="H308" s="9">
        <f t="shared" si="23"/>
        <v>4.287369521836932E-4</v>
      </c>
      <c r="I308" s="9">
        <f t="shared" si="24"/>
        <v>9.6237570526801338E-4</v>
      </c>
      <c r="J308" s="10">
        <f>Table134789[[#This Row],[G Mass Ratio (kg)]]*1000</f>
        <v>0.42873695218369318</v>
      </c>
      <c r="K308" s="10">
        <f>Table134789[[#This Row],[G Mass Ratio (kt)]]*1000</f>
        <v>0.96237570526801341</v>
      </c>
    </row>
    <row r="309" spans="1:11" x14ac:dyDescent="0.25">
      <c r="A309" s="12">
        <v>308</v>
      </c>
      <c r="B309" s="10">
        <f t="shared" si="22"/>
        <v>6.3</v>
      </c>
      <c r="C309" s="2">
        <f>Table134789[[#This Row],[Number]]*1000000*Table134789[[#This Row],[Multiplier]]</f>
        <v>1940400000</v>
      </c>
      <c r="D309" s="6">
        <f t="shared" si="25"/>
        <v>2.0638737012986991E-2</v>
      </c>
      <c r="E309" s="6">
        <f>Table134789[[#This Row],[Calibration Value]]/Constants!$B$1</f>
        <v>48.452577275961552</v>
      </c>
      <c r="F309" s="6">
        <f t="shared" si="26"/>
        <v>3.0921459492888062E-2</v>
      </c>
      <c r="G309" s="6">
        <f>$C309/Constants!$B$2</f>
        <v>32.340000000000003</v>
      </c>
      <c r="H309" s="9">
        <f t="shared" si="23"/>
        <v>4.2595746549123917E-4</v>
      </c>
      <c r="I309" s="9">
        <f t="shared" si="24"/>
        <v>9.561366571703172E-4</v>
      </c>
      <c r="J309" s="10">
        <f>Table134789[[#This Row],[G Mass Ratio (kg)]]*1000</f>
        <v>0.4259574654912392</v>
      </c>
      <c r="K309" s="10">
        <f>Table134789[[#This Row],[G Mass Ratio (kt)]]*1000</f>
        <v>0.95613665717031715</v>
      </c>
    </row>
    <row r="310" spans="1:11" x14ac:dyDescent="0.25">
      <c r="A310" s="12">
        <v>309</v>
      </c>
      <c r="B310" s="10">
        <f t="shared" si="22"/>
        <v>6.3</v>
      </c>
      <c r="C310" s="2">
        <f>Table134789[[#This Row],[Number]]*1000000*Table134789[[#This Row],[Multiplier]]</f>
        <v>1946700000</v>
      </c>
      <c r="D310" s="6">
        <f t="shared" si="25"/>
        <v>2.0571944983818747E-2</v>
      </c>
      <c r="E310" s="6">
        <f>Table134789[[#This Row],[Calibration Value]]/Constants!$B$1</f>
        <v>48.609890838545844</v>
      </c>
      <c r="F310" s="6">
        <f t="shared" si="26"/>
        <v>3.0821390044691015E-2</v>
      </c>
      <c r="G310" s="6">
        <f>$C310/Constants!$B$2</f>
        <v>32.445</v>
      </c>
      <c r="H310" s="9">
        <f t="shared" si="23"/>
        <v>4.2320492041726529E-4</v>
      </c>
      <c r="I310" s="9">
        <f t="shared" si="24"/>
        <v>9.4995808428697843E-4</v>
      </c>
      <c r="J310" s="10">
        <f>Table134789[[#This Row],[G Mass Ratio (kg)]]*1000</f>
        <v>0.42320492041726532</v>
      </c>
      <c r="K310" s="10">
        <f>Table134789[[#This Row],[G Mass Ratio (kt)]]*1000</f>
        <v>0.94995808428697848</v>
      </c>
    </row>
    <row r="311" spans="1:11" x14ac:dyDescent="0.25">
      <c r="A311" s="12">
        <v>310</v>
      </c>
      <c r="B311" s="10">
        <f t="shared" si="22"/>
        <v>6.3</v>
      </c>
      <c r="C311" s="2">
        <f>Table134789[[#This Row],[Number]]*1000000*Table134789[[#This Row],[Multiplier]]</f>
        <v>1953000000</v>
      </c>
      <c r="D311" s="6">
        <f t="shared" si="25"/>
        <v>2.0505583870967715E-2</v>
      </c>
      <c r="E311" s="6">
        <f>Table134789[[#This Row],[Calibration Value]]/Constants!$B$1</f>
        <v>48.767204401130137</v>
      </c>
      <c r="F311" s="6">
        <f t="shared" si="26"/>
        <v>3.0721966205837177E-2</v>
      </c>
      <c r="G311" s="6">
        <f>$C311/Constants!$B$2</f>
        <v>32.549999999999997</v>
      </c>
      <c r="H311" s="9">
        <f t="shared" si="23"/>
        <v>4.2047896988929134E-4</v>
      </c>
      <c r="I311" s="9">
        <f t="shared" si="24"/>
        <v>9.4383920755260154E-4</v>
      </c>
      <c r="J311" s="10">
        <f>Table134789[[#This Row],[G Mass Ratio (kg)]]*1000</f>
        <v>0.42047896988929134</v>
      </c>
      <c r="K311" s="10">
        <f>Table134789[[#This Row],[G Mass Ratio (kt)]]*1000</f>
        <v>0.94383920755260153</v>
      </c>
    </row>
    <row r="312" spans="1:11" x14ac:dyDescent="0.25">
      <c r="A312" s="12">
        <v>311</v>
      </c>
      <c r="B312" s="10">
        <f t="shared" si="22"/>
        <v>6.3</v>
      </c>
      <c r="C312" s="2">
        <f>Table134789[[#This Row],[Number]]*1000000*Table134789[[#This Row],[Multiplier]]</f>
        <v>1959300000</v>
      </c>
      <c r="D312" s="6">
        <f t="shared" si="25"/>
        <v>2.0439649517684861E-2</v>
      </c>
      <c r="E312" s="6">
        <f>Table134789[[#This Row],[Calibration Value]]/Constants!$B$1</f>
        <v>48.924517963714429</v>
      </c>
      <c r="F312" s="6">
        <f t="shared" si="26"/>
        <v>3.0623181748583677E-2</v>
      </c>
      <c r="G312" s="6">
        <f>$C312/Constants!$B$2</f>
        <v>32.655000000000001</v>
      </c>
      <c r="H312" s="9">
        <f t="shared" si="23"/>
        <v>4.1777927240579498E-4</v>
      </c>
      <c r="I312" s="9">
        <f t="shared" si="24"/>
        <v>9.3777926040678839E-4</v>
      </c>
      <c r="J312" s="10">
        <f>Table134789[[#This Row],[G Mass Ratio (kg)]]*1000</f>
        <v>0.41777927240579499</v>
      </c>
      <c r="K312" s="10">
        <f>Table134789[[#This Row],[G Mass Ratio (kt)]]*1000</f>
        <v>0.93777926040678838</v>
      </c>
    </row>
    <row r="313" spans="1:11" x14ac:dyDescent="0.25">
      <c r="A313" s="12">
        <v>312</v>
      </c>
      <c r="B313" s="10">
        <f t="shared" si="22"/>
        <v>6.3</v>
      </c>
      <c r="C313" s="2">
        <f>Table134789[[#This Row],[Number]]*1000000*Table134789[[#This Row],[Multiplier]]</f>
        <v>1965600000</v>
      </c>
      <c r="D313" s="6">
        <f t="shared" si="25"/>
        <v>2.0374137820512797E-2</v>
      </c>
      <c r="E313" s="6">
        <f>Table134789[[#This Row],[Calibration Value]]/Constants!$B$1</f>
        <v>49.081831526298714</v>
      </c>
      <c r="F313" s="6">
        <f t="shared" si="26"/>
        <v>3.0525030525030528E-2</v>
      </c>
      <c r="G313" s="6">
        <f>$C313/Constants!$B$2</f>
        <v>32.76</v>
      </c>
      <c r="H313" s="9">
        <f t="shared" si="23"/>
        <v>4.1510549192924997E-4</v>
      </c>
      <c r="I313" s="9">
        <f t="shared" si="24"/>
        <v>9.3177748855404548E-4</v>
      </c>
      <c r="J313" s="10">
        <f>Table134789[[#This Row],[G Mass Ratio (kg)]]*1000</f>
        <v>0.41510549192924995</v>
      </c>
      <c r="K313" s="10">
        <f>Table134789[[#This Row],[G Mass Ratio (kt)]]*1000</f>
        <v>0.93177748855404552</v>
      </c>
    </row>
    <row r="314" spans="1:11" x14ac:dyDescent="0.25">
      <c r="A314" s="12">
        <v>313</v>
      </c>
      <c r="B314" s="10">
        <f t="shared" si="22"/>
        <v>6.3</v>
      </c>
      <c r="C314" s="2">
        <f>Table134789[[#This Row],[Number]]*1000000*Table134789[[#This Row],[Multiplier]]</f>
        <v>1971900000</v>
      </c>
      <c r="D314" s="6">
        <f t="shared" si="25"/>
        <v>2.0309044728434481E-2</v>
      </c>
      <c r="E314" s="6">
        <f>Table134789[[#This Row],[Calibration Value]]/Constants!$B$1</f>
        <v>49.239145088883006</v>
      </c>
      <c r="F314" s="6">
        <f t="shared" si="26"/>
        <v>3.0427506465845123E-2</v>
      </c>
      <c r="G314" s="6">
        <f>$C314/Constants!$B$2</f>
        <v>32.865000000000002</v>
      </c>
      <c r="H314" s="9">
        <f t="shared" si="23"/>
        <v>4.1245729778155237E-4</v>
      </c>
      <c r="I314" s="9">
        <f t="shared" si="24"/>
        <v>9.258331497290468E-4</v>
      </c>
      <c r="J314" s="10">
        <f>Table134789[[#This Row],[G Mass Ratio (kg)]]*1000</f>
        <v>0.41245729778155238</v>
      </c>
      <c r="K314" s="10">
        <f>Table134789[[#This Row],[G Mass Ratio (kt)]]*1000</f>
        <v>0.92583314972904684</v>
      </c>
    </row>
    <row r="315" spans="1:11" x14ac:dyDescent="0.25">
      <c r="A315" s="12">
        <v>314</v>
      </c>
      <c r="B315" s="10">
        <f t="shared" si="22"/>
        <v>6.3</v>
      </c>
      <c r="C315" s="2">
        <f>Table134789[[#This Row],[Number]]*1000000*Table134789[[#This Row],[Multiplier]]</f>
        <v>1978200000</v>
      </c>
      <c r="D315" s="6">
        <f t="shared" si="25"/>
        <v>2.0244366242038191E-2</v>
      </c>
      <c r="E315" s="6">
        <f>Table134789[[#This Row],[Calibration Value]]/Constants!$B$1</f>
        <v>49.396458651467299</v>
      </c>
      <c r="F315" s="6">
        <f t="shared" si="26"/>
        <v>3.0330603579011222E-2</v>
      </c>
      <c r="G315" s="6">
        <f>$C315/Constants!$B$2</f>
        <v>32.97</v>
      </c>
      <c r="H315" s="9">
        <f t="shared" si="23"/>
        <v>4.0983436454177554E-4</v>
      </c>
      <c r="I315" s="9">
        <f t="shared" si="24"/>
        <v>9.1994551346712833E-4</v>
      </c>
      <c r="J315" s="10">
        <f>Table134789[[#This Row],[G Mass Ratio (kg)]]*1000</f>
        <v>0.40983436454177552</v>
      </c>
      <c r="K315" s="10">
        <f>Table134789[[#This Row],[G Mass Ratio (kt)]]*1000</f>
        <v>0.91994551346712838</v>
      </c>
    </row>
    <row r="316" spans="1:11" x14ac:dyDescent="0.25">
      <c r="A316" s="12">
        <v>315</v>
      </c>
      <c r="B316" s="10">
        <f t="shared" si="22"/>
        <v>6.3</v>
      </c>
      <c r="C316" s="2">
        <f>Table134789[[#This Row],[Number]]*1000000*Table134789[[#This Row],[Multiplier]]</f>
        <v>1984500000</v>
      </c>
      <c r="D316" s="6">
        <f t="shared" si="25"/>
        <v>2.0180098412698386E-2</v>
      </c>
      <c r="E316" s="6">
        <f>Table134789[[#This Row],[Calibration Value]]/Constants!$B$1</f>
        <v>49.553772214051591</v>
      </c>
      <c r="F316" s="6">
        <f t="shared" si="26"/>
        <v>3.023431594860166E-2</v>
      </c>
      <c r="G316" s="6">
        <f>$C316/Constants!$B$2</f>
        <v>33.075000000000003</v>
      </c>
      <c r="H316" s="9">
        <f t="shared" si="23"/>
        <v>4.0723637194619195E-4</v>
      </c>
      <c r="I316" s="9">
        <f t="shared" si="24"/>
        <v>9.1411386087986873E-4</v>
      </c>
      <c r="J316" s="10">
        <f>Table134789[[#This Row],[G Mass Ratio (kg)]]*1000</f>
        <v>0.40723637194619194</v>
      </c>
      <c r="K316" s="10">
        <f>Table134789[[#This Row],[G Mass Ratio (kt)]]*1000</f>
        <v>0.91411386087986868</v>
      </c>
    </row>
    <row r="317" spans="1:11" x14ac:dyDescent="0.25">
      <c r="A317" s="12">
        <v>316</v>
      </c>
      <c r="B317" s="10">
        <f t="shared" si="22"/>
        <v>6.3</v>
      </c>
      <c r="C317" s="2">
        <f>Table134789[[#This Row],[Number]]*1000000*Table134789[[#This Row],[Multiplier]]</f>
        <v>1990800000</v>
      </c>
      <c r="D317" s="6">
        <f t="shared" si="25"/>
        <v>2.0116237341772127E-2</v>
      </c>
      <c r="E317" s="6">
        <f>Table134789[[#This Row],[Calibration Value]]/Constants!$B$1</f>
        <v>49.711085776635883</v>
      </c>
      <c r="F317" s="6">
        <f t="shared" si="26"/>
        <v>3.0138637733574444E-2</v>
      </c>
      <c r="G317" s="6">
        <f>$C317/Constants!$B$2</f>
        <v>33.18</v>
      </c>
      <c r="H317" s="9">
        <f t="shared" si="23"/>
        <v>4.0466300479050733E-4</v>
      </c>
      <c r="I317" s="9">
        <f t="shared" si="24"/>
        <v>9.0833748443563728E-4</v>
      </c>
      <c r="J317" s="10">
        <f>Table134789[[#This Row],[G Mass Ratio (kg)]]*1000</f>
        <v>0.40466300479050732</v>
      </c>
      <c r="K317" s="10">
        <f>Table134789[[#This Row],[G Mass Ratio (kt)]]*1000</f>
        <v>0.90833748443563722</v>
      </c>
    </row>
    <row r="318" spans="1:11" x14ac:dyDescent="0.25">
      <c r="A318" s="12">
        <v>317</v>
      </c>
      <c r="B318" s="10">
        <f t="shared" si="22"/>
        <v>6.3</v>
      </c>
      <c r="C318" s="2">
        <f>Table134789[[#This Row],[Number]]*1000000*Table134789[[#This Row],[Multiplier]]</f>
        <v>1997100000</v>
      </c>
      <c r="D318" s="6">
        <f t="shared" si="25"/>
        <v>2.0052779179810704E-2</v>
      </c>
      <c r="E318" s="6">
        <f>Table134789[[#This Row],[Calibration Value]]/Constants!$B$1</f>
        <v>49.868399339220169</v>
      </c>
      <c r="F318" s="6">
        <f t="shared" si="26"/>
        <v>3.0043563166591562E-2</v>
      </c>
      <c r="G318" s="6">
        <f>$C318/Constants!$B$2</f>
        <v>33.284999999999997</v>
      </c>
      <c r="H318" s="9">
        <f t="shared" si="23"/>
        <v>4.0211395283424966E-4</v>
      </c>
      <c r="I318" s="9">
        <f t="shared" si="24"/>
        <v>9.0261568774497724E-4</v>
      </c>
      <c r="J318" s="10">
        <f>Table134789[[#This Row],[G Mass Ratio (kg)]]*1000</f>
        <v>0.40211395283424967</v>
      </c>
      <c r="K318" s="10">
        <f>Table134789[[#This Row],[G Mass Ratio (kt)]]*1000</f>
        <v>0.90261568774497725</v>
      </c>
    </row>
    <row r="319" spans="1:11" x14ac:dyDescent="0.25">
      <c r="A319" s="12">
        <v>318</v>
      </c>
      <c r="B319" s="10">
        <f t="shared" si="22"/>
        <v>6.3</v>
      </c>
      <c r="C319" s="2">
        <f>Table134789[[#This Row],[Number]]*1000000*Table134789[[#This Row],[Multiplier]]</f>
        <v>2003400000</v>
      </c>
      <c r="D319" s="6">
        <f t="shared" si="25"/>
        <v>1.9989720125786141E-2</v>
      </c>
      <c r="E319" s="6">
        <f>Table134789[[#This Row],[Calibration Value]]/Constants!$B$1</f>
        <v>50.025712901804461</v>
      </c>
      <c r="F319" s="6">
        <f t="shared" si="26"/>
        <v>2.9949086552860136E-2</v>
      </c>
      <c r="G319" s="6">
        <f>$C319/Constants!$B$2</f>
        <v>33.39</v>
      </c>
      <c r="H319" s="9">
        <f t="shared" si="23"/>
        <v>3.9958891070725948E-4</v>
      </c>
      <c r="I319" s="9">
        <f t="shared" si="24"/>
        <v>8.969477853507078E-4</v>
      </c>
      <c r="J319" s="10">
        <f>Table134789[[#This Row],[G Mass Ratio (kg)]]*1000</f>
        <v>0.39958891070725949</v>
      </c>
      <c r="K319" s="10">
        <f>Table134789[[#This Row],[G Mass Ratio (kt)]]*1000</f>
        <v>0.89694778535070785</v>
      </c>
    </row>
    <row r="320" spans="1:11" x14ac:dyDescent="0.25">
      <c r="A320" s="12">
        <v>319</v>
      </c>
      <c r="B320" s="10">
        <f t="shared" si="22"/>
        <v>6.3</v>
      </c>
      <c r="C320" s="2">
        <f>Table134789[[#This Row],[Number]]*1000000*Table134789[[#This Row],[Multiplier]]</f>
        <v>2009700000</v>
      </c>
      <c r="D320" s="6">
        <f t="shared" si="25"/>
        <v>1.9927056426332263E-2</v>
      </c>
      <c r="E320" s="6">
        <f>Table134789[[#This Row],[Calibration Value]]/Constants!$B$1</f>
        <v>50.183026464388753</v>
      </c>
      <c r="F320" s="6">
        <f t="shared" si="26"/>
        <v>2.9855202268995375E-2</v>
      </c>
      <c r="G320" s="6">
        <f>$C320/Constants!$B$2</f>
        <v>33.494999999999997</v>
      </c>
      <c r="H320" s="9">
        <f t="shared" si="23"/>
        <v>3.9708757781822996E-4</v>
      </c>
      <c r="I320" s="9">
        <f t="shared" si="24"/>
        <v>8.9133310252262658E-4</v>
      </c>
      <c r="J320" s="10">
        <f>Table134789[[#This Row],[G Mass Ratio (kg)]]*1000</f>
        <v>0.39708757781822995</v>
      </c>
      <c r="K320" s="10">
        <f>Table134789[[#This Row],[G Mass Ratio (kt)]]*1000</f>
        <v>0.89133310252262654</v>
      </c>
    </row>
    <row r="321" spans="1:11" x14ac:dyDescent="0.25">
      <c r="A321" s="12">
        <v>320</v>
      </c>
      <c r="B321" s="10">
        <f t="shared" si="22"/>
        <v>6.3</v>
      </c>
      <c r="C321" s="2">
        <f>Table134789[[#This Row],[Number]]*1000000*Table134789[[#This Row],[Multiplier]]</f>
        <v>2016000000</v>
      </c>
      <c r="D321" s="6">
        <f t="shared" si="25"/>
        <v>1.9864784374999975E-2</v>
      </c>
      <c r="E321" s="6">
        <f>Table134789[[#This Row],[Calibration Value]]/Constants!$B$1</f>
        <v>50.340340026973045</v>
      </c>
      <c r="F321" s="6">
        <f t="shared" si="26"/>
        <v>2.976190476190476E-2</v>
      </c>
      <c r="G321" s="6">
        <f>$C321/Constants!$B$2</f>
        <v>33.6</v>
      </c>
      <c r="H321" s="9">
        <f t="shared" si="23"/>
        <v>3.9460965826524318E-4</v>
      </c>
      <c r="I321" s="9">
        <f t="shared" si="24"/>
        <v>8.8577097505668928E-4</v>
      </c>
      <c r="J321" s="10">
        <f>Table134789[[#This Row],[G Mass Ratio (kg)]]*1000</f>
        <v>0.39460965826524319</v>
      </c>
      <c r="K321" s="10">
        <f>Table134789[[#This Row],[G Mass Ratio (kt)]]*1000</f>
        <v>0.88577097505668922</v>
      </c>
    </row>
    <row r="322" spans="1:11" x14ac:dyDescent="0.25">
      <c r="A322" s="12">
        <v>321</v>
      </c>
      <c r="B322" s="10">
        <f t="shared" ref="B322:B385" si="27">6.3</f>
        <v>6.3</v>
      </c>
      <c r="C322" s="2">
        <f>Table134789[[#This Row],[Number]]*1000000*Table134789[[#This Row],[Multiplier]]</f>
        <v>2022300000</v>
      </c>
      <c r="D322" s="6">
        <f t="shared" si="25"/>
        <v>1.9802900311526459E-2</v>
      </c>
      <c r="E322" s="6">
        <f>Table134789[[#This Row],[Calibration Value]]/Constants!$B$1</f>
        <v>50.497653589557331</v>
      </c>
      <c r="F322" s="6">
        <f t="shared" si="26"/>
        <v>2.9669188547693223E-2</v>
      </c>
      <c r="G322" s="6">
        <f>$C322/Constants!$B$2</f>
        <v>33.704999999999998</v>
      </c>
      <c r="H322" s="9">
        <f t="shared" ref="H322:H385" si="28">POWER($D322,2)</f>
        <v>3.9215486074825471E-4</v>
      </c>
      <c r="I322" s="9">
        <f t="shared" ref="I322:I385" si="29">POWER($F322,2)</f>
        <v>8.8026074907857066E-4</v>
      </c>
      <c r="J322" s="10">
        <f>Table134789[[#This Row],[G Mass Ratio (kg)]]*1000</f>
        <v>0.39215486074825473</v>
      </c>
      <c r="K322" s="10">
        <f>Table134789[[#This Row],[G Mass Ratio (kt)]]*1000</f>
        <v>0.88026074907857066</v>
      </c>
    </row>
    <row r="323" spans="1:11" x14ac:dyDescent="0.25">
      <c r="A323" s="12">
        <v>322</v>
      </c>
      <c r="B323" s="10">
        <f t="shared" si="27"/>
        <v>6.3</v>
      </c>
      <c r="C323" s="2">
        <f>Table134789[[#This Row],[Number]]*1000000*Table134789[[#This Row],[Multiplier]]</f>
        <v>2028600000</v>
      </c>
      <c r="D323" s="6">
        <f t="shared" si="25"/>
        <v>1.974140062111799E-2</v>
      </c>
      <c r="E323" s="6">
        <f>Table134789[[#This Row],[Calibration Value]]/Constants!$B$1</f>
        <v>50.654967152141623</v>
      </c>
      <c r="F323" s="6">
        <f t="shared" si="26"/>
        <v>2.9577048210588583E-2</v>
      </c>
      <c r="G323" s="6">
        <f>$C323/Constants!$B$2</f>
        <v>33.81</v>
      </c>
      <c r="H323" s="9">
        <f t="shared" si="28"/>
        <v>3.8972289848347773E-4</v>
      </c>
      <c r="I323" s="9">
        <f t="shared" si="29"/>
        <v>8.7480178085148127E-4</v>
      </c>
      <c r="J323" s="10">
        <f>Table134789[[#This Row],[G Mass Ratio (kg)]]*1000</f>
        <v>0.38972289848347774</v>
      </c>
      <c r="K323" s="10">
        <f>Table134789[[#This Row],[G Mass Ratio (kt)]]*1000</f>
        <v>0.8748017808514813</v>
      </c>
    </row>
    <row r="324" spans="1:11" x14ac:dyDescent="0.25">
      <c r="A324" s="12">
        <v>323</v>
      </c>
      <c r="B324" s="10">
        <f t="shared" si="27"/>
        <v>6.3</v>
      </c>
      <c r="C324" s="2">
        <f>Table134789[[#This Row],[Number]]*1000000*Table134789[[#This Row],[Multiplier]]</f>
        <v>2034900000</v>
      </c>
      <c r="D324" s="6">
        <f t="shared" si="25"/>
        <v>1.9680281733746106E-2</v>
      </c>
      <c r="E324" s="6">
        <f>Table134789[[#This Row],[Calibration Value]]/Constants!$B$1</f>
        <v>50.812280714725915</v>
      </c>
      <c r="F324" s="6">
        <f t="shared" si="26"/>
        <v>2.9485478401887071E-2</v>
      </c>
      <c r="G324" s="6">
        <f>$C324/Constants!$B$2</f>
        <v>33.914999999999999</v>
      </c>
      <c r="H324" s="9">
        <f t="shared" si="28"/>
        <v>3.8731348911962064E-4</v>
      </c>
      <c r="I324" s="9">
        <f t="shared" si="29"/>
        <v>8.6939343658814898E-4</v>
      </c>
      <c r="J324" s="10">
        <f>Table134789[[#This Row],[G Mass Ratio (kg)]]*1000</f>
        <v>0.38731348911962066</v>
      </c>
      <c r="K324" s="10">
        <f>Table134789[[#This Row],[G Mass Ratio (kt)]]*1000</f>
        <v>0.86939343658814894</v>
      </c>
    </row>
    <row r="325" spans="1:11" x14ac:dyDescent="0.25">
      <c r="A325" s="12">
        <v>324</v>
      </c>
      <c r="B325" s="10">
        <f t="shared" si="27"/>
        <v>6.3</v>
      </c>
      <c r="C325" s="2">
        <f>Table134789[[#This Row],[Number]]*1000000*Table134789[[#This Row],[Multiplier]]</f>
        <v>2041200000</v>
      </c>
      <c r="D325" s="6">
        <f t="shared" si="25"/>
        <v>1.9619540123456767E-2</v>
      </c>
      <c r="E325" s="6">
        <f>Table134789[[#This Row],[Calibration Value]]/Constants!$B$1</f>
        <v>50.969594277310208</v>
      </c>
      <c r="F325" s="6">
        <f t="shared" si="26"/>
        <v>2.9394473838918279E-2</v>
      </c>
      <c r="G325" s="6">
        <f>$C325/Constants!$B$2</f>
        <v>34.020000000000003</v>
      </c>
      <c r="H325" s="9">
        <f t="shared" si="28"/>
        <v>3.8492635465592996E-4</v>
      </c>
      <c r="I325" s="9">
        <f t="shared" si="29"/>
        <v>8.6403509226685115E-4</v>
      </c>
      <c r="J325" s="10">
        <f>Table134789[[#This Row],[G Mass Ratio (kg)]]*1000</f>
        <v>0.38492635465592995</v>
      </c>
      <c r="K325" s="10">
        <f>Table134789[[#This Row],[G Mass Ratio (kt)]]*1000</f>
        <v>0.86403509226685116</v>
      </c>
    </row>
    <row r="326" spans="1:11" x14ac:dyDescent="0.25">
      <c r="A326" s="12">
        <v>325</v>
      </c>
      <c r="B326" s="10">
        <f t="shared" si="27"/>
        <v>6.3</v>
      </c>
      <c r="C326" s="2">
        <f>Table134789[[#This Row],[Number]]*1000000*Table134789[[#This Row],[Multiplier]]</f>
        <v>2047500000</v>
      </c>
      <c r="D326" s="6">
        <f t="shared" si="25"/>
        <v>1.9559172307692285E-2</v>
      </c>
      <c r="E326" s="6">
        <f>Table134789[[#This Row],[Calibration Value]]/Constants!$B$1</f>
        <v>51.1269078398945</v>
      </c>
      <c r="F326" s="6">
        <f t="shared" si="26"/>
        <v>2.9304029304029304E-2</v>
      </c>
      <c r="G326" s="6">
        <f>$C326/Constants!$B$2</f>
        <v>34.125</v>
      </c>
      <c r="H326" s="9">
        <f t="shared" si="28"/>
        <v>3.8256122136199672E-4</v>
      </c>
      <c r="I326" s="9">
        <f t="shared" si="29"/>
        <v>8.5872613345140821E-4</v>
      </c>
      <c r="J326" s="10">
        <f>Table134789[[#This Row],[G Mass Ratio (kg)]]*1000</f>
        <v>0.38256122136199672</v>
      </c>
      <c r="K326" s="10">
        <f>Table134789[[#This Row],[G Mass Ratio (kt)]]*1000</f>
        <v>0.85872613345140825</v>
      </c>
    </row>
    <row r="327" spans="1:11" x14ac:dyDescent="0.25">
      <c r="A327" s="12">
        <v>326</v>
      </c>
      <c r="B327" s="10">
        <f t="shared" si="27"/>
        <v>6.3</v>
      </c>
      <c r="C327" s="2">
        <f>Table134789[[#This Row],[Number]]*1000000*Table134789[[#This Row],[Multiplier]]</f>
        <v>2053800000</v>
      </c>
      <c r="D327" s="6">
        <f t="shared" si="25"/>
        <v>1.9499174846625746E-2</v>
      </c>
      <c r="E327" s="6">
        <f>Table134789[[#This Row],[Calibration Value]]/Constants!$B$1</f>
        <v>51.284221402478785</v>
      </c>
      <c r="F327" s="6">
        <f t="shared" si="26"/>
        <v>2.9214139643587499E-2</v>
      </c>
      <c r="G327" s="6">
        <f>$C327/Constants!$B$2</f>
        <v>34.229999999999997</v>
      </c>
      <c r="H327" s="9">
        <f t="shared" si="28"/>
        <v>3.8021781969928221E-4</v>
      </c>
      <c r="I327" s="9">
        <f t="shared" si="29"/>
        <v>8.5346595511503077E-4</v>
      </c>
      <c r="J327" s="10">
        <f>Table134789[[#This Row],[G Mass Ratio (kg)]]*1000</f>
        <v>0.3802178196992822</v>
      </c>
      <c r="K327" s="10">
        <f>Table134789[[#This Row],[G Mass Ratio (kt)]]*1000</f>
        <v>0.85346595511503076</v>
      </c>
    </row>
    <row r="328" spans="1:11" x14ac:dyDescent="0.25">
      <c r="A328" s="12">
        <v>327</v>
      </c>
      <c r="B328" s="10">
        <f t="shared" si="27"/>
        <v>6.3</v>
      </c>
      <c r="C328" s="2">
        <f>Table134789[[#This Row],[Number]]*1000000*Table134789[[#This Row],[Multiplier]]</f>
        <v>2060100000</v>
      </c>
      <c r="D328" s="6">
        <f t="shared" si="25"/>
        <v>1.9439544342507623E-2</v>
      </c>
      <c r="E328" s="6">
        <f>Table134789[[#This Row],[Calibration Value]]/Constants!$B$1</f>
        <v>51.441534965063077</v>
      </c>
      <c r="F328" s="6">
        <f t="shared" si="26"/>
        <v>2.9124799767001601E-2</v>
      </c>
      <c r="G328" s="6">
        <f>$C328/Constants!$B$2</f>
        <v>34.335000000000001</v>
      </c>
      <c r="H328" s="9">
        <f t="shared" si="28"/>
        <v>3.7789588424432013E-4</v>
      </c>
      <c r="I328" s="9">
        <f t="shared" si="29"/>
        <v>8.482539614679365E-4</v>
      </c>
      <c r="J328" s="10">
        <f>Table134789[[#This Row],[G Mass Ratio (kg)]]*1000</f>
        <v>0.37789588424432013</v>
      </c>
      <c r="K328" s="10">
        <f>Table134789[[#This Row],[G Mass Ratio (kt)]]*1000</f>
        <v>0.84825396146793652</v>
      </c>
    </row>
    <row r="329" spans="1:11" x14ac:dyDescent="0.25">
      <c r="A329" s="12">
        <v>328</v>
      </c>
      <c r="B329" s="10">
        <f t="shared" si="27"/>
        <v>6.3</v>
      </c>
      <c r="C329" s="2">
        <f>Table134789[[#This Row],[Number]]*1000000*Table134789[[#This Row],[Multiplier]]</f>
        <v>2066400000</v>
      </c>
      <c r="D329" s="6">
        <f t="shared" si="25"/>
        <v>1.9380277439024367E-2</v>
      </c>
      <c r="E329" s="6">
        <f>Table134789[[#This Row],[Calibration Value]]/Constants!$B$1</f>
        <v>51.59884852764737</v>
      </c>
      <c r="F329" s="6">
        <f t="shared" si="26"/>
        <v>2.9036004645760744E-2</v>
      </c>
      <c r="G329" s="6">
        <f>$C329/Constants!$B$2</f>
        <v>34.44</v>
      </c>
      <c r="H329" s="9">
        <f t="shared" si="28"/>
        <v>3.7559515361355688E-4</v>
      </c>
      <c r="I329" s="9">
        <f t="shared" si="29"/>
        <v>8.4308956578863956E-4</v>
      </c>
      <c r="J329" s="10">
        <f>Table134789[[#This Row],[G Mass Ratio (kg)]]*1000</f>
        <v>0.37559515361355689</v>
      </c>
      <c r="K329" s="10">
        <f>Table134789[[#This Row],[G Mass Ratio (kt)]]*1000</f>
        <v>0.84308956578863958</v>
      </c>
    </row>
    <row r="330" spans="1:11" x14ac:dyDescent="0.25">
      <c r="A330" s="12">
        <v>329</v>
      </c>
      <c r="B330" s="10">
        <f t="shared" si="27"/>
        <v>6.3</v>
      </c>
      <c r="C330" s="2">
        <f>Table134789[[#This Row],[Number]]*1000000*Table134789[[#This Row],[Multiplier]]</f>
        <v>2072700000</v>
      </c>
      <c r="D330" s="6">
        <f t="shared" si="25"/>
        <v>1.9321370820668669E-2</v>
      </c>
      <c r="E330" s="6">
        <f>Table134789[[#This Row],[Calibration Value]]/Constants!$B$1</f>
        <v>51.756162090231662</v>
      </c>
      <c r="F330" s="6">
        <f t="shared" si="26"/>
        <v>2.8947749312490952E-2</v>
      </c>
      <c r="G330" s="6">
        <f>$C330/Constants!$B$2</f>
        <v>34.545000000000002</v>
      </c>
      <c r="H330" s="9">
        <f t="shared" si="28"/>
        <v>3.733153703897867E-4</v>
      </c>
      <c r="I330" s="9">
        <f t="shared" si="29"/>
        <v>8.379721902588204E-4</v>
      </c>
      <c r="J330" s="10">
        <f>Table134789[[#This Row],[G Mass Ratio (kg)]]*1000</f>
        <v>0.37331537038978668</v>
      </c>
      <c r="K330" s="10">
        <f>Table134789[[#This Row],[G Mass Ratio (kt)]]*1000</f>
        <v>0.83797219025882042</v>
      </c>
    </row>
    <row r="331" spans="1:11" x14ac:dyDescent="0.25">
      <c r="A331" s="12">
        <v>330</v>
      </c>
      <c r="B331" s="10">
        <f t="shared" si="27"/>
        <v>6.3</v>
      </c>
      <c r="C331" s="2">
        <f>Table134789[[#This Row],[Number]]*1000000*Table134789[[#This Row],[Multiplier]]</f>
        <v>2079000000</v>
      </c>
      <c r="D331" s="6">
        <f t="shared" si="25"/>
        <v>1.9262821212121188E-2</v>
      </c>
      <c r="E331" s="6">
        <f>Table134789[[#This Row],[Calibration Value]]/Constants!$B$1</f>
        <v>51.913475652815954</v>
      </c>
      <c r="F331" s="6">
        <f t="shared" si="26"/>
        <v>2.886002886002886E-2</v>
      </c>
      <c r="G331" s="6">
        <f>$C331/Constants!$B$2</f>
        <v>34.65</v>
      </c>
      <c r="H331" s="9">
        <f t="shared" si="28"/>
        <v>3.7105628105014597E-4</v>
      </c>
      <c r="I331" s="9">
        <f t="shared" si="29"/>
        <v>8.3290126580169873E-4</v>
      </c>
      <c r="J331" s="10">
        <f>Table134789[[#This Row],[G Mass Ratio (kg)]]*1000</f>
        <v>0.37105628105014599</v>
      </c>
      <c r="K331" s="10">
        <f>Table134789[[#This Row],[G Mass Ratio (kt)]]*1000</f>
        <v>0.83290126580169876</v>
      </c>
    </row>
    <row r="332" spans="1:11" x14ac:dyDescent="0.25">
      <c r="A332" s="12">
        <v>331</v>
      </c>
      <c r="B332" s="10">
        <f t="shared" si="27"/>
        <v>6.3</v>
      </c>
      <c r="C332" s="2">
        <f>Table134789[[#This Row],[Number]]*1000000*Table134789[[#This Row],[Multiplier]]</f>
        <v>2085300000</v>
      </c>
      <c r="D332" s="6">
        <f t="shared" si="25"/>
        <v>1.9204625377643482E-2</v>
      </c>
      <c r="E332" s="6">
        <f>Table134789[[#This Row],[Calibration Value]]/Constants!$B$1</f>
        <v>52.070789215400239</v>
      </c>
      <c r="F332" s="6">
        <f t="shared" si="26"/>
        <v>2.8772838440512153E-2</v>
      </c>
      <c r="G332" s="6">
        <f>$C332/Constants!$B$2</f>
        <v>34.755000000000003</v>
      </c>
      <c r="H332" s="9">
        <f t="shared" si="28"/>
        <v>3.6881763589562805E-4</v>
      </c>
      <c r="I332" s="9">
        <f t="shared" si="29"/>
        <v>8.2787623192381388E-4</v>
      </c>
      <c r="J332" s="10">
        <f>Table134789[[#This Row],[G Mass Ratio (kg)]]*1000</f>
        <v>0.36881763589562805</v>
      </c>
      <c r="K332" s="10">
        <f>Table134789[[#This Row],[G Mass Ratio (kt)]]*1000</f>
        <v>0.82787623192381388</v>
      </c>
    </row>
    <row r="333" spans="1:11" x14ac:dyDescent="0.25">
      <c r="A333" s="12">
        <v>332</v>
      </c>
      <c r="B333" s="10">
        <f t="shared" si="27"/>
        <v>6.3</v>
      </c>
      <c r="C333" s="2">
        <f>Table134789[[#This Row],[Number]]*1000000*Table134789[[#This Row],[Multiplier]]</f>
        <v>2091600000</v>
      </c>
      <c r="D333" s="6">
        <f t="shared" si="25"/>
        <v>1.9146780120481904E-2</v>
      </c>
      <c r="E333" s="6">
        <f>Table134789[[#This Row],[Calibration Value]]/Constants!$B$1</f>
        <v>52.228102777984532</v>
      </c>
      <c r="F333" s="6">
        <f t="shared" si="26"/>
        <v>2.8686173264486518E-2</v>
      </c>
      <c r="G333" s="6">
        <f>$C333/Constants!$B$2</f>
        <v>34.86</v>
      </c>
      <c r="H333" s="9">
        <f t="shared" si="28"/>
        <v>3.6659918898208107E-4</v>
      </c>
      <c r="I333" s="9">
        <f t="shared" si="29"/>
        <v>8.2289653656014109E-4</v>
      </c>
      <c r="J333" s="10">
        <f>Table134789[[#This Row],[G Mass Ratio (kg)]]*1000</f>
        <v>0.36659918898208105</v>
      </c>
      <c r="K333" s="10">
        <f>Table134789[[#This Row],[G Mass Ratio (kt)]]*1000</f>
        <v>0.82289653656014106</v>
      </c>
    </row>
    <row r="334" spans="1:11" x14ac:dyDescent="0.25">
      <c r="A334" s="12">
        <v>333</v>
      </c>
      <c r="B334" s="10">
        <f t="shared" si="27"/>
        <v>6.3</v>
      </c>
      <c r="C334" s="2">
        <f>Table134789[[#This Row],[Number]]*1000000*Table134789[[#This Row],[Multiplier]]</f>
        <v>2097900000</v>
      </c>
      <c r="D334" s="6">
        <f t="shared" si="25"/>
        <v>1.9089282282282259E-2</v>
      </c>
      <c r="E334" s="6">
        <f>Table134789[[#This Row],[Calibration Value]]/Constants!$B$1</f>
        <v>52.385416340568824</v>
      </c>
      <c r="F334" s="6">
        <f t="shared" si="26"/>
        <v>2.8600028600028596E-2</v>
      </c>
      <c r="G334" s="6">
        <f>$C334/Constants!$B$2</f>
        <v>34.965000000000003</v>
      </c>
      <c r="H334" s="9">
        <f t="shared" si="28"/>
        <v>3.6440069805265536E-4</v>
      </c>
      <c r="I334" s="9">
        <f t="shared" si="29"/>
        <v>8.1796163592245366E-4</v>
      </c>
      <c r="J334" s="10">
        <f>Table134789[[#This Row],[G Mass Ratio (kg)]]*1000</f>
        <v>0.36440069805265535</v>
      </c>
      <c r="K334" s="10">
        <f>Table134789[[#This Row],[G Mass Ratio (kt)]]*1000</f>
        <v>0.81796163592245363</v>
      </c>
    </row>
    <row r="335" spans="1:11" x14ac:dyDescent="0.25">
      <c r="A335" s="12">
        <v>334</v>
      </c>
      <c r="B335" s="10">
        <f t="shared" si="27"/>
        <v>6.3</v>
      </c>
      <c r="C335" s="2">
        <f>Table134789[[#This Row],[Number]]*1000000*Table134789[[#This Row],[Multiplier]]</f>
        <v>2104200000</v>
      </c>
      <c r="D335" s="6">
        <f t="shared" si="25"/>
        <v>1.9032128742514948E-2</v>
      </c>
      <c r="E335" s="6">
        <f>Table134789[[#This Row],[Calibration Value]]/Constants!$B$1</f>
        <v>52.542729903153116</v>
      </c>
      <c r="F335" s="6">
        <f t="shared" si="26"/>
        <v>2.8514399771884802E-2</v>
      </c>
      <c r="G335" s="6">
        <f>$C335/Constants!$B$2</f>
        <v>35.07</v>
      </c>
      <c r="H335" s="9">
        <f t="shared" si="28"/>
        <v>3.6222192447166358E-4</v>
      </c>
      <c r="I335" s="9">
        <f t="shared" si="29"/>
        <v>8.1307099435086406E-4</v>
      </c>
      <c r="J335" s="10">
        <f>Table134789[[#This Row],[G Mass Ratio (kg)]]*1000</f>
        <v>0.36222192447166357</v>
      </c>
      <c r="K335" s="10">
        <f>Table134789[[#This Row],[G Mass Ratio (kt)]]*1000</f>
        <v>0.81307099435086405</v>
      </c>
    </row>
    <row r="336" spans="1:11" x14ac:dyDescent="0.25">
      <c r="A336" s="12">
        <v>335</v>
      </c>
      <c r="B336" s="10">
        <f t="shared" si="27"/>
        <v>6.3</v>
      </c>
      <c r="C336" s="2">
        <f>Table134789[[#This Row],[Number]]*1000000*Table134789[[#This Row],[Multiplier]]</f>
        <v>2110500000</v>
      </c>
      <c r="D336" s="6">
        <f t="shared" ref="D336:D399" si="30">1/E336</f>
        <v>1.8975316417910428E-2</v>
      </c>
      <c r="E336" s="6">
        <f>Table134789[[#This Row],[Calibration Value]]/Constants!$B$1</f>
        <v>52.700043465737402</v>
      </c>
      <c r="F336" s="6">
        <f t="shared" ref="F336:F399" si="31">1/G336</f>
        <v>2.8429282160625447E-2</v>
      </c>
      <c r="G336" s="6">
        <f>$C336/Constants!$B$2</f>
        <v>35.174999999999997</v>
      </c>
      <c r="H336" s="9">
        <f t="shared" si="28"/>
        <v>3.6006263315982104E-4</v>
      </c>
      <c r="I336" s="9">
        <f t="shared" si="29"/>
        <v>8.0822408416845624E-4</v>
      </c>
      <c r="J336" s="10">
        <f>Table134789[[#This Row],[G Mass Ratio (kg)]]*1000</f>
        <v>0.36006263315982101</v>
      </c>
      <c r="K336" s="10">
        <f>Table134789[[#This Row],[G Mass Ratio (kt)]]*1000</f>
        <v>0.80822408416845626</v>
      </c>
    </row>
    <row r="337" spans="1:11" x14ac:dyDescent="0.25">
      <c r="A337" s="12">
        <v>336</v>
      </c>
      <c r="B337" s="10">
        <f t="shared" si="27"/>
        <v>6.3</v>
      </c>
      <c r="C337" s="2">
        <f>Table134789[[#This Row],[Number]]*1000000*Table134789[[#This Row],[Multiplier]]</f>
        <v>2116800000</v>
      </c>
      <c r="D337" s="6">
        <f t="shared" si="30"/>
        <v>1.8918842261904739E-2</v>
      </c>
      <c r="E337" s="6">
        <f>Table134789[[#This Row],[Calibration Value]]/Constants!$B$1</f>
        <v>52.857357028321694</v>
      </c>
      <c r="F337" s="6">
        <f t="shared" si="31"/>
        <v>2.8344671201814057E-2</v>
      </c>
      <c r="G337" s="6">
        <f>$C337/Constants!$B$2</f>
        <v>35.28</v>
      </c>
      <c r="H337" s="9">
        <f t="shared" si="28"/>
        <v>3.5792259253083282E-4</v>
      </c>
      <c r="I337" s="9">
        <f t="shared" si="29"/>
        <v>8.0342038553894712E-4</v>
      </c>
      <c r="J337" s="10">
        <f>Table134789[[#This Row],[G Mass Ratio (kg)]]*1000</f>
        <v>0.35792259253083281</v>
      </c>
      <c r="K337" s="10">
        <f>Table134789[[#This Row],[G Mass Ratio (kt)]]*1000</f>
        <v>0.80342038553894712</v>
      </c>
    </row>
    <row r="338" spans="1:11" x14ac:dyDescent="0.25">
      <c r="A338" s="12">
        <v>337</v>
      </c>
      <c r="B338" s="10">
        <f t="shared" si="27"/>
        <v>6.3</v>
      </c>
      <c r="C338" s="2">
        <f>Table134789[[#This Row],[Number]]*1000000*Table134789[[#This Row],[Multiplier]]</f>
        <v>2123100000</v>
      </c>
      <c r="D338" s="6">
        <f t="shared" si="30"/>
        <v>1.8862703264094931E-2</v>
      </c>
      <c r="E338" s="6">
        <f>Table134789[[#This Row],[Calibration Value]]/Constants!$B$1</f>
        <v>53.014670590905986</v>
      </c>
      <c r="F338" s="6">
        <f t="shared" si="31"/>
        <v>2.8260562385191468E-2</v>
      </c>
      <c r="G338" s="6">
        <f>$C338/Constants!$B$2</f>
        <v>35.384999999999998</v>
      </c>
      <c r="H338" s="9">
        <f t="shared" si="28"/>
        <v>3.5580157442929758E-4</v>
      </c>
      <c r="I338" s="9">
        <f t="shared" si="29"/>
        <v>7.9865938632729888E-4</v>
      </c>
      <c r="J338" s="10">
        <f>Table134789[[#This Row],[G Mass Ratio (kg)]]*1000</f>
        <v>0.35580157442929755</v>
      </c>
      <c r="K338" s="10">
        <f>Table134789[[#This Row],[G Mass Ratio (kt)]]*1000</f>
        <v>0.79865938632729894</v>
      </c>
    </row>
    <row r="339" spans="1:11" x14ac:dyDescent="0.25">
      <c r="A339" s="12">
        <v>338</v>
      </c>
      <c r="B339" s="10">
        <f t="shared" si="27"/>
        <v>6.3</v>
      </c>
      <c r="C339" s="2">
        <f>Table134789[[#This Row],[Number]]*1000000*Table134789[[#This Row],[Multiplier]]</f>
        <v>2129400000</v>
      </c>
      <c r="D339" s="6">
        <f t="shared" si="30"/>
        <v>1.8806896449704118E-2</v>
      </c>
      <c r="E339" s="6">
        <f>Table134789[[#This Row],[Calibration Value]]/Constants!$B$1</f>
        <v>53.171984153490278</v>
      </c>
      <c r="F339" s="6">
        <f t="shared" si="31"/>
        <v>2.817695125387433E-2</v>
      </c>
      <c r="G339" s="6">
        <f>$C339/Constants!$B$2</f>
        <v>35.49</v>
      </c>
      <c r="H339" s="9">
        <f t="shared" si="28"/>
        <v>3.5369935406989332E-4</v>
      </c>
      <c r="I339" s="9">
        <f t="shared" si="29"/>
        <v>7.9394058196321018E-4</v>
      </c>
      <c r="J339" s="10">
        <f>Table134789[[#This Row],[G Mass Ratio (kg)]]*1000</f>
        <v>0.35369935406989333</v>
      </c>
      <c r="K339" s="10">
        <f>Table134789[[#This Row],[G Mass Ratio (kt)]]*1000</f>
        <v>0.79394058196321016</v>
      </c>
    </row>
    <row r="340" spans="1:11" x14ac:dyDescent="0.25">
      <c r="A340" s="12">
        <v>339</v>
      </c>
      <c r="B340" s="10">
        <f t="shared" si="27"/>
        <v>6.3</v>
      </c>
      <c r="C340" s="2">
        <f>Table134789[[#This Row],[Number]]*1000000*Table134789[[#This Row],[Multiplier]]</f>
        <v>2135700000</v>
      </c>
      <c r="D340" s="6">
        <f t="shared" si="30"/>
        <v>1.8751418879056025E-2</v>
      </c>
      <c r="E340" s="6">
        <f>Table134789[[#This Row],[Calibration Value]]/Constants!$B$1</f>
        <v>53.329297716074571</v>
      </c>
      <c r="F340" s="6">
        <f t="shared" si="31"/>
        <v>2.8093833403567917E-2</v>
      </c>
      <c r="G340" s="6">
        <f>$C340/Constants!$B$2</f>
        <v>35.594999999999999</v>
      </c>
      <c r="H340" s="9">
        <f t="shared" si="28"/>
        <v>3.5161570997781872E-4</v>
      </c>
      <c r="I340" s="9">
        <f t="shared" si="29"/>
        <v>7.8926347530742852E-4</v>
      </c>
      <c r="J340" s="10">
        <f>Table134789[[#This Row],[G Mass Ratio (kg)]]*1000</f>
        <v>0.35161570997781871</v>
      </c>
      <c r="K340" s="10">
        <f>Table134789[[#This Row],[G Mass Ratio (kt)]]*1000</f>
        <v>0.78926347530742846</v>
      </c>
    </row>
    <row r="341" spans="1:11" x14ac:dyDescent="0.25">
      <c r="A341" s="12">
        <v>340</v>
      </c>
      <c r="B341" s="10">
        <f t="shared" si="27"/>
        <v>6.3</v>
      </c>
      <c r="C341" s="2">
        <f>Table134789[[#This Row],[Number]]*1000000*Table134789[[#This Row],[Multiplier]]</f>
        <v>2142000000</v>
      </c>
      <c r="D341" s="6">
        <f t="shared" si="30"/>
        <v>1.8696267647058801E-2</v>
      </c>
      <c r="E341" s="6">
        <f>Table134789[[#This Row],[Calibration Value]]/Constants!$B$1</f>
        <v>53.486611278658856</v>
      </c>
      <c r="F341" s="6">
        <f t="shared" si="31"/>
        <v>2.8011204481792715E-2</v>
      </c>
      <c r="G341" s="6">
        <f>$C341/Constants!$B$2</f>
        <v>35.700000000000003</v>
      </c>
      <c r="H341" s="9">
        <f t="shared" si="28"/>
        <v>3.4955042393045765E-4</v>
      </c>
      <c r="I341" s="9">
        <f t="shared" si="29"/>
        <v>7.8462757652080428E-4</v>
      </c>
      <c r="J341" s="10">
        <f>Table134789[[#This Row],[G Mass Ratio (kg)]]*1000</f>
        <v>0.34955042393045765</v>
      </c>
      <c r="K341" s="10">
        <f>Table134789[[#This Row],[G Mass Ratio (kt)]]*1000</f>
        <v>0.78462757652080428</v>
      </c>
    </row>
    <row r="342" spans="1:11" x14ac:dyDescent="0.25">
      <c r="A342" s="12">
        <v>341</v>
      </c>
      <c r="B342" s="10">
        <f t="shared" si="27"/>
        <v>6.3</v>
      </c>
      <c r="C342" s="2">
        <f>Table134789[[#This Row],[Number]]*1000000*Table134789[[#This Row],[Multiplier]]</f>
        <v>2148300000</v>
      </c>
      <c r="D342" s="6">
        <f t="shared" si="30"/>
        <v>1.8641439882697924E-2</v>
      </c>
      <c r="E342" s="6">
        <f>Table134789[[#This Row],[Calibration Value]]/Constants!$B$1</f>
        <v>53.643924841243148</v>
      </c>
      <c r="F342" s="6">
        <f t="shared" si="31"/>
        <v>2.7929060187124703E-2</v>
      </c>
      <c r="G342" s="6">
        <f>$C342/Constants!$B$2</f>
        <v>35.805</v>
      </c>
      <c r="H342" s="9">
        <f t="shared" si="28"/>
        <v>3.4750328090024082E-4</v>
      </c>
      <c r="I342" s="9">
        <f t="shared" si="29"/>
        <v>7.800324029360342E-4</v>
      </c>
      <c r="J342" s="10">
        <f>Table134789[[#This Row],[G Mass Ratio (kg)]]*1000</f>
        <v>0.3475032809002408</v>
      </c>
      <c r="K342" s="10">
        <f>Table134789[[#This Row],[G Mass Ratio (kt)]]*1000</f>
        <v>0.78003240293603415</v>
      </c>
    </row>
    <row r="343" spans="1:11" x14ac:dyDescent="0.25">
      <c r="A343" s="12">
        <v>342</v>
      </c>
      <c r="B343" s="10">
        <f t="shared" si="27"/>
        <v>6.3</v>
      </c>
      <c r="C343" s="2">
        <f>Table134789[[#This Row],[Number]]*1000000*Table134789[[#This Row],[Multiplier]]</f>
        <v>2154600000</v>
      </c>
      <c r="D343" s="6">
        <f t="shared" si="30"/>
        <v>1.8586932748537989E-2</v>
      </c>
      <c r="E343" s="6">
        <f>Table134789[[#This Row],[Calibration Value]]/Constants!$B$1</f>
        <v>53.80123840382744</v>
      </c>
      <c r="F343" s="6">
        <f t="shared" si="31"/>
        <v>2.7847396268448902E-2</v>
      </c>
      <c r="G343" s="6">
        <f>$C343/Constants!$B$2</f>
        <v>35.909999999999997</v>
      </c>
      <c r="H343" s="9">
        <f t="shared" si="28"/>
        <v>3.4547406899867398E-4</v>
      </c>
      <c r="I343" s="9">
        <f t="shared" si="29"/>
        <v>7.7547747893202186E-4</v>
      </c>
      <c r="J343" s="10">
        <f>Table134789[[#This Row],[G Mass Ratio (kg)]]*1000</f>
        <v>0.345474068998674</v>
      </c>
      <c r="K343" s="10">
        <f>Table134789[[#This Row],[G Mass Ratio (kt)]]*1000</f>
        <v>0.7754774789320219</v>
      </c>
    </row>
    <row r="344" spans="1:11" x14ac:dyDescent="0.25">
      <c r="A344" s="12">
        <v>343</v>
      </c>
      <c r="B344" s="10">
        <f t="shared" si="27"/>
        <v>6.3</v>
      </c>
      <c r="C344" s="2">
        <f>Table134789[[#This Row],[Number]]*1000000*Table134789[[#This Row],[Multiplier]]</f>
        <v>2160900000</v>
      </c>
      <c r="D344" s="6">
        <f t="shared" si="30"/>
        <v>1.8532743440233212E-2</v>
      </c>
      <c r="E344" s="6">
        <f>Table134789[[#This Row],[Calibration Value]]/Constants!$B$1</f>
        <v>53.958551966411733</v>
      </c>
      <c r="F344" s="6">
        <f t="shared" si="31"/>
        <v>2.7766208524226017E-2</v>
      </c>
      <c r="G344" s="6">
        <f>$C344/Constants!$B$2</f>
        <v>36.015000000000001</v>
      </c>
      <c r="H344" s="9">
        <f t="shared" si="28"/>
        <v>3.4346257942150714E-4</v>
      </c>
      <c r="I344" s="9">
        <f t="shared" si="29"/>
        <v>7.7096233581080151E-4</v>
      </c>
      <c r="J344" s="10">
        <f>Table134789[[#This Row],[G Mass Ratio (kg)]]*1000</f>
        <v>0.34346257942150715</v>
      </c>
      <c r="K344" s="10">
        <f>Table134789[[#This Row],[G Mass Ratio (kt)]]*1000</f>
        <v>0.77096233581080154</v>
      </c>
    </row>
    <row r="345" spans="1:11" x14ac:dyDescent="0.25">
      <c r="A345" s="12">
        <v>344</v>
      </c>
      <c r="B345" s="10">
        <f t="shared" si="27"/>
        <v>6.3</v>
      </c>
      <c r="C345" s="2">
        <f>Table134789[[#This Row],[Number]]*1000000*Table134789[[#This Row],[Multiplier]]</f>
        <v>2167200000</v>
      </c>
      <c r="D345" s="6">
        <f t="shared" si="30"/>
        <v>1.8478869186046489E-2</v>
      </c>
      <c r="E345" s="6">
        <f>Table134789[[#This Row],[Calibration Value]]/Constants!$B$1</f>
        <v>54.115865528996025</v>
      </c>
      <c r="F345" s="6">
        <f t="shared" si="31"/>
        <v>2.7685492801771874E-2</v>
      </c>
      <c r="G345" s="6">
        <f>$C345/Constants!$B$2</f>
        <v>36.119999999999997</v>
      </c>
      <c r="H345" s="9">
        <f t="shared" si="28"/>
        <v>3.4146860639501845E-4</v>
      </c>
      <c r="I345" s="9">
        <f t="shared" si="29"/>
        <v>7.6648651167696223E-4</v>
      </c>
      <c r="J345" s="10">
        <f>Table134789[[#This Row],[G Mass Ratio (kg)]]*1000</f>
        <v>0.34146860639501847</v>
      </c>
      <c r="K345" s="10">
        <f>Table134789[[#This Row],[G Mass Ratio (kt)]]*1000</f>
        <v>0.76648651167696225</v>
      </c>
    </row>
    <row r="346" spans="1:11" x14ac:dyDescent="0.25">
      <c r="A346" s="12">
        <v>345</v>
      </c>
      <c r="B346" s="10">
        <f t="shared" si="27"/>
        <v>6.3</v>
      </c>
      <c r="C346" s="2">
        <f>Table134789[[#This Row],[Number]]*1000000*Table134789[[#This Row],[Multiplier]]</f>
        <v>2173500000</v>
      </c>
      <c r="D346" s="6">
        <f t="shared" si="30"/>
        <v>1.8425307246376789E-2</v>
      </c>
      <c r="E346" s="6">
        <f>Table134789[[#This Row],[Calibration Value]]/Constants!$B$1</f>
        <v>54.27317909158031</v>
      </c>
      <c r="F346" s="6">
        <f t="shared" si="31"/>
        <v>2.7605244996549344E-2</v>
      </c>
      <c r="G346" s="6">
        <f>$C346/Constants!$B$2</f>
        <v>36.225000000000001</v>
      </c>
      <c r="H346" s="9">
        <f t="shared" si="28"/>
        <v>3.3949194712338502E-4</v>
      </c>
      <c r="I346" s="9">
        <f t="shared" si="29"/>
        <v>7.6204955131951261E-4</v>
      </c>
      <c r="J346" s="10">
        <f>Table134789[[#This Row],[G Mass Ratio (kg)]]*1000</f>
        <v>0.33949194712338504</v>
      </c>
      <c r="K346" s="10">
        <f>Table134789[[#This Row],[G Mass Ratio (kt)]]*1000</f>
        <v>0.76204955131951257</v>
      </c>
    </row>
    <row r="347" spans="1:11" x14ac:dyDescent="0.25">
      <c r="A347" s="12">
        <v>346</v>
      </c>
      <c r="B347" s="10">
        <f t="shared" si="27"/>
        <v>6.3</v>
      </c>
      <c r="C347" s="2">
        <f>Table134789[[#This Row],[Number]]*1000000*Table134789[[#This Row],[Multiplier]]</f>
        <v>2179800000</v>
      </c>
      <c r="D347" s="6">
        <f t="shared" si="30"/>
        <v>1.8372054913294775E-2</v>
      </c>
      <c r="E347" s="6">
        <f>Table134789[[#This Row],[Calibration Value]]/Constants!$B$1</f>
        <v>54.430492654164603</v>
      </c>
      <c r="F347" s="6">
        <f t="shared" si="31"/>
        <v>2.7525461051472612E-2</v>
      </c>
      <c r="G347" s="6">
        <f>$C347/Constants!$B$2</f>
        <v>36.33</v>
      </c>
      <c r="H347" s="9">
        <f t="shared" si="28"/>
        <v>3.375324017371187E-4</v>
      </c>
      <c r="I347" s="9">
        <f t="shared" si="29"/>
        <v>7.5765100609613578E-4</v>
      </c>
      <c r="J347" s="10">
        <f>Table134789[[#This Row],[G Mass Ratio (kg)]]*1000</f>
        <v>0.33753240173711868</v>
      </c>
      <c r="K347" s="10">
        <f>Table134789[[#This Row],[G Mass Ratio (kt)]]*1000</f>
        <v>0.75765100609613578</v>
      </c>
    </row>
    <row r="348" spans="1:11" x14ac:dyDescent="0.25">
      <c r="A348" s="12">
        <v>347</v>
      </c>
      <c r="B348" s="10">
        <f t="shared" si="27"/>
        <v>6.3</v>
      </c>
      <c r="C348" s="2">
        <f>Table134789[[#This Row],[Number]]*1000000*Table134789[[#This Row],[Multiplier]]</f>
        <v>2186100000</v>
      </c>
      <c r="D348" s="6">
        <f t="shared" si="30"/>
        <v>1.8319109510086432E-2</v>
      </c>
      <c r="E348" s="6">
        <f>Table134789[[#This Row],[Calibration Value]]/Constants!$B$1</f>
        <v>54.587806216748895</v>
      </c>
      <c r="F348" s="6">
        <f t="shared" si="31"/>
        <v>2.7446136956223409E-2</v>
      </c>
      <c r="G348" s="6">
        <f>$C348/Constants!$B$2</f>
        <v>36.435000000000002</v>
      </c>
      <c r="H348" s="9">
        <f t="shared" si="28"/>
        <v>3.3558977324253913E-4</v>
      </c>
      <c r="I348" s="9">
        <f t="shared" si="29"/>
        <v>7.5329043381977242E-4</v>
      </c>
      <c r="J348" s="10">
        <f>Table134789[[#This Row],[G Mass Ratio (kg)]]*1000</f>
        <v>0.33558977324253914</v>
      </c>
      <c r="K348" s="10">
        <f>Table134789[[#This Row],[G Mass Ratio (kt)]]*1000</f>
        <v>0.75329043381977245</v>
      </c>
    </row>
    <row r="349" spans="1:11" x14ac:dyDescent="0.25">
      <c r="A349" s="12">
        <v>348</v>
      </c>
      <c r="B349" s="10">
        <f t="shared" si="27"/>
        <v>6.3</v>
      </c>
      <c r="C349" s="2">
        <f>Table134789[[#This Row],[Number]]*1000000*Table134789[[#This Row],[Multiplier]]</f>
        <v>2192400000</v>
      </c>
      <c r="D349" s="6">
        <f t="shared" si="30"/>
        <v>1.8266468390804574E-2</v>
      </c>
      <c r="E349" s="6">
        <f>Table134789[[#This Row],[Calibration Value]]/Constants!$B$1</f>
        <v>54.745119779333187</v>
      </c>
      <c r="F349" s="6">
        <f t="shared" si="31"/>
        <v>2.736726874657909E-2</v>
      </c>
      <c r="G349" s="6">
        <f>$C349/Constants!$B$2</f>
        <v>36.54</v>
      </c>
      <c r="H349" s="9">
        <f t="shared" si="28"/>
        <v>3.3366386747226264E-4</v>
      </c>
      <c r="I349" s="9">
        <f t="shared" si="29"/>
        <v>7.4896739864748461E-4</v>
      </c>
      <c r="J349" s="10">
        <f>Table134789[[#This Row],[G Mass Ratio (kg)]]*1000</f>
        <v>0.33366386747226262</v>
      </c>
      <c r="K349" s="10">
        <f>Table134789[[#This Row],[G Mass Ratio (kt)]]*1000</f>
        <v>0.74896739864748463</v>
      </c>
    </row>
    <row r="350" spans="1:11" x14ac:dyDescent="0.25">
      <c r="A350" s="12">
        <v>349</v>
      </c>
      <c r="B350" s="10">
        <f t="shared" si="27"/>
        <v>6.3</v>
      </c>
      <c r="C350" s="2">
        <f>Table134789[[#This Row],[Number]]*1000000*Table134789[[#This Row],[Multiplier]]</f>
        <v>2198700000</v>
      </c>
      <c r="D350" s="6">
        <f t="shared" si="30"/>
        <v>1.8214128939828059E-2</v>
      </c>
      <c r="E350" s="6">
        <f>Table134789[[#This Row],[Calibration Value]]/Constants!$B$1</f>
        <v>54.902433341917472</v>
      </c>
      <c r="F350" s="6">
        <f t="shared" si="31"/>
        <v>2.7288852503752216E-2</v>
      </c>
      <c r="G350" s="6">
        <f>$C350/Constants!$B$2</f>
        <v>36.645000000000003</v>
      </c>
      <c r="H350" s="9">
        <f t="shared" si="28"/>
        <v>3.3175449303668198E-4</v>
      </c>
      <c r="I350" s="9">
        <f t="shared" si="29"/>
        <v>7.4468147097154363E-4</v>
      </c>
      <c r="J350" s="10">
        <f>Table134789[[#This Row],[G Mass Ratio (kg)]]*1000</f>
        <v>0.33175449303668197</v>
      </c>
      <c r="K350" s="10">
        <f>Table134789[[#This Row],[G Mass Ratio (kt)]]*1000</f>
        <v>0.74468147097154358</v>
      </c>
    </row>
    <row r="351" spans="1:11" x14ac:dyDescent="0.25">
      <c r="A351" s="12">
        <v>350</v>
      </c>
      <c r="B351" s="10">
        <f t="shared" si="27"/>
        <v>6.3</v>
      </c>
      <c r="C351" s="2">
        <f>Table134789[[#This Row],[Number]]*1000000*Table134789[[#This Row],[Multiplier]]</f>
        <v>2205000000</v>
      </c>
      <c r="D351" s="6">
        <f t="shared" si="30"/>
        <v>1.816208857142855E-2</v>
      </c>
      <c r="E351" s="6">
        <f>Table134789[[#This Row],[Calibration Value]]/Constants!$B$1</f>
        <v>55.059746904501765</v>
      </c>
      <c r="F351" s="6">
        <f t="shared" si="31"/>
        <v>2.7210884353741496E-2</v>
      </c>
      <c r="G351" s="6">
        <f>$C351/Constants!$B$2</f>
        <v>36.75</v>
      </c>
      <c r="H351" s="9">
        <f t="shared" si="28"/>
        <v>3.2986146127641553E-4</v>
      </c>
      <c r="I351" s="9">
        <f t="shared" si="29"/>
        <v>7.4043222731269369E-4</v>
      </c>
      <c r="J351" s="10">
        <f>Table134789[[#This Row],[G Mass Ratio (kg)]]*1000</f>
        <v>0.32986146127641552</v>
      </c>
      <c r="K351" s="10">
        <f>Table134789[[#This Row],[G Mass Ratio (kt)]]*1000</f>
        <v>0.74043222731269365</v>
      </c>
    </row>
    <row r="352" spans="1:11" x14ac:dyDescent="0.25">
      <c r="A352" s="12">
        <v>351</v>
      </c>
      <c r="B352" s="10">
        <f t="shared" si="27"/>
        <v>6.3</v>
      </c>
      <c r="C352" s="2">
        <f>Table134789[[#This Row],[Number]]*1000000*Table134789[[#This Row],[Multiplier]]</f>
        <v>2211300000</v>
      </c>
      <c r="D352" s="6">
        <f t="shared" si="30"/>
        <v>1.8110344729344707E-2</v>
      </c>
      <c r="E352" s="6">
        <f>Table134789[[#This Row],[Calibration Value]]/Constants!$B$1</f>
        <v>55.217060467086057</v>
      </c>
      <c r="F352" s="6">
        <f t="shared" si="31"/>
        <v>2.7133360466693804E-2</v>
      </c>
      <c r="G352" s="6">
        <f>$C352/Constants!$B$2</f>
        <v>36.854999999999997</v>
      </c>
      <c r="H352" s="9">
        <f t="shared" si="28"/>
        <v>3.2798458621570361E-4</v>
      </c>
      <c r="I352" s="9">
        <f t="shared" si="29"/>
        <v>7.3621925021554217E-4</v>
      </c>
      <c r="J352" s="10">
        <f>Table134789[[#This Row],[G Mass Ratio (kg)]]*1000</f>
        <v>0.32798458621570359</v>
      </c>
      <c r="K352" s="10">
        <f>Table134789[[#This Row],[G Mass Ratio (kt)]]*1000</f>
        <v>0.73621925021554213</v>
      </c>
    </row>
    <row r="353" spans="1:11" x14ac:dyDescent="0.25">
      <c r="A353" s="12">
        <v>352</v>
      </c>
      <c r="B353" s="10">
        <f t="shared" si="27"/>
        <v>6.3</v>
      </c>
      <c r="C353" s="2">
        <f>Table134789[[#This Row],[Number]]*1000000*Table134789[[#This Row],[Multiplier]]</f>
        <v>2217600000</v>
      </c>
      <c r="D353" s="6">
        <f t="shared" si="30"/>
        <v>1.8058894886363613E-2</v>
      </c>
      <c r="E353" s="6">
        <f>Table134789[[#This Row],[Calibration Value]]/Constants!$B$1</f>
        <v>55.374374029670349</v>
      </c>
      <c r="F353" s="6">
        <f t="shared" si="31"/>
        <v>2.7056277056277056E-2</v>
      </c>
      <c r="G353" s="6">
        <f>$C353/Constants!$B$2</f>
        <v>36.96</v>
      </c>
      <c r="H353" s="9">
        <f t="shared" si="28"/>
        <v>3.2612368451672986E-4</v>
      </c>
      <c r="I353" s="9">
        <f t="shared" si="29"/>
        <v>7.320421281460242E-4</v>
      </c>
      <c r="J353" s="10">
        <f>Table134789[[#This Row],[G Mass Ratio (kg)]]*1000</f>
        <v>0.32612368451672985</v>
      </c>
      <c r="K353" s="10">
        <f>Table134789[[#This Row],[G Mass Ratio (kt)]]*1000</f>
        <v>0.73204212814602421</v>
      </c>
    </row>
    <row r="354" spans="1:11" x14ac:dyDescent="0.25">
      <c r="A354" s="12">
        <v>353</v>
      </c>
      <c r="B354" s="10">
        <f t="shared" si="27"/>
        <v>6.3</v>
      </c>
      <c r="C354" s="2">
        <f>Table134789[[#This Row],[Number]]*1000000*Table134789[[#This Row],[Multiplier]]</f>
        <v>2223900000</v>
      </c>
      <c r="D354" s="6">
        <f t="shared" si="30"/>
        <v>1.8007736543909327E-2</v>
      </c>
      <c r="E354" s="6">
        <f>Table134789[[#This Row],[Calibration Value]]/Constants!$B$1</f>
        <v>55.531687592254642</v>
      </c>
      <c r="F354" s="6">
        <f t="shared" si="31"/>
        <v>2.6979630379063809E-2</v>
      </c>
      <c r="G354" s="6">
        <f>$C354/Constants!$B$2</f>
        <v>37.064999999999998</v>
      </c>
      <c r="H354" s="9">
        <f t="shared" si="28"/>
        <v>3.2427857543484745E-4</v>
      </c>
      <c r="I354" s="9">
        <f t="shared" si="29"/>
        <v>7.279004553909028E-4</v>
      </c>
      <c r="J354" s="10">
        <f>Table134789[[#This Row],[G Mass Ratio (kg)]]*1000</f>
        <v>0.32427857543484745</v>
      </c>
      <c r="K354" s="10">
        <f>Table134789[[#This Row],[G Mass Ratio (kt)]]*1000</f>
        <v>0.72790045539090276</v>
      </c>
    </row>
    <row r="355" spans="1:11" x14ac:dyDescent="0.25">
      <c r="A355" s="12">
        <v>354</v>
      </c>
      <c r="B355" s="10">
        <f t="shared" si="27"/>
        <v>6.3</v>
      </c>
      <c r="C355" s="2">
        <f>Table134789[[#This Row],[Number]]*1000000*Table134789[[#This Row],[Multiplier]]</f>
        <v>2230200000</v>
      </c>
      <c r="D355" s="6">
        <f t="shared" si="30"/>
        <v>1.7956867231638397E-2</v>
      </c>
      <c r="E355" s="6">
        <f>Table134789[[#This Row],[Calibration Value]]/Constants!$B$1</f>
        <v>55.689001154838927</v>
      </c>
      <c r="F355" s="6">
        <f t="shared" si="31"/>
        <v>2.6903416733925208E-2</v>
      </c>
      <c r="G355" s="6">
        <f>$C355/Constants!$B$2</f>
        <v>37.17</v>
      </c>
      <c r="H355" s="9">
        <f t="shared" si="28"/>
        <v>3.2244908077468885E-4</v>
      </c>
      <c r="I355" s="9">
        <f t="shared" si="29"/>
        <v>7.2379383195924696E-4</v>
      </c>
      <c r="J355" s="10">
        <f>Table134789[[#This Row],[G Mass Ratio (kg)]]*1000</f>
        <v>0.32244908077468887</v>
      </c>
      <c r="K355" s="10">
        <f>Table134789[[#This Row],[G Mass Ratio (kt)]]*1000</f>
        <v>0.72379383195924696</v>
      </c>
    </row>
    <row r="356" spans="1:11" x14ac:dyDescent="0.25">
      <c r="A356" s="12">
        <v>355</v>
      </c>
      <c r="B356" s="10">
        <f t="shared" si="27"/>
        <v>6.3</v>
      </c>
      <c r="C356" s="2">
        <f>Table134789[[#This Row],[Number]]*1000000*Table134789[[#This Row],[Multiplier]]</f>
        <v>2236500000</v>
      </c>
      <c r="D356" s="6">
        <f t="shared" si="30"/>
        <v>1.7906284507042233E-2</v>
      </c>
      <c r="E356" s="6">
        <f>Table134789[[#This Row],[Calibration Value]]/Constants!$B$1</f>
        <v>55.846314717423219</v>
      </c>
      <c r="F356" s="6">
        <f t="shared" si="31"/>
        <v>2.6827632461435279E-2</v>
      </c>
      <c r="G356" s="6">
        <f>$C356/Constants!$B$2</f>
        <v>37.274999999999999</v>
      </c>
      <c r="H356" s="9">
        <f t="shared" si="28"/>
        <v>3.2063502484714067E-4</v>
      </c>
      <c r="I356" s="9">
        <f t="shared" si="29"/>
        <v>7.1972186348585594E-4</v>
      </c>
      <c r="J356" s="10">
        <f>Table134789[[#This Row],[G Mass Ratio (kg)]]*1000</f>
        <v>0.32063502484714068</v>
      </c>
      <c r="K356" s="10">
        <f>Table134789[[#This Row],[G Mass Ratio (kt)]]*1000</f>
        <v>0.71972186348585598</v>
      </c>
    </row>
    <row r="357" spans="1:11" x14ac:dyDescent="0.25">
      <c r="A357" s="12">
        <v>356</v>
      </c>
      <c r="B357" s="10">
        <f t="shared" si="27"/>
        <v>6.3</v>
      </c>
      <c r="C357" s="2">
        <f>Table134789[[#This Row],[Number]]*1000000*Table134789[[#This Row],[Multiplier]]</f>
        <v>2242800000</v>
      </c>
      <c r="D357" s="6">
        <f t="shared" si="30"/>
        <v>1.7855985955056157E-2</v>
      </c>
      <c r="E357" s="6">
        <f>Table134789[[#This Row],[Calibration Value]]/Constants!$B$1</f>
        <v>56.003628280007511</v>
      </c>
      <c r="F357" s="6">
        <f t="shared" si="31"/>
        <v>2.6752273943285176E-2</v>
      </c>
      <c r="G357" s="6">
        <f>$C357/Constants!$B$2</f>
        <v>37.380000000000003</v>
      </c>
      <c r="H357" s="9">
        <f t="shared" si="28"/>
        <v>3.1883623442716276E-4</v>
      </c>
      <c r="I357" s="9">
        <f t="shared" si="29"/>
        <v>7.1568416113657496E-4</v>
      </c>
      <c r="J357" s="10">
        <f>Table134789[[#This Row],[G Mass Ratio (kg)]]*1000</f>
        <v>0.31883623442716275</v>
      </c>
      <c r="K357" s="10">
        <f>Table134789[[#This Row],[G Mass Ratio (kt)]]*1000</f>
        <v>0.71568416113657496</v>
      </c>
    </row>
    <row r="358" spans="1:11" x14ac:dyDescent="0.25">
      <c r="A358" s="12">
        <v>357</v>
      </c>
      <c r="B358" s="10">
        <f t="shared" si="27"/>
        <v>6.3</v>
      </c>
      <c r="C358" s="2">
        <f>Table134789[[#This Row],[Number]]*1000000*Table134789[[#This Row],[Multiplier]]</f>
        <v>2249100000</v>
      </c>
      <c r="D358" s="6">
        <f t="shared" si="30"/>
        <v>1.7805969187675047E-2</v>
      </c>
      <c r="E358" s="6">
        <f>Table134789[[#This Row],[Calibration Value]]/Constants!$B$1</f>
        <v>56.160941842591804</v>
      </c>
      <c r="F358" s="6">
        <f t="shared" si="31"/>
        <v>2.6677337601707349E-2</v>
      </c>
      <c r="G358" s="6">
        <f>$C358/Constants!$B$2</f>
        <v>37.484999999999999</v>
      </c>
      <c r="H358" s="9">
        <f t="shared" si="28"/>
        <v>3.1705253871243318E-4</v>
      </c>
      <c r="I358" s="9">
        <f t="shared" si="29"/>
        <v>7.1168034151546881E-4</v>
      </c>
      <c r="J358" s="10">
        <f>Table134789[[#This Row],[G Mass Ratio (kg)]]*1000</f>
        <v>0.31705253871243316</v>
      </c>
      <c r="K358" s="10">
        <f>Table134789[[#This Row],[G Mass Ratio (kt)]]*1000</f>
        <v>0.71168034151546877</v>
      </c>
    </row>
    <row r="359" spans="1:11" x14ac:dyDescent="0.25">
      <c r="A359" s="12">
        <v>358</v>
      </c>
      <c r="B359" s="10">
        <f t="shared" si="27"/>
        <v>6.3</v>
      </c>
      <c r="C359" s="2">
        <f>Table134789[[#This Row],[Number]]*1000000*Table134789[[#This Row],[Multiplier]]</f>
        <v>2255400000</v>
      </c>
      <c r="D359" s="6">
        <f t="shared" si="30"/>
        <v>1.7756231843575398E-2</v>
      </c>
      <c r="E359" s="6">
        <f>Table134789[[#This Row],[Calibration Value]]/Constants!$B$1</f>
        <v>56.318255405176089</v>
      </c>
      <c r="F359" s="6">
        <f t="shared" si="31"/>
        <v>2.6602819898909284E-2</v>
      </c>
      <c r="G359" s="6">
        <f>$C359/Constants!$B$2</f>
        <v>37.590000000000003</v>
      </c>
      <c r="H359" s="9">
        <f t="shared" si="28"/>
        <v>3.1528376928280095E-4</v>
      </c>
      <c r="I359" s="9">
        <f t="shared" si="29"/>
        <v>7.0771002657380377E-4</v>
      </c>
      <c r="J359" s="10">
        <f>Table134789[[#This Row],[G Mass Ratio (kg)]]*1000</f>
        <v>0.31528376928280094</v>
      </c>
      <c r="K359" s="10">
        <f>Table134789[[#This Row],[G Mass Ratio (kt)]]*1000</f>
        <v>0.70771002657380377</v>
      </c>
    </row>
    <row r="360" spans="1:11" x14ac:dyDescent="0.25">
      <c r="A360" s="12">
        <v>359</v>
      </c>
      <c r="B360" s="10">
        <f t="shared" si="27"/>
        <v>6.3</v>
      </c>
      <c r="C360" s="2">
        <f>Table134789[[#This Row],[Number]]*1000000*Table134789[[#This Row],[Multiplier]]</f>
        <v>2261700000</v>
      </c>
      <c r="D360" s="6">
        <f t="shared" si="30"/>
        <v>1.7706771587743711E-2</v>
      </c>
      <c r="E360" s="6">
        <f>Table134789[[#This Row],[Calibration Value]]/Constants!$B$1</f>
        <v>56.475568967760381</v>
      </c>
      <c r="F360" s="6">
        <f t="shared" si="31"/>
        <v>2.652871733651678E-2</v>
      </c>
      <c r="G360" s="6">
        <f>$C360/Constants!$B$2</f>
        <v>37.695</v>
      </c>
      <c r="H360" s="9">
        <f t="shared" si="28"/>
        <v>3.1352976006052792E-4</v>
      </c>
      <c r="I360" s="9">
        <f t="shared" si="29"/>
        <v>7.0377284352080591E-4</v>
      </c>
      <c r="J360" s="10">
        <f>Table134789[[#This Row],[G Mass Ratio (kg)]]*1000</f>
        <v>0.31352976006052791</v>
      </c>
      <c r="K360" s="10">
        <f>Table134789[[#This Row],[G Mass Ratio (kt)]]*1000</f>
        <v>0.70377284352080594</v>
      </c>
    </row>
    <row r="361" spans="1:11" x14ac:dyDescent="0.25">
      <c r="A361" s="12">
        <v>360</v>
      </c>
      <c r="B361" s="10">
        <f t="shared" si="27"/>
        <v>6.3</v>
      </c>
      <c r="C361" s="2">
        <f>Table134789[[#This Row],[Number]]*1000000*Table134789[[#This Row],[Multiplier]]</f>
        <v>2268000000</v>
      </c>
      <c r="D361" s="6">
        <f t="shared" si="30"/>
        <v>1.7657586111111089E-2</v>
      </c>
      <c r="E361" s="6">
        <f>Table134789[[#This Row],[Calibration Value]]/Constants!$B$1</f>
        <v>56.632882530344673</v>
      </c>
      <c r="F361" s="6">
        <f t="shared" si="31"/>
        <v>2.6455026455026457E-2</v>
      </c>
      <c r="G361" s="6">
        <f>$C361/Constants!$B$2</f>
        <v>37.799999999999997</v>
      </c>
      <c r="H361" s="9">
        <f t="shared" si="28"/>
        <v>3.1179034727130323E-4</v>
      </c>
      <c r="I361" s="9">
        <f t="shared" si="29"/>
        <v>6.9986842473614976E-4</v>
      </c>
      <c r="J361" s="10">
        <f>Table134789[[#This Row],[G Mass Ratio (kg)]]*1000</f>
        <v>0.31179034727130323</v>
      </c>
      <c r="K361" s="10">
        <f>Table134789[[#This Row],[G Mass Ratio (kt)]]*1000</f>
        <v>0.69986842473614974</v>
      </c>
    </row>
    <row r="362" spans="1:11" x14ac:dyDescent="0.25">
      <c r="A362" s="12">
        <v>361</v>
      </c>
      <c r="B362" s="10">
        <f t="shared" si="27"/>
        <v>6.3</v>
      </c>
      <c r="C362" s="2">
        <f>Table134789[[#This Row],[Number]]*1000000*Table134789[[#This Row],[Multiplier]]</f>
        <v>2274300000</v>
      </c>
      <c r="D362" s="6">
        <f t="shared" si="30"/>
        <v>1.7608673130193885E-2</v>
      </c>
      <c r="E362" s="6">
        <f>Table134789[[#This Row],[Calibration Value]]/Constants!$B$1</f>
        <v>56.790196092928966</v>
      </c>
      <c r="F362" s="6">
        <f t="shared" si="31"/>
        <v>2.6381743833267378E-2</v>
      </c>
      <c r="G362" s="6">
        <f>$C362/Constants!$B$2</f>
        <v>37.905000000000001</v>
      </c>
      <c r="H362" s="9">
        <f t="shared" si="28"/>
        <v>3.1006536940601212E-4</v>
      </c>
      <c r="I362" s="9">
        <f t="shared" si="29"/>
        <v>6.9599640768414127E-4</v>
      </c>
      <c r="J362" s="10">
        <f>Table134789[[#This Row],[G Mass Ratio (kg)]]*1000</f>
        <v>0.31006536940601215</v>
      </c>
      <c r="K362" s="10">
        <f>Table134789[[#This Row],[G Mass Ratio (kt)]]*1000</f>
        <v>0.69599640768414128</v>
      </c>
    </row>
    <row r="363" spans="1:11" x14ac:dyDescent="0.25">
      <c r="A363" s="12">
        <v>362</v>
      </c>
      <c r="B363" s="10">
        <f t="shared" si="27"/>
        <v>6.3</v>
      </c>
      <c r="C363" s="2">
        <f>Table134789[[#This Row],[Number]]*1000000*Table134789[[#This Row],[Multiplier]]</f>
        <v>2280600000</v>
      </c>
      <c r="D363" s="6">
        <f t="shared" si="30"/>
        <v>1.7560030386740311E-2</v>
      </c>
      <c r="E363" s="6">
        <f>Table134789[[#This Row],[Calibration Value]]/Constants!$B$1</f>
        <v>56.947509655513258</v>
      </c>
      <c r="F363" s="6">
        <f t="shared" si="31"/>
        <v>2.6308866087871613E-2</v>
      </c>
      <c r="G363" s="6">
        <f>$C363/Constants!$B$2</f>
        <v>38.01</v>
      </c>
      <c r="H363" s="9">
        <f t="shared" si="28"/>
        <v>3.0835466718324306E-4</v>
      </c>
      <c r="I363" s="9">
        <f t="shared" si="29"/>
        <v>6.9215643482956101E-4</v>
      </c>
      <c r="J363" s="10">
        <f>Table134789[[#This Row],[G Mass Ratio (kg)]]*1000</f>
        <v>0.30835466718324306</v>
      </c>
      <c r="K363" s="10">
        <f>Table134789[[#This Row],[G Mass Ratio (kt)]]*1000</f>
        <v>0.69215643482956102</v>
      </c>
    </row>
    <row r="364" spans="1:11" x14ac:dyDescent="0.25">
      <c r="A364" s="12">
        <v>363</v>
      </c>
      <c r="B364" s="10">
        <f t="shared" si="27"/>
        <v>6.3</v>
      </c>
      <c r="C364" s="2">
        <f>Table134789[[#This Row],[Number]]*1000000*Table134789[[#This Row],[Multiplier]]</f>
        <v>2286900000</v>
      </c>
      <c r="D364" s="6">
        <f t="shared" si="30"/>
        <v>1.7511655647382902E-2</v>
      </c>
      <c r="E364" s="6">
        <f>Table134789[[#This Row],[Calibration Value]]/Constants!$B$1</f>
        <v>57.104823218097543</v>
      </c>
      <c r="F364" s="6">
        <f t="shared" si="31"/>
        <v>2.6236389872753507E-2</v>
      </c>
      <c r="G364" s="6">
        <f>$C364/Constants!$B$2</f>
        <v>38.115000000000002</v>
      </c>
      <c r="H364" s="9">
        <f t="shared" si="28"/>
        <v>3.0665808351251745E-4</v>
      </c>
      <c r="I364" s="9">
        <f t="shared" si="29"/>
        <v>6.883481535551228E-4</v>
      </c>
      <c r="J364" s="10">
        <f>Table134789[[#This Row],[G Mass Ratio (kg)]]*1000</f>
        <v>0.30665808351251744</v>
      </c>
      <c r="K364" s="10">
        <f>Table134789[[#This Row],[G Mass Ratio (kt)]]*1000</f>
        <v>0.6883481535551228</v>
      </c>
    </row>
    <row r="365" spans="1:11" x14ac:dyDescent="0.25">
      <c r="A365" s="12">
        <v>364</v>
      </c>
      <c r="B365" s="10">
        <f t="shared" si="27"/>
        <v>6.3</v>
      </c>
      <c r="C365" s="2">
        <f>Table134789[[#This Row],[Number]]*1000000*Table134789[[#This Row],[Multiplier]]</f>
        <v>2293200000</v>
      </c>
      <c r="D365" s="6">
        <f t="shared" si="30"/>
        <v>1.7463546703296681E-2</v>
      </c>
      <c r="E365" s="6">
        <f>Table134789[[#This Row],[Calibration Value]]/Constants!$B$1</f>
        <v>57.262136780681836</v>
      </c>
      <c r="F365" s="6">
        <f t="shared" si="31"/>
        <v>2.6164311878597593E-2</v>
      </c>
      <c r="G365" s="6">
        <f>$C365/Constants!$B$2</f>
        <v>38.22</v>
      </c>
      <c r="H365" s="9">
        <f t="shared" si="28"/>
        <v>3.0497546345822441E-4</v>
      </c>
      <c r="I365" s="9">
        <f t="shared" si="29"/>
        <v>6.8457121608052308E-4</v>
      </c>
      <c r="J365" s="10">
        <f>Table134789[[#This Row],[G Mass Ratio (kg)]]*1000</f>
        <v>0.30497546345822441</v>
      </c>
      <c r="K365" s="10">
        <f>Table134789[[#This Row],[G Mass Ratio (kt)]]*1000</f>
        <v>0.68457121608052307</v>
      </c>
    </row>
    <row r="366" spans="1:11" x14ac:dyDescent="0.25">
      <c r="A366" s="12">
        <v>365</v>
      </c>
      <c r="B366" s="10">
        <f t="shared" si="27"/>
        <v>6.3</v>
      </c>
      <c r="C366" s="2">
        <f>Table134789[[#This Row],[Number]]*1000000*Table134789[[#This Row],[Multiplier]]</f>
        <v>2299500000</v>
      </c>
      <c r="D366" s="6">
        <f t="shared" si="30"/>
        <v>1.7415701369862993E-2</v>
      </c>
      <c r="E366" s="6">
        <f>Table134789[[#This Row],[Calibration Value]]/Constants!$B$1</f>
        <v>57.419450343266128</v>
      </c>
      <c r="F366" s="6">
        <f t="shared" si="31"/>
        <v>2.6092628832354858E-2</v>
      </c>
      <c r="G366" s="6">
        <f>$C366/Constants!$B$2</f>
        <v>38.325000000000003</v>
      </c>
      <c r="H366" s="9">
        <f t="shared" si="28"/>
        <v>3.0330665420424773E-4</v>
      </c>
      <c r="I366" s="9">
        <f t="shared" si="29"/>
        <v>6.8082527938303605E-4</v>
      </c>
      <c r="J366" s="10">
        <f>Table134789[[#This Row],[G Mass Ratio (kg)]]*1000</f>
        <v>0.30330665420424774</v>
      </c>
      <c r="K366" s="10">
        <f>Table134789[[#This Row],[G Mass Ratio (kt)]]*1000</f>
        <v>0.68082527938303605</v>
      </c>
    </row>
    <row r="367" spans="1:11" x14ac:dyDescent="0.25">
      <c r="A367" s="12">
        <v>366</v>
      </c>
      <c r="B367" s="10">
        <f t="shared" si="27"/>
        <v>6.3</v>
      </c>
      <c r="C367" s="2">
        <f>Table134789[[#This Row],[Number]]*1000000*Table134789[[#This Row],[Multiplier]]</f>
        <v>2305800000</v>
      </c>
      <c r="D367" s="6">
        <f t="shared" si="30"/>
        <v>1.7368117486338777E-2</v>
      </c>
      <c r="E367" s="6">
        <f>Table134789[[#This Row],[Calibration Value]]/Constants!$B$1</f>
        <v>57.57676390585042</v>
      </c>
      <c r="F367" s="6">
        <f t="shared" si="31"/>
        <v>2.6021337496747333E-2</v>
      </c>
      <c r="G367" s="6">
        <f>$C367/Constants!$B$2</f>
        <v>38.43</v>
      </c>
      <c r="H367" s="9">
        <f t="shared" si="28"/>
        <v>3.0165150501926681E-4</v>
      </c>
      <c r="I367" s="9">
        <f t="shared" si="29"/>
        <v>6.7711000511962876E-4</v>
      </c>
      <c r="J367" s="10">
        <f>Table134789[[#This Row],[G Mass Ratio (kg)]]*1000</f>
        <v>0.3016515050192668</v>
      </c>
      <c r="K367" s="10">
        <f>Table134789[[#This Row],[G Mass Ratio (kt)]]*1000</f>
        <v>0.67711000511962871</v>
      </c>
    </row>
    <row r="368" spans="1:11" x14ac:dyDescent="0.25">
      <c r="A368" s="12">
        <v>367</v>
      </c>
      <c r="B368" s="10">
        <f t="shared" si="27"/>
        <v>6.3</v>
      </c>
      <c r="C368" s="2">
        <f>Table134789[[#This Row],[Number]]*1000000*Table134789[[#This Row],[Multiplier]]</f>
        <v>2312100000</v>
      </c>
      <c r="D368" s="6">
        <f t="shared" si="30"/>
        <v>1.7320792915531312E-2</v>
      </c>
      <c r="E368" s="6">
        <f>Table134789[[#This Row],[Calibration Value]]/Constants!$B$1</f>
        <v>57.734077468434712</v>
      </c>
      <c r="F368" s="6">
        <f t="shared" si="31"/>
        <v>2.5950434669780722E-2</v>
      </c>
      <c r="G368" s="6">
        <f>$C368/Constants!$B$2</f>
        <v>38.534999999999997</v>
      </c>
      <c r="H368" s="9">
        <f t="shared" si="28"/>
        <v>3.000098672227197E-4</v>
      </c>
      <c r="I368" s="9">
        <f t="shared" si="29"/>
        <v>6.7342505955055726E-4</v>
      </c>
      <c r="J368" s="10">
        <f>Table134789[[#This Row],[G Mass Ratio (kg)]]*1000</f>
        <v>0.30000986722271972</v>
      </c>
      <c r="K368" s="10">
        <f>Table134789[[#This Row],[G Mass Ratio (kt)]]*1000</f>
        <v>0.67342505955055731</v>
      </c>
    </row>
    <row r="369" spans="1:11" x14ac:dyDescent="0.25">
      <c r="A369" s="12">
        <v>368</v>
      </c>
      <c r="B369" s="10">
        <f t="shared" si="27"/>
        <v>6.3</v>
      </c>
      <c r="C369" s="2">
        <f>Table134789[[#This Row],[Number]]*1000000*Table134789[[#This Row],[Multiplier]]</f>
        <v>2318400000</v>
      </c>
      <c r="D369" s="6">
        <f t="shared" si="30"/>
        <v>1.7273725543478242E-2</v>
      </c>
      <c r="E369" s="6">
        <f>Table134789[[#This Row],[Calibration Value]]/Constants!$B$1</f>
        <v>57.891391031018998</v>
      </c>
      <c r="F369" s="6">
        <f t="shared" si="31"/>
        <v>2.5879917184265008E-2</v>
      </c>
      <c r="G369" s="6">
        <f>$C369/Constants!$B$2</f>
        <v>38.64</v>
      </c>
      <c r="H369" s="9">
        <f t="shared" si="28"/>
        <v>2.9838159415141265E-4</v>
      </c>
      <c r="I369" s="9">
        <f t="shared" si="29"/>
        <v>6.6977011346441525E-4</v>
      </c>
      <c r="J369" s="10">
        <f>Table134789[[#This Row],[G Mass Ratio (kg)]]*1000</f>
        <v>0.29838159415141263</v>
      </c>
      <c r="K369" s="10">
        <f>Table134789[[#This Row],[G Mass Ratio (kt)]]*1000</f>
        <v>0.66977011346441528</v>
      </c>
    </row>
    <row r="370" spans="1:11" x14ac:dyDescent="0.25">
      <c r="A370" s="12">
        <v>369</v>
      </c>
      <c r="B370" s="10">
        <f t="shared" si="27"/>
        <v>6.3</v>
      </c>
      <c r="C370" s="2">
        <f>Table134789[[#This Row],[Number]]*1000000*Table134789[[#This Row],[Multiplier]]</f>
        <v>2324700000</v>
      </c>
      <c r="D370" s="6">
        <f t="shared" si="30"/>
        <v>1.7226913279132772E-2</v>
      </c>
      <c r="E370" s="6">
        <f>Table134789[[#This Row],[Calibration Value]]/Constants!$B$1</f>
        <v>58.04870459360329</v>
      </c>
      <c r="F370" s="6">
        <f t="shared" si="31"/>
        <v>2.5809781907342885E-2</v>
      </c>
      <c r="G370" s="6">
        <f>$C370/Constants!$B$2</f>
        <v>38.744999999999997</v>
      </c>
      <c r="H370" s="9">
        <f t="shared" si="28"/>
        <v>2.9676654112676103E-4</v>
      </c>
      <c r="I370" s="9">
        <f t="shared" si="29"/>
        <v>6.6614484210460417E-4</v>
      </c>
      <c r="J370" s="10">
        <f>Table134789[[#This Row],[G Mass Ratio (kg)]]*1000</f>
        <v>0.29676654112676104</v>
      </c>
      <c r="K370" s="10">
        <f>Table134789[[#This Row],[G Mass Ratio (kt)]]*1000</f>
        <v>0.66614484210460412</v>
      </c>
    </row>
    <row r="371" spans="1:11" x14ac:dyDescent="0.25">
      <c r="A371" s="12">
        <v>370</v>
      </c>
      <c r="B371" s="10">
        <f t="shared" si="27"/>
        <v>6.3</v>
      </c>
      <c r="C371" s="2">
        <f>Table134789[[#This Row],[Number]]*1000000*Table134789[[#This Row],[Multiplier]]</f>
        <v>2331000000</v>
      </c>
      <c r="D371" s="6">
        <f t="shared" si="30"/>
        <v>1.7180354054054034E-2</v>
      </c>
      <c r="E371" s="6">
        <f>Table134789[[#This Row],[Calibration Value]]/Constants!$B$1</f>
        <v>58.206018156187582</v>
      </c>
      <c r="F371" s="6">
        <f t="shared" si="31"/>
        <v>2.5740025740025738E-2</v>
      </c>
      <c r="G371" s="6">
        <f>$C371/Constants!$B$2</f>
        <v>38.85</v>
      </c>
      <c r="H371" s="9">
        <f t="shared" si="28"/>
        <v>2.9516456542265086E-4</v>
      </c>
      <c r="I371" s="9">
        <f t="shared" si="29"/>
        <v>6.6254892509718755E-4</v>
      </c>
      <c r="J371" s="10">
        <f>Table134789[[#This Row],[G Mass Ratio (kg)]]*1000</f>
        <v>0.29516456542265085</v>
      </c>
      <c r="K371" s="10">
        <f>Table134789[[#This Row],[G Mass Ratio (kt)]]*1000</f>
        <v>0.66254892509718755</v>
      </c>
    </row>
    <row r="372" spans="1:11" x14ac:dyDescent="0.25">
      <c r="A372" s="12">
        <v>371</v>
      </c>
      <c r="B372" s="10">
        <f t="shared" si="27"/>
        <v>6.3</v>
      </c>
      <c r="C372" s="2">
        <f>Table134789[[#This Row],[Number]]*1000000*Table134789[[#This Row],[Multiplier]]</f>
        <v>2337300000</v>
      </c>
      <c r="D372" s="6">
        <f t="shared" si="30"/>
        <v>1.7134045822102404E-2</v>
      </c>
      <c r="E372" s="6">
        <f>Table134789[[#This Row],[Calibration Value]]/Constants!$B$1</f>
        <v>58.363331718771875</v>
      </c>
      <c r="F372" s="6">
        <f t="shared" si="31"/>
        <v>2.5670645616737261E-2</v>
      </c>
      <c r="G372" s="6">
        <f>$C372/Constants!$B$2</f>
        <v>38.954999999999998</v>
      </c>
      <c r="H372" s="9">
        <f t="shared" si="28"/>
        <v>2.9357552623390483E-4</v>
      </c>
      <c r="I372" s="9">
        <f t="shared" si="29"/>
        <v>6.589820463801119E-4</v>
      </c>
      <c r="J372" s="10">
        <f>Table134789[[#This Row],[G Mass Ratio (kg)]]*1000</f>
        <v>0.29357552623390482</v>
      </c>
      <c r="K372" s="10">
        <f>Table134789[[#This Row],[G Mass Ratio (kt)]]*1000</f>
        <v>0.65898204638011193</v>
      </c>
    </row>
    <row r="373" spans="1:11" x14ac:dyDescent="0.25">
      <c r="A373" s="12">
        <v>372</v>
      </c>
      <c r="B373" s="10">
        <f t="shared" si="27"/>
        <v>6.3</v>
      </c>
      <c r="C373" s="2">
        <f>Table134789[[#This Row],[Number]]*1000000*Table134789[[#This Row],[Multiplier]]</f>
        <v>2343600000</v>
      </c>
      <c r="D373" s="6">
        <f t="shared" si="30"/>
        <v>1.7087986559139765E-2</v>
      </c>
      <c r="E373" s="6">
        <f>Table134789[[#This Row],[Calibration Value]]/Constants!$B$1</f>
        <v>58.52064528135616</v>
      </c>
      <c r="F373" s="6">
        <f t="shared" si="31"/>
        <v>2.560163850486431E-2</v>
      </c>
      <c r="G373" s="6">
        <f>$C373/Constants!$B$2</f>
        <v>39.06</v>
      </c>
      <c r="H373" s="9">
        <f t="shared" si="28"/>
        <v>2.9199928464534129E-4</v>
      </c>
      <c r="I373" s="9">
        <f t="shared" si="29"/>
        <v>6.5544389413375089E-4</v>
      </c>
      <c r="J373" s="10">
        <f>Table134789[[#This Row],[G Mass Ratio (kg)]]*1000</f>
        <v>0.29199928464534131</v>
      </c>
      <c r="K373" s="10">
        <f>Table134789[[#This Row],[G Mass Ratio (kt)]]*1000</f>
        <v>0.65544389413375093</v>
      </c>
    </row>
    <row r="374" spans="1:11" x14ac:dyDescent="0.25">
      <c r="A374" s="12">
        <v>373</v>
      </c>
      <c r="B374" s="10">
        <f t="shared" si="27"/>
        <v>6.3</v>
      </c>
      <c r="C374" s="2">
        <f>Table134789[[#This Row],[Number]]*1000000*Table134789[[#This Row],[Multiplier]]</f>
        <v>2349900000</v>
      </c>
      <c r="D374" s="6">
        <f t="shared" si="30"/>
        <v>1.7042174262734563E-2</v>
      </c>
      <c r="E374" s="6">
        <f>Table134789[[#This Row],[Calibration Value]]/Constants!$B$1</f>
        <v>58.677958843940452</v>
      </c>
      <c r="F374" s="6">
        <f t="shared" si="31"/>
        <v>2.5533001404315078E-2</v>
      </c>
      <c r="G374" s="6">
        <f>$C374/Constants!$B$2</f>
        <v>39.164999999999999</v>
      </c>
      <c r="H374" s="9">
        <f t="shared" si="28"/>
        <v>2.9043570360141234E-4</v>
      </c>
      <c r="I374" s="9">
        <f t="shared" si="29"/>
        <v>6.5193416071275578E-4</v>
      </c>
      <c r="J374" s="10">
        <f>Table134789[[#This Row],[G Mass Ratio (kg)]]*1000</f>
        <v>0.29043570360141235</v>
      </c>
      <c r="K374" s="10">
        <f>Table134789[[#This Row],[G Mass Ratio (kt)]]*1000</f>
        <v>0.65193416071275578</v>
      </c>
    </row>
    <row r="375" spans="1:11" x14ac:dyDescent="0.25">
      <c r="A375" s="12">
        <v>374</v>
      </c>
      <c r="B375" s="10">
        <f t="shared" si="27"/>
        <v>6.3</v>
      </c>
      <c r="C375" s="2">
        <f>Table134789[[#This Row],[Number]]*1000000*Table134789[[#This Row],[Multiplier]]</f>
        <v>2356200000</v>
      </c>
      <c r="D375" s="6">
        <f t="shared" si="30"/>
        <v>1.6996606951871638E-2</v>
      </c>
      <c r="E375" s="6">
        <f>Table134789[[#This Row],[Calibration Value]]/Constants!$B$1</f>
        <v>58.835272406524744</v>
      </c>
      <c r="F375" s="6">
        <f t="shared" si="31"/>
        <v>2.5464731347084286E-2</v>
      </c>
      <c r="G375" s="6">
        <f>$C375/Constants!$B$2</f>
        <v>39.270000000000003</v>
      </c>
      <c r="H375" s="9">
        <f t="shared" si="28"/>
        <v>2.8888464787641131E-4</v>
      </c>
      <c r="I375" s="9">
        <f t="shared" si="29"/>
        <v>6.4845254257917711E-4</v>
      </c>
      <c r="J375" s="10">
        <f>Table134789[[#This Row],[G Mass Ratio (kg)]]*1000</f>
        <v>0.28888464787641133</v>
      </c>
      <c r="K375" s="10">
        <f>Table134789[[#This Row],[G Mass Ratio (kt)]]*1000</f>
        <v>0.64845254257917706</v>
      </c>
    </row>
    <row r="376" spans="1:11" x14ac:dyDescent="0.25">
      <c r="A376" s="12">
        <v>375</v>
      </c>
      <c r="B376" s="10">
        <f t="shared" si="27"/>
        <v>6.3</v>
      </c>
      <c r="C376" s="2">
        <f>Table134789[[#This Row],[Number]]*1000000*Table134789[[#This Row],[Multiplier]]</f>
        <v>2362500000</v>
      </c>
      <c r="D376" s="6">
        <f t="shared" si="30"/>
        <v>1.6951282666666647E-2</v>
      </c>
      <c r="E376" s="6">
        <f>Table134789[[#This Row],[Calibration Value]]/Constants!$B$1</f>
        <v>58.992585969109037</v>
      </c>
      <c r="F376" s="6">
        <f t="shared" si="31"/>
        <v>2.5396825396825397E-2</v>
      </c>
      <c r="G376" s="6">
        <f>$C376/Constants!$B$2</f>
        <v>39.375</v>
      </c>
      <c r="H376" s="9">
        <f t="shared" si="28"/>
        <v>2.873459840452331E-4</v>
      </c>
      <c r="I376" s="9">
        <f t="shared" si="29"/>
        <v>6.4499874023683551E-4</v>
      </c>
      <c r="J376" s="10">
        <f>Table134789[[#This Row],[G Mass Ratio (kg)]]*1000</f>
        <v>0.28734598404523309</v>
      </c>
      <c r="K376" s="10">
        <f>Table134789[[#This Row],[G Mass Ratio (kt)]]*1000</f>
        <v>0.64499874023683557</v>
      </c>
    </row>
    <row r="377" spans="1:11" x14ac:dyDescent="0.25">
      <c r="A377" s="12">
        <v>376</v>
      </c>
      <c r="B377" s="10">
        <f t="shared" si="27"/>
        <v>6.3</v>
      </c>
      <c r="C377" s="2">
        <f>Table134789[[#This Row],[Number]]*1000000*Table134789[[#This Row],[Multiplier]]</f>
        <v>2368800000</v>
      </c>
      <c r="D377" s="6">
        <f t="shared" si="30"/>
        <v>1.6906199468085085E-2</v>
      </c>
      <c r="E377" s="6">
        <f>Table134789[[#This Row],[Calibration Value]]/Constants!$B$1</f>
        <v>59.149899531693329</v>
      </c>
      <c r="F377" s="6">
        <f t="shared" si="31"/>
        <v>2.5329280648429587E-2</v>
      </c>
      <c r="G377" s="6">
        <f>$C377/Constants!$B$2</f>
        <v>39.479999999999997</v>
      </c>
      <c r="H377" s="9">
        <f t="shared" si="28"/>
        <v>2.858195804546804E-4</v>
      </c>
      <c r="I377" s="9">
        <f t="shared" si="29"/>
        <v>6.4157245816690955E-4</v>
      </c>
      <c r="J377" s="10">
        <f>Table134789[[#This Row],[G Mass Ratio (kg)]]*1000</f>
        <v>0.28581958045468042</v>
      </c>
      <c r="K377" s="10">
        <f>Table134789[[#This Row],[G Mass Ratio (kt)]]*1000</f>
        <v>0.64157245816690955</v>
      </c>
    </row>
    <row r="378" spans="1:11" x14ac:dyDescent="0.25">
      <c r="A378" s="12">
        <v>377</v>
      </c>
      <c r="B378" s="10">
        <f t="shared" si="27"/>
        <v>6.3</v>
      </c>
      <c r="C378" s="2">
        <f>Table134789[[#This Row],[Number]]*1000000*Table134789[[#This Row],[Multiplier]]</f>
        <v>2375100000</v>
      </c>
      <c r="D378" s="6">
        <f t="shared" si="30"/>
        <v>1.6861355437665763E-2</v>
      </c>
      <c r="E378" s="6">
        <f>Table134789[[#This Row],[Calibration Value]]/Constants!$B$1</f>
        <v>59.307213094277614</v>
      </c>
      <c r="F378" s="6">
        <f t="shared" si="31"/>
        <v>2.526209422761147E-2</v>
      </c>
      <c r="G378" s="6">
        <f>$C378/Constants!$B$2</f>
        <v>39.585000000000001</v>
      </c>
      <c r="H378" s="9">
        <f t="shared" si="28"/>
        <v>2.8430530719530077E-4</v>
      </c>
      <c r="I378" s="9">
        <f t="shared" si="29"/>
        <v>6.3817340476472078E-4</v>
      </c>
      <c r="J378" s="10">
        <f>Table134789[[#This Row],[G Mass Ratio (kg)]]*1000</f>
        <v>0.28430530719530078</v>
      </c>
      <c r="K378" s="10">
        <f>Table134789[[#This Row],[G Mass Ratio (kt)]]*1000</f>
        <v>0.63817340476472073</v>
      </c>
    </row>
    <row r="379" spans="1:11" x14ac:dyDescent="0.25">
      <c r="A379" s="12">
        <v>378</v>
      </c>
      <c r="B379" s="10">
        <f t="shared" si="27"/>
        <v>6.3</v>
      </c>
      <c r="C379" s="2">
        <f>Table134789[[#This Row],[Number]]*1000000*Table134789[[#This Row],[Multiplier]]</f>
        <v>2381400000</v>
      </c>
      <c r="D379" s="6">
        <f t="shared" si="30"/>
        <v>1.6816748677248656E-2</v>
      </c>
      <c r="E379" s="6">
        <f>Table134789[[#This Row],[Calibration Value]]/Constants!$B$1</f>
        <v>59.464526656861906</v>
      </c>
      <c r="F379" s="6">
        <f t="shared" si="31"/>
        <v>2.5195263290501386E-2</v>
      </c>
      <c r="G379" s="6">
        <f>$C379/Constants!$B$2</f>
        <v>39.69</v>
      </c>
      <c r="H379" s="9">
        <f t="shared" si="28"/>
        <v>2.828030360737444E-4</v>
      </c>
      <c r="I379" s="9">
        <f t="shared" si="29"/>
        <v>6.348012922776867E-4</v>
      </c>
      <c r="J379" s="10">
        <f>Table134789[[#This Row],[G Mass Ratio (kg)]]*1000</f>
        <v>0.28280303607374441</v>
      </c>
      <c r="K379" s="10">
        <f>Table134789[[#This Row],[G Mass Ratio (kt)]]*1000</f>
        <v>0.63480129227768667</v>
      </c>
    </row>
    <row r="380" spans="1:11" x14ac:dyDescent="0.25">
      <c r="A380" s="12">
        <v>379</v>
      </c>
      <c r="B380" s="10">
        <f t="shared" si="27"/>
        <v>6.3</v>
      </c>
      <c r="C380" s="2">
        <f>Table134789[[#This Row],[Number]]*1000000*Table134789[[#This Row],[Multiplier]]</f>
        <v>2387700000</v>
      </c>
      <c r="D380" s="6">
        <f t="shared" si="30"/>
        <v>1.6772377308707103E-2</v>
      </c>
      <c r="E380" s="6">
        <f>Table134789[[#This Row],[Calibration Value]]/Constants!$B$1</f>
        <v>59.621840219446199</v>
      </c>
      <c r="F380" s="6">
        <f t="shared" si="31"/>
        <v>2.5128785023244126E-2</v>
      </c>
      <c r="G380" s="6">
        <f>$C380/Constants!$B$2</f>
        <v>39.795000000000002</v>
      </c>
      <c r="H380" s="9">
        <f t="shared" si="28"/>
        <v>2.8131264058563291E-4</v>
      </c>
      <c r="I380" s="9">
        <f t="shared" si="29"/>
        <v>6.3145583674441828E-4</v>
      </c>
      <c r="J380" s="10">
        <f>Table134789[[#This Row],[G Mass Ratio (kg)]]*1000</f>
        <v>0.28131264058563293</v>
      </c>
      <c r="K380" s="10">
        <f>Table134789[[#This Row],[G Mass Ratio (kt)]]*1000</f>
        <v>0.6314558367444183</v>
      </c>
    </row>
    <row r="381" spans="1:11" x14ac:dyDescent="0.25">
      <c r="A381" s="12">
        <v>380</v>
      </c>
      <c r="B381" s="10">
        <f t="shared" si="27"/>
        <v>6.3</v>
      </c>
      <c r="C381" s="2">
        <f>Table134789[[#This Row],[Number]]*1000000*Table134789[[#This Row],[Multiplier]]</f>
        <v>2394000000</v>
      </c>
      <c r="D381" s="6">
        <f t="shared" si="30"/>
        <v>1.6728239473684191E-2</v>
      </c>
      <c r="E381" s="6">
        <f>Table134789[[#This Row],[Calibration Value]]/Constants!$B$1</f>
        <v>59.779153782030491</v>
      </c>
      <c r="F381" s="6">
        <f t="shared" si="31"/>
        <v>2.5062656641604012E-2</v>
      </c>
      <c r="G381" s="6">
        <f>$C381/Constants!$B$2</f>
        <v>39.9</v>
      </c>
      <c r="H381" s="9">
        <f t="shared" si="28"/>
        <v>2.7983399588892596E-4</v>
      </c>
      <c r="I381" s="9">
        <f t="shared" si="29"/>
        <v>6.2813675793493774E-4</v>
      </c>
      <c r="J381" s="10">
        <f>Table134789[[#This Row],[G Mass Ratio (kg)]]*1000</f>
        <v>0.27983399588892593</v>
      </c>
      <c r="K381" s="10">
        <f>Table134789[[#This Row],[G Mass Ratio (kt)]]*1000</f>
        <v>0.62813675793493773</v>
      </c>
    </row>
    <row r="382" spans="1:11" x14ac:dyDescent="0.25">
      <c r="A382" s="12">
        <v>381</v>
      </c>
      <c r="B382" s="10">
        <f t="shared" si="27"/>
        <v>6.3</v>
      </c>
      <c r="C382" s="2">
        <f>Table134789[[#This Row],[Number]]*1000000*Table134789[[#This Row],[Multiplier]]</f>
        <v>2400300000</v>
      </c>
      <c r="D382" s="6">
        <f t="shared" si="30"/>
        <v>1.6684333333333311E-2</v>
      </c>
      <c r="E382" s="6">
        <f>Table134789[[#This Row],[Calibration Value]]/Constants!$B$1</f>
        <v>59.936467344614783</v>
      </c>
      <c r="F382" s="6">
        <f t="shared" si="31"/>
        <v>2.4996875390576177E-2</v>
      </c>
      <c r="G382" s="6">
        <f>$C382/Constants!$B$2</f>
        <v>40.005000000000003</v>
      </c>
      <c r="H382" s="9">
        <f t="shared" si="28"/>
        <v>2.7836697877777703E-4</v>
      </c>
      <c r="I382" s="9">
        <f t="shared" si="29"/>
        <v>6.2484377929199295E-4</v>
      </c>
      <c r="J382" s="10">
        <f>Table134789[[#This Row],[G Mass Ratio (kg)]]*1000</f>
        <v>0.27836697877777705</v>
      </c>
      <c r="K382" s="10">
        <f>Table134789[[#This Row],[G Mass Ratio (kt)]]*1000</f>
        <v>0.62484377929199297</v>
      </c>
    </row>
    <row r="383" spans="1:11" x14ac:dyDescent="0.25">
      <c r="A383" s="12">
        <v>382</v>
      </c>
      <c r="B383" s="10">
        <f t="shared" si="27"/>
        <v>6.3</v>
      </c>
      <c r="C383" s="2">
        <f>Table134789[[#This Row],[Number]]*1000000*Table134789[[#This Row],[Multiplier]]</f>
        <v>2406600000</v>
      </c>
      <c r="D383" s="6">
        <f t="shared" si="30"/>
        <v>1.6640657068062809E-2</v>
      </c>
      <c r="E383" s="6">
        <f>Table134789[[#This Row],[Calibration Value]]/Constants!$B$1</f>
        <v>60.093780907199069</v>
      </c>
      <c r="F383" s="6">
        <f t="shared" si="31"/>
        <v>2.4931438544003988E-2</v>
      </c>
      <c r="G383" s="6">
        <f>$C383/Constants!$B$2</f>
        <v>40.11</v>
      </c>
      <c r="H383" s="9">
        <f t="shared" si="28"/>
        <v>2.7691146765686871E-4</v>
      </c>
      <c r="I383" s="9">
        <f t="shared" si="29"/>
        <v>6.2157662787344766E-4</v>
      </c>
      <c r="J383" s="10">
        <f>Table134789[[#This Row],[G Mass Ratio (kg)]]*1000</f>
        <v>0.27691146765686869</v>
      </c>
      <c r="K383" s="10">
        <f>Table134789[[#This Row],[G Mass Ratio (kt)]]*1000</f>
        <v>0.6215766278734477</v>
      </c>
    </row>
    <row r="384" spans="1:11" x14ac:dyDescent="0.25">
      <c r="A384" s="12">
        <v>383</v>
      </c>
      <c r="B384" s="10">
        <f t="shared" si="27"/>
        <v>6.3</v>
      </c>
      <c r="C384" s="2">
        <f>Table134789[[#This Row],[Number]]*1000000*Table134789[[#This Row],[Multiplier]]</f>
        <v>2412900000</v>
      </c>
      <c r="D384" s="6">
        <f t="shared" si="30"/>
        <v>1.6597208877284577E-2</v>
      </c>
      <c r="E384" s="6">
        <f>Table134789[[#This Row],[Calibration Value]]/Constants!$B$1</f>
        <v>60.251094469783361</v>
      </c>
      <c r="F384" s="6">
        <f t="shared" si="31"/>
        <v>2.486634340420241E-2</v>
      </c>
      <c r="G384" s="6">
        <f>$C384/Constants!$B$2</f>
        <v>40.215000000000003</v>
      </c>
      <c r="H384" s="9">
        <f t="shared" si="28"/>
        <v>2.7546734251621396E-4</v>
      </c>
      <c r="I384" s="9">
        <f t="shared" si="29"/>
        <v>6.1833503429572069E-4</v>
      </c>
      <c r="J384" s="10">
        <f>Table134789[[#This Row],[G Mass Ratio (kg)]]*1000</f>
        <v>0.27546734251621396</v>
      </c>
      <c r="K384" s="10">
        <f>Table134789[[#This Row],[G Mass Ratio (kt)]]*1000</f>
        <v>0.61833503429572068</v>
      </c>
    </row>
    <row r="385" spans="1:11" x14ac:dyDescent="0.25">
      <c r="A385" s="12">
        <v>384</v>
      </c>
      <c r="B385" s="10">
        <f t="shared" si="27"/>
        <v>6.3</v>
      </c>
      <c r="C385" s="2">
        <f>Table134789[[#This Row],[Number]]*1000000*Table134789[[#This Row],[Multiplier]]</f>
        <v>2419200000</v>
      </c>
      <c r="D385" s="6">
        <f t="shared" si="30"/>
        <v>1.6553986979166647E-2</v>
      </c>
      <c r="E385" s="6">
        <f>Table134789[[#This Row],[Calibration Value]]/Constants!$B$1</f>
        <v>60.408408032367653</v>
      </c>
      <c r="F385" s="6">
        <f t="shared" si="31"/>
        <v>2.48015873015873E-2</v>
      </c>
      <c r="G385" s="6">
        <f>$C385/Constants!$B$2</f>
        <v>40.32</v>
      </c>
      <c r="H385" s="9">
        <f t="shared" si="28"/>
        <v>2.7403448490641888E-4</v>
      </c>
      <c r="I385" s="9">
        <f t="shared" si="29"/>
        <v>6.1511873267825639E-4</v>
      </c>
      <c r="J385" s="10">
        <f>Table134789[[#This Row],[G Mass Ratio (kg)]]*1000</f>
        <v>0.27403448490641885</v>
      </c>
      <c r="K385" s="10">
        <f>Table134789[[#This Row],[G Mass Ratio (kt)]]*1000</f>
        <v>0.61511873267825634</v>
      </c>
    </row>
    <row r="386" spans="1:11" x14ac:dyDescent="0.25">
      <c r="A386" s="12">
        <v>385</v>
      </c>
      <c r="B386" s="10">
        <f t="shared" ref="B386:B449" si="32">6.3</f>
        <v>6.3</v>
      </c>
      <c r="C386" s="2">
        <f>Table134789[[#This Row],[Number]]*1000000*Table134789[[#This Row],[Multiplier]]</f>
        <v>2425500000</v>
      </c>
      <c r="D386" s="6">
        <f t="shared" si="30"/>
        <v>1.651098961038959E-2</v>
      </c>
      <c r="E386" s="6">
        <f>Table134789[[#This Row],[Calibration Value]]/Constants!$B$1</f>
        <v>60.565721594951945</v>
      </c>
      <c r="F386" s="6">
        <f t="shared" si="31"/>
        <v>2.4737167594310452E-2</v>
      </c>
      <c r="G386" s="6">
        <f>$C386/Constants!$B$2</f>
        <v>40.424999999999997</v>
      </c>
      <c r="H386" s="9">
        <f t="shared" ref="H386:H449" si="33">POWER($D386,2)</f>
        <v>2.7261277791439299E-4</v>
      </c>
      <c r="I386" s="9">
        <f t="shared" ref="I386:I449" si="34">POWER($F386,2)</f>
        <v>6.119274605890032E-4</v>
      </c>
      <c r="J386" s="10">
        <f>Table134789[[#This Row],[G Mass Ratio (kg)]]*1000</f>
        <v>0.27261277791439298</v>
      </c>
      <c r="K386" s="10">
        <f>Table134789[[#This Row],[G Mass Ratio (kt)]]*1000</f>
        <v>0.61192746058900316</v>
      </c>
    </row>
    <row r="387" spans="1:11" x14ac:dyDescent="0.25">
      <c r="A387" s="12">
        <v>386</v>
      </c>
      <c r="B387" s="10">
        <f t="shared" si="32"/>
        <v>6.3</v>
      </c>
      <c r="C387" s="2">
        <f>Table134789[[#This Row],[Number]]*1000000*Table134789[[#This Row],[Multiplier]]</f>
        <v>2431800000</v>
      </c>
      <c r="D387" s="6">
        <f t="shared" si="30"/>
        <v>1.6468215025906716E-2</v>
      </c>
      <c r="E387" s="6">
        <f>Table134789[[#This Row],[Calibration Value]]/Constants!$B$1</f>
        <v>60.723035157536231</v>
      </c>
      <c r="F387" s="6">
        <f t="shared" si="31"/>
        <v>2.4673081667900321E-2</v>
      </c>
      <c r="G387" s="6">
        <f>$C387/Constants!$B$2</f>
        <v>40.53</v>
      </c>
      <c r="H387" s="9">
        <f t="shared" si="33"/>
        <v>2.7120210613949971E-4</v>
      </c>
      <c r="I387" s="9">
        <f t="shared" si="34"/>
        <v>6.0876095899087886E-4</v>
      </c>
      <c r="J387" s="10">
        <f>Table134789[[#This Row],[G Mass Ratio (kg)]]*1000</f>
        <v>0.27120210613949969</v>
      </c>
      <c r="K387" s="10">
        <f>Table134789[[#This Row],[G Mass Ratio (kt)]]*1000</f>
        <v>0.6087609589908789</v>
      </c>
    </row>
    <row r="388" spans="1:11" x14ac:dyDescent="0.25">
      <c r="A388" s="12">
        <v>387</v>
      </c>
      <c r="B388" s="10">
        <f t="shared" si="32"/>
        <v>6.3</v>
      </c>
      <c r="C388" s="2">
        <f>Table134789[[#This Row],[Number]]*1000000*Table134789[[#This Row],[Multiplier]]</f>
        <v>2438100000</v>
      </c>
      <c r="D388" s="6">
        <f t="shared" si="30"/>
        <v>1.6425661498707993E-2</v>
      </c>
      <c r="E388" s="6">
        <f>Table134789[[#This Row],[Calibration Value]]/Constants!$B$1</f>
        <v>60.880348720120523</v>
      </c>
      <c r="F388" s="6">
        <f t="shared" si="31"/>
        <v>2.4609326934908332E-2</v>
      </c>
      <c r="G388" s="6">
        <f>$C388/Constants!$B$2</f>
        <v>40.634999999999998</v>
      </c>
      <c r="H388" s="9">
        <f t="shared" si="33"/>
        <v>2.6980235567013812E-4</v>
      </c>
      <c r="I388" s="9">
        <f t="shared" si="34"/>
        <v>6.0561897218920472E-4</v>
      </c>
      <c r="J388" s="10">
        <f>Table134789[[#This Row],[G Mass Ratio (kg)]]*1000</f>
        <v>0.26980235567013811</v>
      </c>
      <c r="K388" s="10">
        <f>Table134789[[#This Row],[G Mass Ratio (kt)]]*1000</f>
        <v>0.60561897218920469</v>
      </c>
    </row>
    <row r="389" spans="1:11" x14ac:dyDescent="0.25">
      <c r="A389" s="12">
        <v>388</v>
      </c>
      <c r="B389" s="10">
        <f t="shared" si="32"/>
        <v>6.3</v>
      </c>
      <c r="C389" s="2">
        <f>Table134789[[#This Row],[Number]]*1000000*Table134789[[#This Row],[Multiplier]]</f>
        <v>2444400000</v>
      </c>
      <c r="D389" s="6">
        <f t="shared" si="30"/>
        <v>1.6383327319587609E-2</v>
      </c>
      <c r="E389" s="6">
        <f>Table134789[[#This Row],[Calibration Value]]/Constants!$B$1</f>
        <v>61.037662282704815</v>
      </c>
      <c r="F389" s="6">
        <f t="shared" si="31"/>
        <v>2.4545900834560628E-2</v>
      </c>
      <c r="G389" s="6">
        <f>$C389/Constants!$B$2</f>
        <v>40.74</v>
      </c>
      <c r="H389" s="9">
        <f t="shared" si="33"/>
        <v>2.6841341406074571E-4</v>
      </c>
      <c r="I389" s="9">
        <f t="shared" si="34"/>
        <v>6.0250124778008418E-4</v>
      </c>
      <c r="J389" s="10">
        <f>Table134789[[#This Row],[G Mass Ratio (kg)]]*1000</f>
        <v>0.2684134140607457</v>
      </c>
      <c r="K389" s="10">
        <f>Table134789[[#This Row],[G Mass Ratio (kt)]]*1000</f>
        <v>0.60250124778008418</v>
      </c>
    </row>
    <row r="390" spans="1:11" x14ac:dyDescent="0.25">
      <c r="A390" s="12">
        <v>389</v>
      </c>
      <c r="B390" s="10">
        <f t="shared" si="32"/>
        <v>6.3</v>
      </c>
      <c r="C390" s="2">
        <f>Table134789[[#This Row],[Number]]*1000000*Table134789[[#This Row],[Multiplier]]</f>
        <v>2450700000</v>
      </c>
      <c r="D390" s="6">
        <f t="shared" si="30"/>
        <v>1.6341210796915147E-2</v>
      </c>
      <c r="E390" s="6">
        <f>Table134789[[#This Row],[Calibration Value]]/Constants!$B$1</f>
        <v>61.194975845289107</v>
      </c>
      <c r="F390" s="6">
        <f t="shared" si="31"/>
        <v>2.448280083241523E-2</v>
      </c>
      <c r="G390" s="6">
        <f>$C390/Constants!$B$2</f>
        <v>40.844999999999999</v>
      </c>
      <c r="H390" s="9">
        <f t="shared" si="33"/>
        <v>2.6703517030921616E-4</v>
      </c>
      <c r="I390" s="9">
        <f t="shared" si="34"/>
        <v>5.9940753659971186E-4</v>
      </c>
      <c r="J390" s="10">
        <f>Table134789[[#This Row],[G Mass Ratio (kg)]]*1000</f>
        <v>0.26703517030921614</v>
      </c>
      <c r="K390" s="10">
        <f>Table134789[[#This Row],[G Mass Ratio (kt)]]*1000</f>
        <v>0.59940753659971191</v>
      </c>
    </row>
    <row r="391" spans="1:11" x14ac:dyDescent="0.25">
      <c r="A391" s="12">
        <v>390</v>
      </c>
      <c r="B391" s="10">
        <f t="shared" si="32"/>
        <v>6.3</v>
      </c>
      <c r="C391" s="2">
        <f>Table134789[[#This Row],[Number]]*1000000*Table134789[[#This Row],[Multiplier]]</f>
        <v>2457000000</v>
      </c>
      <c r="D391" s="6">
        <f t="shared" si="30"/>
        <v>1.6299310256410238E-2</v>
      </c>
      <c r="E391" s="6">
        <f>Table134789[[#This Row],[Calibration Value]]/Constants!$B$1</f>
        <v>61.3522894078734</v>
      </c>
      <c r="F391" s="6">
        <f t="shared" si="31"/>
        <v>2.442002442002442E-2</v>
      </c>
      <c r="G391" s="6">
        <f>$C391/Constants!$B$2</f>
        <v>40.950000000000003</v>
      </c>
      <c r="H391" s="9">
        <f t="shared" si="33"/>
        <v>2.6566751483471997E-4</v>
      </c>
      <c r="I391" s="9">
        <f t="shared" si="34"/>
        <v>5.9633759267458905E-4</v>
      </c>
      <c r="J391" s="10">
        <f>Table134789[[#This Row],[G Mass Ratio (kg)]]*1000</f>
        <v>0.26566751483471995</v>
      </c>
      <c r="K391" s="10">
        <f>Table134789[[#This Row],[G Mass Ratio (kt)]]*1000</f>
        <v>0.59633759267458908</v>
      </c>
    </row>
    <row r="392" spans="1:11" x14ac:dyDescent="0.25">
      <c r="A392" s="12">
        <v>391</v>
      </c>
      <c r="B392" s="10">
        <f t="shared" si="32"/>
        <v>6.3</v>
      </c>
      <c r="C392" s="2">
        <f>Table134789[[#This Row],[Number]]*1000000*Table134789[[#This Row],[Multiplier]]</f>
        <v>2463300000</v>
      </c>
      <c r="D392" s="6">
        <f t="shared" si="30"/>
        <v>1.6257624040920696E-2</v>
      </c>
      <c r="E392" s="6">
        <f>Table134789[[#This Row],[Calibration Value]]/Constants!$B$1</f>
        <v>61.509602970457685</v>
      </c>
      <c r="F392" s="6">
        <f t="shared" si="31"/>
        <v>2.4357569114602361E-2</v>
      </c>
      <c r="G392" s="6">
        <f>$C392/Constants!$B$2</f>
        <v>41.055</v>
      </c>
      <c r="H392" s="9">
        <f t="shared" si="33"/>
        <v>2.6431033945592259E-4</v>
      </c>
      <c r="I392" s="9">
        <f t="shared" si="34"/>
        <v>5.9329117317263088E-4</v>
      </c>
      <c r="J392" s="10">
        <f>Table134789[[#This Row],[G Mass Ratio (kg)]]*1000</f>
        <v>0.26431033945592258</v>
      </c>
      <c r="K392" s="10">
        <f>Table134789[[#This Row],[G Mass Ratio (kt)]]*1000</f>
        <v>0.59329117317263091</v>
      </c>
    </row>
    <row r="393" spans="1:11" x14ac:dyDescent="0.25">
      <c r="A393" s="12">
        <v>392</v>
      </c>
      <c r="B393" s="10">
        <f t="shared" si="32"/>
        <v>6.3</v>
      </c>
      <c r="C393" s="2">
        <f>Table134789[[#This Row],[Number]]*1000000*Table134789[[#This Row],[Multiplier]]</f>
        <v>2469600000</v>
      </c>
      <c r="D393" s="6">
        <f t="shared" si="30"/>
        <v>1.6216150510204062E-2</v>
      </c>
      <c r="E393" s="6">
        <f>Table134789[[#This Row],[Calibration Value]]/Constants!$B$1</f>
        <v>61.666916533041977</v>
      </c>
      <c r="F393" s="6">
        <f t="shared" si="31"/>
        <v>2.4295432458697766E-2</v>
      </c>
      <c r="G393" s="6">
        <f>$C393/Constants!$B$2</f>
        <v>41.16</v>
      </c>
      <c r="H393" s="9">
        <f t="shared" si="33"/>
        <v>2.6296353736959143E-4</v>
      </c>
      <c r="I393" s="9">
        <f t="shared" si="34"/>
        <v>5.9026803835514493E-4</v>
      </c>
      <c r="J393" s="10">
        <f>Table134789[[#This Row],[G Mass Ratio (kg)]]*1000</f>
        <v>0.26296353736959144</v>
      </c>
      <c r="K393" s="10">
        <f>Table134789[[#This Row],[G Mass Ratio (kt)]]*1000</f>
        <v>0.59026803835514496</v>
      </c>
    </row>
    <row r="394" spans="1:11" x14ac:dyDescent="0.25">
      <c r="A394" s="12">
        <v>393</v>
      </c>
      <c r="B394" s="10">
        <f t="shared" si="32"/>
        <v>6.3</v>
      </c>
      <c r="C394" s="2">
        <f>Table134789[[#This Row],[Number]]*1000000*Table134789[[#This Row],[Multiplier]]</f>
        <v>2475900000</v>
      </c>
      <c r="D394" s="6">
        <f t="shared" si="30"/>
        <v>1.6174888040712449E-2</v>
      </c>
      <c r="E394" s="6">
        <f>Table134789[[#This Row],[Calibration Value]]/Constants!$B$1</f>
        <v>61.82423009562627</v>
      </c>
      <c r="F394" s="6">
        <f t="shared" si="31"/>
        <v>2.4233612019871561E-2</v>
      </c>
      <c r="G394" s="6">
        <f>$C394/Constants!$B$2</f>
        <v>41.265000000000001</v>
      </c>
      <c r="H394" s="9">
        <f t="shared" si="33"/>
        <v>2.6162700312958259E-4</v>
      </c>
      <c r="I394" s="9">
        <f t="shared" si="34"/>
        <v>5.8726795152966337E-4</v>
      </c>
      <c r="J394" s="10">
        <f>Table134789[[#This Row],[G Mass Ratio (kg)]]*1000</f>
        <v>0.26162700312958259</v>
      </c>
      <c r="K394" s="10">
        <f>Table134789[[#This Row],[G Mass Ratio (kt)]]*1000</f>
        <v>0.58726795152966338</v>
      </c>
    </row>
    <row r="395" spans="1:11" x14ac:dyDescent="0.25">
      <c r="A395" s="12">
        <v>394</v>
      </c>
      <c r="B395" s="10">
        <f t="shared" si="32"/>
        <v>6.3</v>
      </c>
      <c r="C395" s="2">
        <f>Table134789[[#This Row],[Number]]*1000000*Table134789[[#This Row],[Multiplier]]</f>
        <v>2482200000</v>
      </c>
      <c r="D395" s="6">
        <f t="shared" si="30"/>
        <v>1.613383502538069E-2</v>
      </c>
      <c r="E395" s="6">
        <f>Table134789[[#This Row],[Calibration Value]]/Constants!$B$1</f>
        <v>61.981543658210562</v>
      </c>
      <c r="F395" s="6">
        <f t="shared" si="31"/>
        <v>2.4172105390379502E-2</v>
      </c>
      <c r="G395" s="6">
        <f>$C395/Constants!$B$2</f>
        <v>41.37</v>
      </c>
      <c r="H395" s="9">
        <f t="shared" si="33"/>
        <v>2.603006326262007E-4</v>
      </c>
      <c r="I395" s="9">
        <f t="shared" si="34"/>
        <v>5.8429067900361376E-4</v>
      </c>
      <c r="J395" s="10">
        <f>Table134789[[#This Row],[G Mass Ratio (kg)]]*1000</f>
        <v>0.26030063262620068</v>
      </c>
      <c r="K395" s="10">
        <f>Table134789[[#This Row],[G Mass Ratio (kt)]]*1000</f>
        <v>0.58429067900361376</v>
      </c>
    </row>
    <row r="396" spans="1:11" x14ac:dyDescent="0.25">
      <c r="A396" s="12">
        <v>395</v>
      </c>
      <c r="B396" s="10">
        <f t="shared" si="32"/>
        <v>6.3</v>
      </c>
      <c r="C396" s="2">
        <f>Table134789[[#This Row],[Number]]*1000000*Table134789[[#This Row],[Multiplier]]</f>
        <v>2488500000</v>
      </c>
      <c r="D396" s="6">
        <f t="shared" si="30"/>
        <v>1.6092989873417705E-2</v>
      </c>
      <c r="E396" s="6">
        <f>Table134789[[#This Row],[Calibration Value]]/Constants!$B$1</f>
        <v>62.138857220794847</v>
      </c>
      <c r="F396" s="6">
        <f t="shared" si="31"/>
        <v>2.4110910186859551E-2</v>
      </c>
      <c r="G396" s="6">
        <f>$C396/Constants!$B$2</f>
        <v>41.475000000000001</v>
      </c>
      <c r="H396" s="9">
        <f t="shared" si="33"/>
        <v>2.5898432306592479E-4</v>
      </c>
      <c r="I396" s="9">
        <f t="shared" si="34"/>
        <v>5.8133599003880765E-4</v>
      </c>
      <c r="J396" s="10">
        <f>Table134789[[#This Row],[G Mass Ratio (kg)]]*1000</f>
        <v>0.25898432306592478</v>
      </c>
      <c r="K396" s="10">
        <f>Table134789[[#This Row],[G Mass Ratio (kt)]]*1000</f>
        <v>0.58133599003880765</v>
      </c>
    </row>
    <row r="397" spans="1:11" x14ac:dyDescent="0.25">
      <c r="A397" s="12">
        <v>396</v>
      </c>
      <c r="B397" s="10">
        <f t="shared" si="32"/>
        <v>6.3</v>
      </c>
      <c r="C397" s="2">
        <f>Table134789[[#This Row],[Number]]*1000000*Table134789[[#This Row],[Multiplier]]</f>
        <v>2494800000</v>
      </c>
      <c r="D397" s="6">
        <f t="shared" si="30"/>
        <v>1.6052351010100992E-2</v>
      </c>
      <c r="E397" s="6">
        <f>Table134789[[#This Row],[Calibration Value]]/Constants!$B$1</f>
        <v>62.296170783379139</v>
      </c>
      <c r="F397" s="6">
        <f t="shared" si="31"/>
        <v>2.4050024050024051E-2</v>
      </c>
      <c r="G397" s="6">
        <f>$C397/Constants!$B$2</f>
        <v>41.58</v>
      </c>
      <c r="H397" s="9">
        <f t="shared" si="33"/>
        <v>2.5767797295149036E-4</v>
      </c>
      <c r="I397" s="9">
        <f t="shared" si="34"/>
        <v>5.7840365680673521E-4</v>
      </c>
      <c r="J397" s="10">
        <f>Table134789[[#This Row],[G Mass Ratio (kg)]]*1000</f>
        <v>0.25767797295149036</v>
      </c>
      <c r="K397" s="10">
        <f>Table134789[[#This Row],[G Mass Ratio (kt)]]*1000</f>
        <v>0.57840365680673522</v>
      </c>
    </row>
    <row r="398" spans="1:11" x14ac:dyDescent="0.25">
      <c r="A398" s="12">
        <v>397</v>
      </c>
      <c r="B398" s="10">
        <f t="shared" si="32"/>
        <v>6.3</v>
      </c>
      <c r="C398" s="2">
        <f>Table134789[[#This Row],[Number]]*1000000*Table134789[[#This Row],[Multiplier]]</f>
        <v>2501100000</v>
      </c>
      <c r="D398" s="6">
        <f t="shared" si="30"/>
        <v>1.601191687657429E-2</v>
      </c>
      <c r="E398" s="6">
        <f>Table134789[[#This Row],[Calibration Value]]/Constants!$B$1</f>
        <v>62.453484345963432</v>
      </c>
      <c r="F398" s="6">
        <f t="shared" si="31"/>
        <v>2.3989444644356483E-2</v>
      </c>
      <c r="G398" s="6">
        <f>$C398/Constants!$B$2</f>
        <v>41.685000000000002</v>
      </c>
      <c r="H398" s="9">
        <f t="shared" si="33"/>
        <v>2.5638148206232454E-4</v>
      </c>
      <c r="I398" s="9">
        <f t="shared" si="34"/>
        <v>5.7549345434464399E-4</v>
      </c>
      <c r="J398" s="10">
        <f>Table134789[[#This Row],[G Mass Ratio (kg)]]*1000</f>
        <v>0.25638148206232453</v>
      </c>
      <c r="K398" s="10">
        <f>Table134789[[#This Row],[G Mass Ratio (kt)]]*1000</f>
        <v>0.57549345434464394</v>
      </c>
    </row>
    <row r="399" spans="1:11" x14ac:dyDescent="0.25">
      <c r="A399" s="12">
        <v>398</v>
      </c>
      <c r="B399" s="10">
        <f t="shared" si="32"/>
        <v>6.3</v>
      </c>
      <c r="C399" s="2">
        <f>Table134789[[#This Row],[Number]]*1000000*Table134789[[#This Row],[Multiplier]]</f>
        <v>2507400000</v>
      </c>
      <c r="D399" s="6">
        <f t="shared" si="30"/>
        <v>1.5971685929648222E-2</v>
      </c>
      <c r="E399" s="6">
        <f>Table134789[[#This Row],[Calibration Value]]/Constants!$B$1</f>
        <v>62.610797908547724</v>
      </c>
      <c r="F399" s="6">
        <f t="shared" si="31"/>
        <v>2.3929169657812874E-2</v>
      </c>
      <c r="G399" s="6">
        <f>$C399/Constants!$B$2</f>
        <v>41.79</v>
      </c>
      <c r="H399" s="9">
        <f t="shared" si="33"/>
        <v>2.5509475143532302E-4</v>
      </c>
      <c r="I399" s="9">
        <f t="shared" si="34"/>
        <v>5.7260516051239223E-4</v>
      </c>
      <c r="J399" s="10">
        <f>Table134789[[#This Row],[G Mass Ratio (kg)]]*1000</f>
        <v>0.25509475143532301</v>
      </c>
      <c r="K399" s="10">
        <f>Table134789[[#This Row],[G Mass Ratio (kt)]]*1000</f>
        <v>0.57260516051239219</v>
      </c>
    </row>
    <row r="400" spans="1:11" x14ac:dyDescent="0.25">
      <c r="A400" s="12">
        <v>399</v>
      </c>
      <c r="B400" s="10">
        <f t="shared" si="32"/>
        <v>6.3</v>
      </c>
      <c r="C400" s="2">
        <f>Table134789[[#This Row],[Number]]*1000000*Table134789[[#This Row],[Multiplier]]</f>
        <v>2513700000</v>
      </c>
      <c r="D400" s="6">
        <f t="shared" ref="D400:D463" si="35">1/E400</f>
        <v>1.5931656641603991E-2</v>
      </c>
      <c r="E400" s="6">
        <f>Table134789[[#This Row],[Calibration Value]]/Constants!$B$1</f>
        <v>62.768111471132016</v>
      </c>
      <c r="F400" s="6">
        <f t="shared" ref="F400:F463" si="36">1/G400</f>
        <v>2.3869196801527628E-2</v>
      </c>
      <c r="G400" s="6">
        <f>$C400/Constants!$B$2</f>
        <v>41.895000000000003</v>
      </c>
      <c r="H400" s="9">
        <f t="shared" si="33"/>
        <v>2.5381768334596454E-4</v>
      </c>
      <c r="I400" s="9">
        <f t="shared" si="34"/>
        <v>5.6973855595005669E-4</v>
      </c>
      <c r="J400" s="10">
        <f>Table134789[[#This Row],[G Mass Ratio (kg)]]*1000</f>
        <v>0.25381768334596455</v>
      </c>
      <c r="K400" s="10">
        <f>Table134789[[#This Row],[G Mass Ratio (kt)]]*1000</f>
        <v>0.56973855595005674</v>
      </c>
    </row>
    <row r="401" spans="1:11" x14ac:dyDescent="0.25">
      <c r="A401" s="12">
        <v>400</v>
      </c>
      <c r="B401" s="10">
        <f t="shared" si="32"/>
        <v>6.3</v>
      </c>
      <c r="C401" s="2">
        <f>Table134789[[#This Row],[Number]]*1000000*Table134789[[#This Row],[Multiplier]]</f>
        <v>2520000000</v>
      </c>
      <c r="D401" s="6">
        <f t="shared" si="35"/>
        <v>1.5891827499999983E-2</v>
      </c>
      <c r="E401" s="6">
        <f>Table134789[[#This Row],[Calibration Value]]/Constants!$B$1</f>
        <v>62.925425033716301</v>
      </c>
      <c r="F401" s="6">
        <f t="shared" si="36"/>
        <v>2.3809523809523808E-2</v>
      </c>
      <c r="G401" s="6">
        <f>$C401/Constants!$B$2</f>
        <v>42</v>
      </c>
      <c r="H401" s="9">
        <f t="shared" si="33"/>
        <v>2.5255018128975571E-4</v>
      </c>
      <c r="I401" s="9">
        <f t="shared" si="34"/>
        <v>5.6689342403628109E-4</v>
      </c>
      <c r="J401" s="10">
        <f>Table134789[[#This Row],[G Mass Ratio (kg)]]*1000</f>
        <v>0.2525501812897557</v>
      </c>
      <c r="K401" s="10">
        <f>Table134789[[#This Row],[G Mass Ratio (kt)]]*1000</f>
        <v>0.56689342403628107</v>
      </c>
    </row>
    <row r="402" spans="1:11" x14ac:dyDescent="0.25">
      <c r="A402" s="12">
        <v>401</v>
      </c>
      <c r="B402" s="10">
        <f t="shared" si="32"/>
        <v>6.3</v>
      </c>
      <c r="C402" s="2">
        <f>Table134789[[#This Row],[Number]]*1000000*Table134789[[#This Row],[Multiplier]]</f>
        <v>2526300000</v>
      </c>
      <c r="D402" s="6">
        <f t="shared" si="35"/>
        <v>1.5852197007481278E-2</v>
      </c>
      <c r="E402" s="6">
        <f>Table134789[[#This Row],[Calibration Value]]/Constants!$B$1</f>
        <v>63.082738596300594</v>
      </c>
      <c r="F402" s="6">
        <f t="shared" si="36"/>
        <v>2.3750148438427741E-2</v>
      </c>
      <c r="G402" s="6">
        <f>$C402/Constants!$B$2</f>
        <v>42.104999999999997</v>
      </c>
      <c r="H402" s="9">
        <f t="shared" si="33"/>
        <v>2.5129214996399838E-4</v>
      </c>
      <c r="I402" s="9">
        <f t="shared" si="34"/>
        <v>5.6406955084735162E-4</v>
      </c>
      <c r="J402" s="10">
        <f>Table134789[[#This Row],[G Mass Ratio (kg)]]*1000</f>
        <v>0.2512921499639984</v>
      </c>
      <c r="K402" s="10">
        <f>Table134789[[#This Row],[G Mass Ratio (kt)]]*1000</f>
        <v>0.56406955084735166</v>
      </c>
    </row>
    <row r="403" spans="1:11" x14ac:dyDescent="0.25">
      <c r="A403" s="12">
        <v>402</v>
      </c>
      <c r="B403" s="10">
        <f t="shared" si="32"/>
        <v>6.3</v>
      </c>
      <c r="C403" s="2">
        <f>Table134789[[#This Row],[Number]]*1000000*Table134789[[#This Row],[Multiplier]]</f>
        <v>2532600000</v>
      </c>
      <c r="D403" s="6">
        <f t="shared" si="35"/>
        <v>1.5812763681592019E-2</v>
      </c>
      <c r="E403" s="6">
        <f>Table134789[[#This Row],[Calibration Value]]/Constants!$B$1</f>
        <v>63.240052158884886</v>
      </c>
      <c r="F403" s="6">
        <f t="shared" si="36"/>
        <v>2.3691068467187871E-2</v>
      </c>
      <c r="G403" s="6">
        <f>$C403/Constants!$B$2</f>
        <v>42.21</v>
      </c>
      <c r="H403" s="9">
        <f t="shared" si="33"/>
        <v>2.5004349524987559E-4</v>
      </c>
      <c r="I403" s="9">
        <f t="shared" si="34"/>
        <v>5.6126672511698343E-4</v>
      </c>
      <c r="J403" s="10">
        <f>Table134789[[#This Row],[G Mass Ratio (kg)]]*1000</f>
        <v>0.25004349524987557</v>
      </c>
      <c r="K403" s="10">
        <f>Table134789[[#This Row],[G Mass Ratio (kt)]]*1000</f>
        <v>0.56126672511698339</v>
      </c>
    </row>
    <row r="404" spans="1:11" x14ac:dyDescent="0.25">
      <c r="A404" s="12">
        <v>403</v>
      </c>
      <c r="B404" s="10">
        <f t="shared" si="32"/>
        <v>6.3</v>
      </c>
      <c r="C404" s="2">
        <f>Table134789[[#This Row],[Number]]*1000000*Table134789[[#This Row],[Multiplier]]</f>
        <v>2538900000</v>
      </c>
      <c r="D404" s="6">
        <f t="shared" si="35"/>
        <v>1.577352605459055E-2</v>
      </c>
      <c r="E404" s="6">
        <f>Table134789[[#This Row],[Calibration Value]]/Constants!$B$1</f>
        <v>63.397365721469178</v>
      </c>
      <c r="F404" s="6">
        <f t="shared" si="36"/>
        <v>2.3632281696797826E-2</v>
      </c>
      <c r="G404" s="6">
        <f>$C404/Constants!$B$2</f>
        <v>42.314999999999998</v>
      </c>
      <c r="H404" s="9">
        <f t="shared" si="33"/>
        <v>2.4880412419484694E-4</v>
      </c>
      <c r="I404" s="9">
        <f t="shared" si="34"/>
        <v>5.5848473819680548E-4</v>
      </c>
      <c r="J404" s="10">
        <f>Table134789[[#This Row],[G Mass Ratio (kg)]]*1000</f>
        <v>0.24880412419484693</v>
      </c>
      <c r="K404" s="10">
        <f>Table134789[[#This Row],[G Mass Ratio (kt)]]*1000</f>
        <v>0.55848473819680544</v>
      </c>
    </row>
    <row r="405" spans="1:11" x14ac:dyDescent="0.25">
      <c r="A405" s="12">
        <v>404</v>
      </c>
      <c r="B405" s="10">
        <f t="shared" si="32"/>
        <v>6.3</v>
      </c>
      <c r="C405" s="2">
        <f>Table134789[[#This Row],[Number]]*1000000*Table134789[[#This Row],[Multiplier]]</f>
        <v>2545200000</v>
      </c>
      <c r="D405" s="6">
        <f t="shared" si="35"/>
        <v>1.5734482673267308E-2</v>
      </c>
      <c r="E405" s="6">
        <f>Table134789[[#This Row],[Calibration Value]]/Constants!$B$1</f>
        <v>63.554679284053471</v>
      </c>
      <c r="F405" s="6">
        <f t="shared" si="36"/>
        <v>2.3573785950023574E-2</v>
      </c>
      <c r="G405" s="6">
        <f>$C405/Constants!$B$2</f>
        <v>42.42</v>
      </c>
      <c r="H405" s="9">
        <f t="shared" si="33"/>
        <v>2.4757394499534913E-4</v>
      </c>
      <c r="I405" s="9">
        <f t="shared" si="34"/>
        <v>5.5572338401752887E-4</v>
      </c>
      <c r="J405" s="10">
        <f>Table134789[[#This Row],[G Mass Ratio (kg)]]*1000</f>
        <v>0.24757394499534913</v>
      </c>
      <c r="K405" s="10">
        <f>Table134789[[#This Row],[G Mass Ratio (kt)]]*1000</f>
        <v>0.55572338401752885</v>
      </c>
    </row>
    <row r="406" spans="1:11" x14ac:dyDescent="0.25">
      <c r="A406" s="12">
        <v>405</v>
      </c>
      <c r="B406" s="10">
        <f t="shared" si="32"/>
        <v>6.3</v>
      </c>
      <c r="C406" s="2">
        <f>Table134789[[#This Row],[Number]]*1000000*Table134789[[#This Row],[Multiplier]]</f>
        <v>2551500000</v>
      </c>
      <c r="D406" s="6">
        <f t="shared" si="35"/>
        <v>1.5695632098765414E-2</v>
      </c>
      <c r="E406" s="6">
        <f>Table134789[[#This Row],[Calibration Value]]/Constants!$B$1</f>
        <v>63.711992846637756</v>
      </c>
      <c r="F406" s="6">
        <f t="shared" si="36"/>
        <v>2.3515579071134628E-2</v>
      </c>
      <c r="G406" s="6">
        <f>$C406/Constants!$B$2</f>
        <v>42.524999999999999</v>
      </c>
      <c r="H406" s="9">
        <f t="shared" si="33"/>
        <v>2.4635286697979517E-4</v>
      </c>
      <c r="I406" s="9">
        <f t="shared" si="34"/>
        <v>5.5298245905078495E-4</v>
      </c>
      <c r="J406" s="10">
        <f>Table134789[[#This Row],[G Mass Ratio (kg)]]*1000</f>
        <v>0.24635286697979517</v>
      </c>
      <c r="K406" s="10">
        <f>Table134789[[#This Row],[G Mass Ratio (kt)]]*1000</f>
        <v>0.55298245905078491</v>
      </c>
    </row>
    <row r="407" spans="1:11" x14ac:dyDescent="0.25">
      <c r="A407" s="12">
        <v>406</v>
      </c>
      <c r="B407" s="10">
        <f t="shared" si="32"/>
        <v>6.3</v>
      </c>
      <c r="C407" s="2">
        <f>Table134789[[#This Row],[Number]]*1000000*Table134789[[#This Row],[Multiplier]]</f>
        <v>2557800000</v>
      </c>
      <c r="D407" s="6">
        <f t="shared" si="35"/>
        <v>1.5656972906403922E-2</v>
      </c>
      <c r="E407" s="6">
        <f>Table134789[[#This Row],[Calibration Value]]/Constants!$B$1</f>
        <v>63.869306409222048</v>
      </c>
      <c r="F407" s="6">
        <f t="shared" si="36"/>
        <v>2.3457658925639221E-2</v>
      </c>
      <c r="G407" s="6">
        <f>$C407/Constants!$B$2</f>
        <v>42.63</v>
      </c>
      <c r="H407" s="9">
        <f t="shared" si="33"/>
        <v>2.4514080059186648E-4</v>
      </c>
      <c r="I407" s="9">
        <f t="shared" si="34"/>
        <v>5.5026176227162139E-4</v>
      </c>
      <c r="J407" s="10">
        <f>Table134789[[#This Row],[G Mass Ratio (kg)]]*1000</f>
        <v>0.24514080059186649</v>
      </c>
      <c r="K407" s="10">
        <f>Table134789[[#This Row],[G Mass Ratio (kt)]]*1000</f>
        <v>0.55026176227162138</v>
      </c>
    </row>
    <row r="408" spans="1:11" x14ac:dyDescent="0.25">
      <c r="A408" s="12">
        <v>407</v>
      </c>
      <c r="B408" s="10">
        <f t="shared" si="32"/>
        <v>6.3</v>
      </c>
      <c r="C408" s="2">
        <f>Table134789[[#This Row],[Number]]*1000000*Table134789[[#This Row],[Multiplier]]</f>
        <v>2564100000</v>
      </c>
      <c r="D408" s="6">
        <f t="shared" si="35"/>
        <v>1.5618503685503667E-2</v>
      </c>
      <c r="E408" s="6">
        <f>Table134789[[#This Row],[Calibration Value]]/Constants!$B$1</f>
        <v>64.02661997180634</v>
      </c>
      <c r="F408" s="6">
        <f t="shared" si="36"/>
        <v>2.3400023400023399E-2</v>
      </c>
      <c r="G408" s="6">
        <f>$C408/Constants!$B$2</f>
        <v>42.734999999999999</v>
      </c>
      <c r="H408" s="9">
        <f t="shared" si="33"/>
        <v>2.4393765737409161E-4</v>
      </c>
      <c r="I408" s="9">
        <f t="shared" si="34"/>
        <v>5.4756109512164267E-4</v>
      </c>
      <c r="J408" s="10">
        <f>Table134789[[#This Row],[G Mass Ratio (kg)]]*1000</f>
        <v>0.24393765737409162</v>
      </c>
      <c r="K408" s="10">
        <f>Table134789[[#This Row],[G Mass Ratio (kt)]]*1000</f>
        <v>0.54756109512164264</v>
      </c>
    </row>
    <row r="409" spans="1:11" x14ac:dyDescent="0.25">
      <c r="A409" s="12">
        <v>408</v>
      </c>
      <c r="B409" s="10">
        <f t="shared" si="32"/>
        <v>6.3</v>
      </c>
      <c r="C409" s="2">
        <f>Table134789[[#This Row],[Number]]*1000000*Table134789[[#This Row],[Multiplier]]</f>
        <v>2570400000</v>
      </c>
      <c r="D409" s="6">
        <f t="shared" si="35"/>
        <v>1.5580223039215668E-2</v>
      </c>
      <c r="E409" s="6">
        <f>Table134789[[#This Row],[Calibration Value]]/Constants!$B$1</f>
        <v>64.183933534390633</v>
      </c>
      <c r="F409" s="6">
        <f t="shared" si="36"/>
        <v>2.3342670401493928E-2</v>
      </c>
      <c r="G409" s="6">
        <f>$C409/Constants!$B$2</f>
        <v>42.84</v>
      </c>
      <c r="H409" s="9">
        <f t="shared" si="33"/>
        <v>2.4274334995170671E-4</v>
      </c>
      <c r="I409" s="9">
        <f t="shared" si="34"/>
        <v>5.4488026147278068E-4</v>
      </c>
      <c r="J409" s="10">
        <f>Table134789[[#This Row],[G Mass Ratio (kg)]]*1000</f>
        <v>0.24274334995170671</v>
      </c>
      <c r="K409" s="10">
        <f>Table134789[[#This Row],[G Mass Ratio (kt)]]*1000</f>
        <v>0.54488026147278068</v>
      </c>
    </row>
    <row r="410" spans="1:11" x14ac:dyDescent="0.25">
      <c r="A410" s="12">
        <v>409</v>
      </c>
      <c r="B410" s="10">
        <f t="shared" si="32"/>
        <v>6.3</v>
      </c>
      <c r="C410" s="2">
        <f>Table134789[[#This Row],[Number]]*1000000*Table134789[[#This Row],[Multiplier]]</f>
        <v>2576700000</v>
      </c>
      <c r="D410" s="6">
        <f t="shared" si="35"/>
        <v>1.5542129584352058E-2</v>
      </c>
      <c r="E410" s="6">
        <f>Table134789[[#This Row],[Calibration Value]]/Constants!$B$1</f>
        <v>64.341247096974925</v>
      </c>
      <c r="F410" s="6">
        <f t="shared" si="36"/>
        <v>2.3285597857724997E-2</v>
      </c>
      <c r="G410" s="6">
        <f>$C410/Constants!$B$2</f>
        <v>42.945</v>
      </c>
      <c r="H410" s="9">
        <f t="shared" si="33"/>
        <v>2.4155779201679147E-4</v>
      </c>
      <c r="I410" s="9">
        <f t="shared" si="34"/>
        <v>5.4221906759168695E-4</v>
      </c>
      <c r="J410" s="10">
        <f>Table134789[[#This Row],[G Mass Ratio (kg)]]*1000</f>
        <v>0.24155779201679148</v>
      </c>
      <c r="K410" s="10">
        <f>Table134789[[#This Row],[G Mass Ratio (kt)]]*1000</f>
        <v>0.54221906759168692</v>
      </c>
    </row>
    <row r="411" spans="1:11" x14ac:dyDescent="0.25">
      <c r="A411" s="12">
        <v>410</v>
      </c>
      <c r="B411" s="10">
        <f t="shared" si="32"/>
        <v>6.3</v>
      </c>
      <c r="C411" s="2">
        <f>Table134789[[#This Row],[Number]]*1000000*Table134789[[#This Row],[Multiplier]]</f>
        <v>2583000000</v>
      </c>
      <c r="D411" s="6">
        <f t="shared" si="35"/>
        <v>1.5504221951219492E-2</v>
      </c>
      <c r="E411" s="6">
        <f>Table134789[[#This Row],[Calibration Value]]/Constants!$B$1</f>
        <v>64.498560659559217</v>
      </c>
      <c r="F411" s="6">
        <f t="shared" si="36"/>
        <v>2.3228803716608595E-2</v>
      </c>
      <c r="G411" s="6">
        <f>$C411/Constants!$B$2</f>
        <v>43.05</v>
      </c>
      <c r="H411" s="9">
        <f t="shared" si="33"/>
        <v>2.4038089831267636E-4</v>
      </c>
      <c r="I411" s="9">
        <f t="shared" si="34"/>
        <v>5.3957732210472924E-4</v>
      </c>
      <c r="J411" s="10">
        <f>Table134789[[#This Row],[G Mass Ratio (kg)]]*1000</f>
        <v>0.24038089831267637</v>
      </c>
      <c r="K411" s="10">
        <f>Table134789[[#This Row],[G Mass Ratio (kt)]]*1000</f>
        <v>0.5395773221047292</v>
      </c>
    </row>
    <row r="412" spans="1:11" x14ac:dyDescent="0.25">
      <c r="A412" s="12">
        <v>411</v>
      </c>
      <c r="B412" s="10">
        <f t="shared" si="32"/>
        <v>6.3</v>
      </c>
      <c r="C412" s="2">
        <f>Table134789[[#This Row],[Number]]*1000000*Table134789[[#This Row],[Multiplier]]</f>
        <v>2589300000</v>
      </c>
      <c r="D412" s="6">
        <f t="shared" si="35"/>
        <v>1.5466498783454968E-2</v>
      </c>
      <c r="E412" s="6">
        <f>Table134789[[#This Row],[Calibration Value]]/Constants!$B$1</f>
        <v>64.65587422214351</v>
      </c>
      <c r="F412" s="6">
        <f t="shared" si="36"/>
        <v>2.3172285946008574E-2</v>
      </c>
      <c r="G412" s="6">
        <f>$C412/Constants!$B$2</f>
        <v>43.155000000000001</v>
      </c>
      <c r="H412" s="9">
        <f t="shared" si="33"/>
        <v>2.39212584618614E-4</v>
      </c>
      <c r="I412" s="9">
        <f t="shared" si="34"/>
        <v>5.3695483596358652E-4</v>
      </c>
      <c r="J412" s="10">
        <f>Table134789[[#This Row],[G Mass Ratio (kg)]]*1000</f>
        <v>0.239212584618614</v>
      </c>
      <c r="K412" s="10">
        <f>Table134789[[#This Row],[G Mass Ratio (kt)]]*1000</f>
        <v>0.53695483596358651</v>
      </c>
    </row>
    <row r="413" spans="1:11" x14ac:dyDescent="0.25">
      <c r="A413" s="12">
        <v>412</v>
      </c>
      <c r="B413" s="10">
        <f t="shared" si="32"/>
        <v>6.3</v>
      </c>
      <c r="C413" s="2">
        <f>Table134789[[#This Row],[Number]]*1000000*Table134789[[#This Row],[Multiplier]]</f>
        <v>2595600000</v>
      </c>
      <c r="D413" s="6">
        <f t="shared" si="35"/>
        <v>1.5428958737864061E-2</v>
      </c>
      <c r="E413" s="6">
        <f>Table134789[[#This Row],[Calibration Value]]/Constants!$B$1</f>
        <v>64.813187784727788</v>
      </c>
      <c r="F413" s="6">
        <f t="shared" si="36"/>
        <v>2.3116042533518264E-2</v>
      </c>
      <c r="G413" s="6">
        <f>$C413/Constants!$B$2</f>
        <v>43.26</v>
      </c>
      <c r="H413" s="9">
        <f t="shared" si="33"/>
        <v>2.3805276773471176E-4</v>
      </c>
      <c r="I413" s="9">
        <f t="shared" si="34"/>
        <v>5.3435142241142547E-4</v>
      </c>
      <c r="J413" s="10">
        <f>Table134789[[#This Row],[G Mass Ratio (kg)]]*1000</f>
        <v>0.23805276773471176</v>
      </c>
      <c r="K413" s="10">
        <f>Table134789[[#This Row],[G Mass Ratio (kt)]]*1000</f>
        <v>0.53435142241142541</v>
      </c>
    </row>
    <row r="414" spans="1:11" x14ac:dyDescent="0.25">
      <c r="A414" s="12">
        <v>413</v>
      </c>
      <c r="B414" s="10">
        <f t="shared" si="32"/>
        <v>6.3</v>
      </c>
      <c r="C414" s="2">
        <f>Table134789[[#This Row],[Number]]*1000000*Table134789[[#This Row],[Multiplier]]</f>
        <v>2601900000</v>
      </c>
      <c r="D414" s="6">
        <f t="shared" si="35"/>
        <v>1.5391600484261483E-2</v>
      </c>
      <c r="E414" s="6">
        <f>Table134789[[#This Row],[Calibration Value]]/Constants!$B$1</f>
        <v>64.97050134731208</v>
      </c>
      <c r="F414" s="6">
        <f t="shared" si="36"/>
        <v>2.3060071486221606E-2</v>
      </c>
      <c r="G414" s="6">
        <f>$C414/Constants!$B$2</f>
        <v>43.365000000000002</v>
      </c>
      <c r="H414" s="9">
        <f t="shared" si="33"/>
        <v>2.3690136546711832E-4</v>
      </c>
      <c r="I414" s="9">
        <f t="shared" si="34"/>
        <v>5.3176689694965076E-4</v>
      </c>
      <c r="J414" s="10">
        <f>Table134789[[#This Row],[G Mass Ratio (kg)]]*1000</f>
        <v>0.23690136546711832</v>
      </c>
      <c r="K414" s="10">
        <f>Table134789[[#This Row],[G Mass Ratio (kt)]]*1000</f>
        <v>0.53176689694965074</v>
      </c>
    </row>
    <row r="415" spans="1:11" x14ac:dyDescent="0.25">
      <c r="A415" s="12">
        <v>414</v>
      </c>
      <c r="B415" s="10">
        <f t="shared" si="32"/>
        <v>6.3</v>
      </c>
      <c r="C415" s="2">
        <f>Table134789[[#This Row],[Number]]*1000000*Table134789[[#This Row],[Multiplier]]</f>
        <v>2608200000</v>
      </c>
      <c r="D415" s="6">
        <f t="shared" si="35"/>
        <v>1.5354422705313992E-2</v>
      </c>
      <c r="E415" s="6">
        <f>Table134789[[#This Row],[Calibration Value]]/Constants!$B$1</f>
        <v>65.127814909896372</v>
      </c>
      <c r="F415" s="6">
        <f t="shared" si="36"/>
        <v>2.3004370830457789E-2</v>
      </c>
      <c r="G415" s="6">
        <f>$C415/Constants!$B$2</f>
        <v>43.47</v>
      </c>
      <c r="H415" s="9">
        <f t="shared" si="33"/>
        <v>2.3575829661346188E-4</v>
      </c>
      <c r="I415" s="9">
        <f t="shared" si="34"/>
        <v>5.2920107730521722E-4</v>
      </c>
      <c r="J415" s="10">
        <f>Table134789[[#This Row],[G Mass Ratio (kg)]]*1000</f>
        <v>0.23575829661346187</v>
      </c>
      <c r="K415" s="10">
        <f>Table134789[[#This Row],[G Mass Ratio (kt)]]*1000</f>
        <v>0.52920107730521726</v>
      </c>
    </row>
    <row r="416" spans="1:11" x14ac:dyDescent="0.25">
      <c r="A416" s="12">
        <v>415</v>
      </c>
      <c r="B416" s="10">
        <f t="shared" si="32"/>
        <v>6.3</v>
      </c>
      <c r="C416" s="2">
        <f>Table134789[[#This Row],[Number]]*1000000*Table134789[[#This Row],[Multiplier]]</f>
        <v>2614500000</v>
      </c>
      <c r="D416" s="6">
        <f t="shared" si="35"/>
        <v>1.5317424096385524E-2</v>
      </c>
      <c r="E416" s="6">
        <f>Table134789[[#This Row],[Calibration Value]]/Constants!$B$1</f>
        <v>65.285128472480665</v>
      </c>
      <c r="F416" s="6">
        <f t="shared" si="36"/>
        <v>2.2948938611589212E-2</v>
      </c>
      <c r="G416" s="6">
        <f>$C416/Constants!$B$2</f>
        <v>43.575000000000003</v>
      </c>
      <c r="H416" s="9">
        <f t="shared" si="33"/>
        <v>2.3462348094853189E-4</v>
      </c>
      <c r="I416" s="9">
        <f t="shared" si="34"/>
        <v>5.2665378339849015E-4</v>
      </c>
      <c r="J416" s="10">
        <f>Table134789[[#This Row],[G Mass Ratio (kg)]]*1000</f>
        <v>0.23462348094853189</v>
      </c>
      <c r="K416" s="10">
        <f>Table134789[[#This Row],[G Mass Ratio (kt)]]*1000</f>
        <v>0.52665378339849012</v>
      </c>
    </row>
    <row r="417" spans="1:11" x14ac:dyDescent="0.25">
      <c r="A417" s="12">
        <v>416</v>
      </c>
      <c r="B417" s="10">
        <f t="shared" si="32"/>
        <v>6.3</v>
      </c>
      <c r="C417" s="2">
        <f>Table134789[[#This Row],[Number]]*1000000*Table134789[[#This Row],[Multiplier]]</f>
        <v>2620800000</v>
      </c>
      <c r="D417" s="6">
        <f t="shared" si="35"/>
        <v>1.5280603365384598E-2</v>
      </c>
      <c r="E417" s="6">
        <f>Table134789[[#This Row],[Calibration Value]]/Constants!$B$1</f>
        <v>65.442442035064957</v>
      </c>
      <c r="F417" s="6">
        <f t="shared" si="36"/>
        <v>2.2893772893772892E-2</v>
      </c>
      <c r="G417" s="6">
        <f>$C417/Constants!$B$2</f>
        <v>43.68</v>
      </c>
      <c r="H417" s="9">
        <f t="shared" si="33"/>
        <v>2.3349683921020309E-4</v>
      </c>
      <c r="I417" s="9">
        <f t="shared" si="34"/>
        <v>5.2412483731165041E-4</v>
      </c>
      <c r="J417" s="10">
        <f>Table134789[[#This Row],[G Mass Ratio (kg)]]*1000</f>
        <v>0.23349683921020309</v>
      </c>
      <c r="K417" s="10">
        <f>Table134789[[#This Row],[G Mass Ratio (kt)]]*1000</f>
        <v>0.52412483731165038</v>
      </c>
    </row>
    <row r="418" spans="1:11" x14ac:dyDescent="0.25">
      <c r="A418" s="12">
        <v>417</v>
      </c>
      <c r="B418" s="10">
        <f t="shared" si="32"/>
        <v>6.3</v>
      </c>
      <c r="C418" s="2">
        <f>Table134789[[#This Row],[Number]]*1000000*Table134789[[#This Row],[Multiplier]]</f>
        <v>2627100000</v>
      </c>
      <c r="D418" s="6">
        <f t="shared" si="35"/>
        <v>1.524395923261389E-2</v>
      </c>
      <c r="E418" s="6">
        <f>Table134789[[#This Row],[Calibration Value]]/Constants!$B$1</f>
        <v>65.599755597649249</v>
      </c>
      <c r="F418" s="6">
        <f t="shared" si="36"/>
        <v>2.283887175973507E-2</v>
      </c>
      <c r="G418" s="6">
        <f>$C418/Constants!$B$2</f>
        <v>43.784999999999997</v>
      </c>
      <c r="H418" s="9">
        <f t="shared" si="33"/>
        <v>2.3237829308559425E-4</v>
      </c>
      <c r="I418" s="9">
        <f t="shared" si="34"/>
        <v>5.2161406325762407E-4</v>
      </c>
      <c r="J418" s="10">
        <f>Table134789[[#This Row],[G Mass Ratio (kg)]]*1000</f>
        <v>0.23237829308559424</v>
      </c>
      <c r="K418" s="10">
        <f>Table134789[[#This Row],[G Mass Ratio (kt)]]*1000</f>
        <v>0.52161406325762405</v>
      </c>
    </row>
    <row r="419" spans="1:11" x14ac:dyDescent="0.25">
      <c r="A419" s="12">
        <v>418</v>
      </c>
      <c r="B419" s="10">
        <f t="shared" si="32"/>
        <v>6.3</v>
      </c>
      <c r="C419" s="2">
        <f>Table134789[[#This Row],[Number]]*1000000*Table134789[[#This Row],[Multiplier]]</f>
        <v>2633400000</v>
      </c>
      <c r="D419" s="6">
        <f t="shared" si="35"/>
        <v>1.520749043062199E-2</v>
      </c>
      <c r="E419" s="6">
        <f>Table134789[[#This Row],[Calibration Value]]/Constants!$B$1</f>
        <v>65.757069160233542</v>
      </c>
      <c r="F419" s="6">
        <f t="shared" si="36"/>
        <v>2.2784233310549101E-2</v>
      </c>
      <c r="G419" s="6">
        <f>$C419/Constants!$B$2</f>
        <v>43.89</v>
      </c>
      <c r="H419" s="9">
        <f t="shared" si="33"/>
        <v>2.3126776519745941E-4</v>
      </c>
      <c r="I419" s="9">
        <f t="shared" si="34"/>
        <v>5.1912128754953528E-4</v>
      </c>
      <c r="J419" s="10">
        <f>Table134789[[#This Row],[G Mass Ratio (kg)]]*1000</f>
        <v>0.23126776519745942</v>
      </c>
      <c r="K419" s="10">
        <f>Table134789[[#This Row],[G Mass Ratio (kt)]]*1000</f>
        <v>0.51912128754953524</v>
      </c>
    </row>
    <row r="420" spans="1:11" x14ac:dyDescent="0.25">
      <c r="A420" s="12">
        <v>419</v>
      </c>
      <c r="B420" s="10">
        <f t="shared" si="32"/>
        <v>6.3</v>
      </c>
      <c r="C420" s="2">
        <f>Table134789[[#This Row],[Number]]*1000000*Table134789[[#This Row],[Multiplier]]</f>
        <v>2639700000</v>
      </c>
      <c r="D420" s="6">
        <f t="shared" si="35"/>
        <v>1.5171195704057261E-2</v>
      </c>
      <c r="E420" s="6">
        <f>Table134789[[#This Row],[Calibration Value]]/Constants!$B$1</f>
        <v>65.914382722817834</v>
      </c>
      <c r="F420" s="6">
        <f t="shared" si="36"/>
        <v>2.2729855665416528E-2</v>
      </c>
      <c r="G420" s="6">
        <f>$C420/Constants!$B$2</f>
        <v>43.994999999999997</v>
      </c>
      <c r="H420" s="9">
        <f t="shared" si="33"/>
        <v>2.3016517909080548E-4</v>
      </c>
      <c r="I420" s="9">
        <f t="shared" si="34"/>
        <v>5.1664633857066787E-4</v>
      </c>
      <c r="J420" s="10">
        <f>Table134789[[#This Row],[G Mass Ratio (kg)]]*1000</f>
        <v>0.23016517909080547</v>
      </c>
      <c r="K420" s="10">
        <f>Table134789[[#This Row],[G Mass Ratio (kt)]]*1000</f>
        <v>0.51664633857066788</v>
      </c>
    </row>
    <row r="421" spans="1:11" x14ac:dyDescent="0.25">
      <c r="A421" s="12">
        <v>420</v>
      </c>
      <c r="B421" s="10">
        <f t="shared" si="32"/>
        <v>6.3</v>
      </c>
      <c r="C421" s="2">
        <f>Table134789[[#This Row],[Number]]*1000000*Table134789[[#This Row],[Multiplier]]</f>
        <v>2646000000</v>
      </c>
      <c r="D421" s="6">
        <f t="shared" si="35"/>
        <v>1.5135073809523791E-2</v>
      </c>
      <c r="E421" s="6">
        <f>Table134789[[#This Row],[Calibration Value]]/Constants!$B$1</f>
        <v>66.071696285402126</v>
      </c>
      <c r="F421" s="6">
        <f t="shared" si="36"/>
        <v>2.2675736961451247E-2</v>
      </c>
      <c r="G421" s="6">
        <f>$C421/Constants!$B$2</f>
        <v>44.1</v>
      </c>
      <c r="H421" s="9">
        <f t="shared" si="33"/>
        <v>2.2907045921973299E-4</v>
      </c>
      <c r="I421" s="9">
        <f t="shared" si="34"/>
        <v>5.1418904674492625E-4</v>
      </c>
      <c r="J421" s="10">
        <f>Table134789[[#This Row],[G Mass Ratio (kg)]]*1000</f>
        <v>0.22907045921973299</v>
      </c>
      <c r="K421" s="10">
        <f>Table134789[[#This Row],[G Mass Ratio (kt)]]*1000</f>
        <v>0.51418904674492627</v>
      </c>
    </row>
    <row r="422" spans="1:11" x14ac:dyDescent="0.25">
      <c r="A422" s="12">
        <v>421</v>
      </c>
      <c r="B422" s="10">
        <f t="shared" si="32"/>
        <v>6.3</v>
      </c>
      <c r="C422" s="2">
        <f>Table134789[[#This Row],[Number]]*1000000*Table134789[[#This Row],[Multiplier]]</f>
        <v>2652300000</v>
      </c>
      <c r="D422" s="6">
        <f t="shared" si="35"/>
        <v>1.5099123515439414E-2</v>
      </c>
      <c r="E422" s="6">
        <f>Table134789[[#This Row],[Calibration Value]]/Constants!$B$1</f>
        <v>66.229009847986404</v>
      </c>
      <c r="F422" s="6">
        <f t="shared" si="36"/>
        <v>2.2621875353466804E-2</v>
      </c>
      <c r="G422" s="6">
        <f>$C422/Constants!$B$2</f>
        <v>44.204999999999998</v>
      </c>
      <c r="H422" s="9">
        <f t="shared" si="33"/>
        <v>2.2798353093449549E-4</v>
      </c>
      <c r="I422" s="9">
        <f t="shared" si="34"/>
        <v>5.1174924450778884E-4</v>
      </c>
      <c r="J422" s="10">
        <f>Table134789[[#This Row],[G Mass Ratio (kg)]]*1000</f>
        <v>0.2279835309344955</v>
      </c>
      <c r="K422" s="10">
        <f>Table134789[[#This Row],[G Mass Ratio (kt)]]*1000</f>
        <v>0.5117492445077888</v>
      </c>
    </row>
    <row r="423" spans="1:11" x14ac:dyDescent="0.25">
      <c r="A423" s="12">
        <v>422</v>
      </c>
      <c r="B423" s="10">
        <f t="shared" si="32"/>
        <v>6.3</v>
      </c>
      <c r="C423" s="2">
        <f>Table134789[[#This Row],[Number]]*1000000*Table134789[[#This Row],[Multiplier]]</f>
        <v>2658600000</v>
      </c>
      <c r="D423" s="6">
        <f t="shared" si="35"/>
        <v>1.5063343601895717E-2</v>
      </c>
      <c r="E423" s="6">
        <f>Table134789[[#This Row],[Calibration Value]]/Constants!$B$1</f>
        <v>66.386323410570697</v>
      </c>
      <c r="F423" s="6">
        <f t="shared" si="36"/>
        <v>2.2568269013766643E-2</v>
      </c>
      <c r="G423" s="6">
        <f>$C423/Constants!$B$2</f>
        <v>44.31</v>
      </c>
      <c r="H423" s="9">
        <f t="shared" si="33"/>
        <v>2.2690432046877263E-4</v>
      </c>
      <c r="I423" s="9">
        <f t="shared" si="34"/>
        <v>5.0932676627773955E-4</v>
      </c>
      <c r="J423" s="10">
        <f>Table134789[[#This Row],[G Mass Ratio (kg)]]*1000</f>
        <v>0.22690432046877262</v>
      </c>
      <c r="K423" s="10">
        <f>Table134789[[#This Row],[G Mass Ratio (kt)]]*1000</f>
        <v>0.50932676627773954</v>
      </c>
    </row>
    <row r="424" spans="1:11" x14ac:dyDescent="0.25">
      <c r="A424" s="12">
        <v>423</v>
      </c>
      <c r="B424" s="10">
        <f t="shared" si="32"/>
        <v>6.3</v>
      </c>
      <c r="C424" s="2">
        <f>Table134789[[#This Row],[Number]]*1000000*Table134789[[#This Row],[Multiplier]]</f>
        <v>2664900000</v>
      </c>
      <c r="D424" s="6">
        <f t="shared" si="35"/>
        <v>1.5027732860520077E-2</v>
      </c>
      <c r="E424" s="6">
        <f>Table134789[[#This Row],[Calibration Value]]/Constants!$B$1</f>
        <v>66.543636973154989</v>
      </c>
      <c r="F424" s="6">
        <f t="shared" si="36"/>
        <v>2.2514916131937408E-2</v>
      </c>
      <c r="G424" s="6">
        <f>$C424/Constants!$B$2</f>
        <v>44.414999999999999</v>
      </c>
      <c r="H424" s="9">
        <f t="shared" si="33"/>
        <v>2.2583275492715494E-4</v>
      </c>
      <c r="I424" s="9">
        <f t="shared" si="34"/>
        <v>5.0692144842817536E-4</v>
      </c>
      <c r="J424" s="10">
        <f>Table134789[[#This Row],[G Mass Ratio (kg)]]*1000</f>
        <v>0.22583275492715493</v>
      </c>
      <c r="K424" s="10">
        <f>Table134789[[#This Row],[G Mass Ratio (kt)]]*1000</f>
        <v>0.50692144842817533</v>
      </c>
    </row>
    <row r="425" spans="1:11" x14ac:dyDescent="0.25">
      <c r="A425" s="12">
        <v>424</v>
      </c>
      <c r="B425" s="10">
        <f t="shared" si="32"/>
        <v>6.3</v>
      </c>
      <c r="C425" s="2">
        <f>Table134789[[#This Row],[Number]]*1000000*Table134789[[#This Row],[Multiplier]]</f>
        <v>2671200000</v>
      </c>
      <c r="D425" s="6">
        <f t="shared" si="35"/>
        <v>1.4992290094339606E-2</v>
      </c>
      <c r="E425" s="6">
        <f>Table134789[[#This Row],[Calibration Value]]/Constants!$B$1</f>
        <v>66.700950535739281</v>
      </c>
      <c r="F425" s="6">
        <f t="shared" si="36"/>
        <v>2.2461814914645103E-2</v>
      </c>
      <c r="G425" s="6">
        <f>$C425/Constants!$B$2</f>
        <v>44.52</v>
      </c>
      <c r="H425" s="9">
        <f t="shared" si="33"/>
        <v>2.2476876227283345E-4</v>
      </c>
      <c r="I425" s="9">
        <f t="shared" si="34"/>
        <v>5.0453312925977318E-4</v>
      </c>
      <c r="J425" s="10">
        <f>Table134789[[#This Row],[G Mass Ratio (kg)]]*1000</f>
        <v>0.22476876227283346</v>
      </c>
      <c r="K425" s="10">
        <f>Table134789[[#This Row],[G Mass Ratio (kt)]]*1000</f>
        <v>0.50453312925977323</v>
      </c>
    </row>
    <row r="426" spans="1:11" x14ac:dyDescent="0.25">
      <c r="A426" s="12">
        <v>425</v>
      </c>
      <c r="B426" s="10">
        <f t="shared" si="32"/>
        <v>6.3</v>
      </c>
      <c r="C426" s="2">
        <f>Table134789[[#This Row],[Number]]*1000000*Table134789[[#This Row],[Multiplier]]</f>
        <v>2677500000</v>
      </c>
      <c r="D426" s="6">
        <f t="shared" si="35"/>
        <v>1.4957014117647041E-2</v>
      </c>
      <c r="E426" s="6">
        <f>Table134789[[#This Row],[Calibration Value]]/Constants!$B$1</f>
        <v>66.858264098323573</v>
      </c>
      <c r="F426" s="6">
        <f t="shared" si="36"/>
        <v>2.2408963585434174E-2</v>
      </c>
      <c r="G426" s="6">
        <f>$C426/Constants!$B$2</f>
        <v>44.625</v>
      </c>
      <c r="H426" s="9">
        <f t="shared" si="33"/>
        <v>2.2371227131549287E-4</v>
      </c>
      <c r="I426" s="9">
        <f t="shared" si="34"/>
        <v>5.0216164897331486E-4</v>
      </c>
      <c r="J426" s="10">
        <f>Table134789[[#This Row],[G Mass Ratio (kg)]]*1000</f>
        <v>0.22371227131549287</v>
      </c>
      <c r="K426" s="10">
        <f>Table134789[[#This Row],[G Mass Ratio (kt)]]*1000</f>
        <v>0.50216164897331483</v>
      </c>
    </row>
    <row r="427" spans="1:11" x14ac:dyDescent="0.25">
      <c r="A427" s="12">
        <v>426</v>
      </c>
      <c r="B427" s="10">
        <f t="shared" si="32"/>
        <v>6.3</v>
      </c>
      <c r="C427" s="2">
        <f>Table134789[[#This Row],[Number]]*1000000*Table134789[[#This Row],[Multiplier]]</f>
        <v>2683800000</v>
      </c>
      <c r="D427" s="6">
        <f t="shared" si="35"/>
        <v>1.4921903755868526E-2</v>
      </c>
      <c r="E427" s="6">
        <f>Table134789[[#This Row],[Calibration Value]]/Constants!$B$1</f>
        <v>67.015577660907866</v>
      </c>
      <c r="F427" s="6">
        <f t="shared" si="36"/>
        <v>2.23563603845294E-2</v>
      </c>
      <c r="G427" s="6">
        <f>$C427/Constants!$B$2</f>
        <v>44.73</v>
      </c>
      <c r="H427" s="9">
        <f t="shared" si="33"/>
        <v>2.2266321169940321E-4</v>
      </c>
      <c r="I427" s="9">
        <f t="shared" si="34"/>
        <v>4.9980684964295559E-4</v>
      </c>
      <c r="J427" s="10">
        <f>Table134789[[#This Row],[G Mass Ratio (kg)]]*1000</f>
        <v>0.2226632116994032</v>
      </c>
      <c r="K427" s="10">
        <f>Table134789[[#This Row],[G Mass Ratio (kt)]]*1000</f>
        <v>0.49980684964295558</v>
      </c>
    </row>
    <row r="428" spans="1:11" x14ac:dyDescent="0.25">
      <c r="A428" s="12">
        <v>427</v>
      </c>
      <c r="B428" s="10">
        <f t="shared" si="32"/>
        <v>6.3</v>
      </c>
      <c r="C428" s="2">
        <f>Table134789[[#This Row],[Number]]*1000000*Table134789[[#This Row],[Multiplier]]</f>
        <v>2690100000</v>
      </c>
      <c r="D428" s="6">
        <f t="shared" si="35"/>
        <v>1.4886957845433237E-2</v>
      </c>
      <c r="E428" s="6">
        <f>Table134789[[#This Row],[Calibration Value]]/Constants!$B$1</f>
        <v>67.172891223492158</v>
      </c>
      <c r="F428" s="6">
        <f t="shared" si="36"/>
        <v>2.2304003568640571E-2</v>
      </c>
      <c r="G428" s="6">
        <f>$C428/Constants!$B$2</f>
        <v>44.835000000000001</v>
      </c>
      <c r="H428" s="9">
        <f t="shared" si="33"/>
        <v>2.216215138917062E-4</v>
      </c>
      <c r="I428" s="9">
        <f t="shared" si="34"/>
        <v>4.9746857518993132E-4</v>
      </c>
      <c r="J428" s="10">
        <f>Table134789[[#This Row],[G Mass Ratio (kg)]]*1000</f>
        <v>0.2216215138917062</v>
      </c>
      <c r="K428" s="10">
        <f>Table134789[[#This Row],[G Mass Ratio (kt)]]*1000</f>
        <v>0.49746857518993132</v>
      </c>
    </row>
    <row r="429" spans="1:11" x14ac:dyDescent="0.25">
      <c r="A429" s="12">
        <v>428</v>
      </c>
      <c r="B429" s="10">
        <f t="shared" si="32"/>
        <v>6.3</v>
      </c>
      <c r="C429" s="2">
        <f>Table134789[[#This Row],[Number]]*1000000*Table134789[[#This Row],[Multiplier]]</f>
        <v>2696400000</v>
      </c>
      <c r="D429" s="6">
        <f t="shared" si="35"/>
        <v>1.4852175233644842E-2</v>
      </c>
      <c r="E429" s="6">
        <f>Table134789[[#This Row],[Calibration Value]]/Constants!$B$1</f>
        <v>67.33020478607645</v>
      </c>
      <c r="F429" s="6">
        <f t="shared" si="36"/>
        <v>2.2251891410769917E-2</v>
      </c>
      <c r="G429" s="6">
        <f>$C429/Constants!$B$2</f>
        <v>44.94</v>
      </c>
      <c r="H429" s="9">
        <f t="shared" si="33"/>
        <v>2.205871091708932E-4</v>
      </c>
      <c r="I429" s="9">
        <f t="shared" si="34"/>
        <v>4.9514667135669606E-4</v>
      </c>
      <c r="J429" s="10">
        <f>Table134789[[#This Row],[G Mass Ratio (kg)]]*1000</f>
        <v>0.22058710917089319</v>
      </c>
      <c r="K429" s="10">
        <f>Table134789[[#This Row],[G Mass Ratio (kt)]]*1000</f>
        <v>0.49514667135669604</v>
      </c>
    </row>
    <row r="430" spans="1:11" x14ac:dyDescent="0.25">
      <c r="A430" s="12">
        <v>429</v>
      </c>
      <c r="B430" s="10">
        <f t="shared" si="32"/>
        <v>6.3</v>
      </c>
      <c r="C430" s="2">
        <f>Table134789[[#This Row],[Number]]*1000000*Table134789[[#This Row],[Multiplier]]</f>
        <v>2702700000</v>
      </c>
      <c r="D430" s="6">
        <f t="shared" si="35"/>
        <v>1.4817554778554759E-2</v>
      </c>
      <c r="E430" s="6">
        <f>Table134789[[#This Row],[Calibration Value]]/Constants!$B$1</f>
        <v>67.487518348660743</v>
      </c>
      <c r="F430" s="6">
        <f t="shared" si="36"/>
        <v>2.22000222000222E-2</v>
      </c>
      <c r="G430" s="6">
        <f>$C430/Constants!$B$2</f>
        <v>45.045000000000002</v>
      </c>
      <c r="H430" s="9">
        <f t="shared" si="33"/>
        <v>2.1955992961547098E-4</v>
      </c>
      <c r="I430" s="9">
        <f t="shared" si="34"/>
        <v>4.9284098568147853E-4</v>
      </c>
      <c r="J430" s="10">
        <f>Table134789[[#This Row],[G Mass Ratio (kg)]]*1000</f>
        <v>0.21955992961547097</v>
      </c>
      <c r="K430" s="10">
        <f>Table134789[[#This Row],[G Mass Ratio (kt)]]*1000</f>
        <v>0.49284098568147855</v>
      </c>
    </row>
    <row r="431" spans="1:11" x14ac:dyDescent="0.25">
      <c r="A431" s="12">
        <v>430</v>
      </c>
      <c r="B431" s="10">
        <f t="shared" si="32"/>
        <v>6.3</v>
      </c>
      <c r="C431" s="2">
        <f>Table134789[[#This Row],[Number]]*1000000*Table134789[[#This Row],[Multiplier]]</f>
        <v>2709000000</v>
      </c>
      <c r="D431" s="6">
        <f t="shared" si="35"/>
        <v>1.4783095348837193E-2</v>
      </c>
      <c r="E431" s="6">
        <f>Table134789[[#This Row],[Calibration Value]]/Constants!$B$1</f>
        <v>67.644831911245021</v>
      </c>
      <c r="F431" s="6">
        <f t="shared" si="36"/>
        <v>2.2148394241417499E-2</v>
      </c>
      <c r="G431" s="6">
        <f>$C431/Constants!$B$2</f>
        <v>45.15</v>
      </c>
      <c r="H431" s="9">
        <f t="shared" si="33"/>
        <v>2.1853990809281185E-4</v>
      </c>
      <c r="I431" s="9">
        <f t="shared" si="34"/>
        <v>4.905513674732558E-4</v>
      </c>
      <c r="J431" s="10">
        <f>Table134789[[#This Row],[G Mass Ratio (kg)]]*1000</f>
        <v>0.21853990809281185</v>
      </c>
      <c r="K431" s="10">
        <f>Table134789[[#This Row],[G Mass Ratio (kt)]]*1000</f>
        <v>0.49055136747325578</v>
      </c>
    </row>
    <row r="432" spans="1:11" x14ac:dyDescent="0.25">
      <c r="A432" s="12">
        <v>431</v>
      </c>
      <c r="B432" s="10">
        <f t="shared" si="32"/>
        <v>6.3</v>
      </c>
      <c r="C432" s="2">
        <f>Table134789[[#This Row],[Number]]*1000000*Table134789[[#This Row],[Multiplier]]</f>
        <v>2715300000</v>
      </c>
      <c r="D432" s="6">
        <f t="shared" si="35"/>
        <v>1.4748795823665877E-2</v>
      </c>
      <c r="E432" s="6">
        <f>Table134789[[#This Row],[Calibration Value]]/Constants!$B$1</f>
        <v>67.802145473829313</v>
      </c>
      <c r="F432" s="6">
        <f t="shared" si="36"/>
        <v>2.209700585570655E-2</v>
      </c>
      <c r="G432" s="6">
        <f>$C432/Constants!$B$2</f>
        <v>45.255000000000003</v>
      </c>
      <c r="H432" s="9">
        <f t="shared" si="33"/>
        <v>2.1752697824818401E-4</v>
      </c>
      <c r="I432" s="9">
        <f t="shared" si="34"/>
        <v>4.8827766778712959E-4</v>
      </c>
      <c r="J432" s="10">
        <f>Table134789[[#This Row],[G Mass Ratio (kg)]]*1000</f>
        <v>0.21752697824818401</v>
      </c>
      <c r="K432" s="10">
        <f>Table134789[[#This Row],[G Mass Ratio (kt)]]*1000</f>
        <v>0.48827766778712961</v>
      </c>
    </row>
    <row r="433" spans="1:11" x14ac:dyDescent="0.25">
      <c r="A433" s="12">
        <v>432</v>
      </c>
      <c r="B433" s="10">
        <f t="shared" si="32"/>
        <v>6.3</v>
      </c>
      <c r="C433" s="2">
        <f>Table134789[[#This Row],[Number]]*1000000*Table134789[[#This Row],[Multiplier]]</f>
        <v>2721600000</v>
      </c>
      <c r="D433" s="6">
        <f t="shared" si="35"/>
        <v>1.4714655092592576E-2</v>
      </c>
      <c r="E433" s="6">
        <f>Table134789[[#This Row],[Calibration Value]]/Constants!$B$1</f>
        <v>67.959459036413605</v>
      </c>
      <c r="F433" s="6">
        <f t="shared" si="36"/>
        <v>2.2045855379188711E-2</v>
      </c>
      <c r="G433" s="6">
        <f>$C433/Constants!$B$2</f>
        <v>45.36</v>
      </c>
      <c r="H433" s="9">
        <f t="shared" si="33"/>
        <v>2.1652107449396062E-4</v>
      </c>
      <c r="I433" s="9">
        <f t="shared" si="34"/>
        <v>4.8601973940010383E-4</v>
      </c>
      <c r="J433" s="10">
        <f>Table134789[[#This Row],[G Mass Ratio (kg)]]*1000</f>
        <v>0.21652107449396063</v>
      </c>
      <c r="K433" s="10">
        <f>Table134789[[#This Row],[G Mass Ratio (kt)]]*1000</f>
        <v>0.48601973940010385</v>
      </c>
    </row>
    <row r="434" spans="1:11" x14ac:dyDescent="0.25">
      <c r="A434" s="12">
        <v>433</v>
      </c>
      <c r="B434" s="10">
        <f t="shared" si="32"/>
        <v>6.3</v>
      </c>
      <c r="C434" s="2">
        <f>Table134789[[#This Row],[Number]]*1000000*Table134789[[#This Row],[Multiplier]]</f>
        <v>2727900000</v>
      </c>
      <c r="D434" s="6">
        <f t="shared" si="35"/>
        <v>1.4680672055427234E-2</v>
      </c>
      <c r="E434" s="6">
        <f>Table134789[[#This Row],[Calibration Value]]/Constants!$B$1</f>
        <v>68.116772598997898</v>
      </c>
      <c r="F434" s="6">
        <f t="shared" si="36"/>
        <v>2.1994941163532386E-2</v>
      </c>
      <c r="G434" s="6">
        <f>$C434/Constants!$B$2</f>
        <v>45.465000000000003</v>
      </c>
      <c r="H434" s="9">
        <f t="shared" si="33"/>
        <v>2.1552213199900209E-4</v>
      </c>
      <c r="I434" s="9">
        <f t="shared" si="34"/>
        <v>4.837774367872514E-4</v>
      </c>
      <c r="J434" s="10">
        <f>Table134789[[#This Row],[G Mass Ratio (kg)]]*1000</f>
        <v>0.21552213199900208</v>
      </c>
      <c r="K434" s="10">
        <f>Table134789[[#This Row],[G Mass Ratio (kt)]]*1000</f>
        <v>0.48377743678725138</v>
      </c>
    </row>
    <row r="435" spans="1:11" x14ac:dyDescent="0.25">
      <c r="A435" s="12">
        <v>434</v>
      </c>
      <c r="B435" s="10">
        <f t="shared" si="32"/>
        <v>6.3</v>
      </c>
      <c r="C435" s="2">
        <f>Table134789[[#This Row],[Number]]*1000000*Table134789[[#This Row],[Multiplier]]</f>
        <v>2734200000</v>
      </c>
      <c r="D435" s="6">
        <f t="shared" si="35"/>
        <v>1.4646845622119799E-2</v>
      </c>
      <c r="E435" s="6">
        <f>Table134789[[#This Row],[Calibration Value]]/Constants!$B$1</f>
        <v>68.27408616158219</v>
      </c>
      <c r="F435" s="6">
        <f t="shared" si="36"/>
        <v>2.1944261575597982E-2</v>
      </c>
      <c r="G435" s="6">
        <f>$C435/Constants!$B$2</f>
        <v>45.57</v>
      </c>
      <c r="H435" s="9">
        <f t="shared" si="33"/>
        <v>2.1453008667820991E-4</v>
      </c>
      <c r="I435" s="9">
        <f t="shared" si="34"/>
        <v>4.8155061609826601E-4</v>
      </c>
      <c r="J435" s="10">
        <f>Table134789[[#This Row],[G Mass Ratio (kg)]]*1000</f>
        <v>0.21453008667820991</v>
      </c>
      <c r="K435" s="10">
        <f>Table134789[[#This Row],[G Mass Ratio (kt)]]*1000</f>
        <v>0.48155061609826599</v>
      </c>
    </row>
    <row r="436" spans="1:11" x14ac:dyDescent="0.25">
      <c r="A436" s="12">
        <v>435</v>
      </c>
      <c r="B436" s="10">
        <f t="shared" si="32"/>
        <v>6.3</v>
      </c>
      <c r="C436" s="2">
        <f>Table134789[[#This Row],[Number]]*1000000*Table134789[[#This Row],[Multiplier]]</f>
        <v>2740500000</v>
      </c>
      <c r="D436" s="6">
        <f t="shared" si="35"/>
        <v>1.4613174712643661E-2</v>
      </c>
      <c r="E436" s="6">
        <f>Table134789[[#This Row],[Calibration Value]]/Constants!$B$1</f>
        <v>68.431399724166482</v>
      </c>
      <c r="F436" s="6">
        <f t="shared" si="36"/>
        <v>2.1893814997263273E-2</v>
      </c>
      <c r="G436" s="6">
        <f>$C436/Constants!$B$2</f>
        <v>45.674999999999997</v>
      </c>
      <c r="H436" s="9">
        <f t="shared" si="33"/>
        <v>2.1354487518224812E-4</v>
      </c>
      <c r="I436" s="9">
        <f t="shared" si="34"/>
        <v>4.7933913513439024E-4</v>
      </c>
      <c r="J436" s="10">
        <f>Table134789[[#This Row],[G Mass Ratio (kg)]]*1000</f>
        <v>0.21354487518224813</v>
      </c>
      <c r="K436" s="10">
        <f>Table134789[[#This Row],[G Mass Ratio (kt)]]*1000</f>
        <v>0.47933913513439025</v>
      </c>
    </row>
    <row r="437" spans="1:11" x14ac:dyDescent="0.25">
      <c r="A437" s="12">
        <v>436</v>
      </c>
      <c r="B437" s="10">
        <f t="shared" si="32"/>
        <v>6.3</v>
      </c>
      <c r="C437" s="2">
        <f>Table134789[[#This Row],[Number]]*1000000*Table134789[[#This Row],[Multiplier]]</f>
        <v>2746800000</v>
      </c>
      <c r="D437" s="6">
        <f t="shared" si="35"/>
        <v>1.4579658256880715E-2</v>
      </c>
      <c r="E437" s="6">
        <f>Table134789[[#This Row],[Calibration Value]]/Constants!$B$1</f>
        <v>68.588713286750775</v>
      </c>
      <c r="F437" s="6">
        <f t="shared" si="36"/>
        <v>2.1843599825251202E-2</v>
      </c>
      <c r="G437" s="6">
        <f>$C437/Constants!$B$2</f>
        <v>45.78</v>
      </c>
      <c r="H437" s="9">
        <f t="shared" si="33"/>
        <v>2.1256643488743002E-4</v>
      </c>
      <c r="I437" s="9">
        <f t="shared" si="34"/>
        <v>4.7714285332571435E-4</v>
      </c>
      <c r="J437" s="10">
        <f>Table134789[[#This Row],[G Mass Ratio (kg)]]*1000</f>
        <v>0.21256643488743002</v>
      </c>
      <c r="K437" s="10">
        <f>Table134789[[#This Row],[G Mass Ratio (kt)]]*1000</f>
        <v>0.47714285332571432</v>
      </c>
    </row>
    <row r="438" spans="1:11" x14ac:dyDescent="0.25">
      <c r="A438" s="12">
        <v>437</v>
      </c>
      <c r="B438" s="10">
        <f t="shared" si="32"/>
        <v>6.3</v>
      </c>
      <c r="C438" s="2">
        <f>Table134789[[#This Row],[Number]]*1000000*Table134789[[#This Row],[Multiplier]]</f>
        <v>2753100000</v>
      </c>
      <c r="D438" s="6">
        <f t="shared" si="35"/>
        <v>1.454629519450799E-2</v>
      </c>
      <c r="E438" s="6">
        <f>Table134789[[#This Row],[Calibration Value]]/Constants!$B$1</f>
        <v>68.746026849335067</v>
      </c>
      <c r="F438" s="6">
        <f t="shared" si="36"/>
        <v>2.179361447096001E-2</v>
      </c>
      <c r="G438" s="6">
        <f>$C438/Constants!$B$2</f>
        <v>45.884999999999998</v>
      </c>
      <c r="H438" s="9">
        <f t="shared" si="33"/>
        <v>2.1159470388576625E-4</v>
      </c>
      <c r="I438" s="9">
        <f t="shared" si="34"/>
        <v>4.7496163170883756E-4</v>
      </c>
      <c r="J438" s="10">
        <f>Table134789[[#This Row],[G Mass Ratio (kg)]]*1000</f>
        <v>0.21159470388576626</v>
      </c>
      <c r="K438" s="10">
        <f>Table134789[[#This Row],[G Mass Ratio (kt)]]*1000</f>
        <v>0.47496163170883754</v>
      </c>
    </row>
    <row r="439" spans="1:11" x14ac:dyDescent="0.25">
      <c r="A439" s="12">
        <v>438</v>
      </c>
      <c r="B439" s="10">
        <f t="shared" si="32"/>
        <v>6.3</v>
      </c>
      <c r="C439" s="2">
        <f>Table134789[[#This Row],[Number]]*1000000*Table134789[[#This Row],[Multiplier]]</f>
        <v>2759400000</v>
      </c>
      <c r="D439" s="6">
        <f t="shared" si="35"/>
        <v>1.4513084474885826E-2</v>
      </c>
      <c r="E439" s="6">
        <f>Table134789[[#This Row],[Calibration Value]]/Constants!$B$1</f>
        <v>68.903340411919359</v>
      </c>
      <c r="F439" s="6">
        <f t="shared" si="36"/>
        <v>2.1743857360295715E-2</v>
      </c>
      <c r="G439" s="6">
        <f>$C439/Constants!$B$2</f>
        <v>45.99</v>
      </c>
      <c r="H439" s="9">
        <f t="shared" si="33"/>
        <v>2.1062962097517199E-4</v>
      </c>
      <c r="I439" s="9">
        <f t="shared" si="34"/>
        <v>4.7279533290488614E-4</v>
      </c>
      <c r="J439" s="10">
        <f>Table134789[[#This Row],[G Mass Ratio (kg)]]*1000</f>
        <v>0.21062962097517199</v>
      </c>
      <c r="K439" s="10">
        <f>Table134789[[#This Row],[G Mass Ratio (kt)]]*1000</f>
        <v>0.47279533290488612</v>
      </c>
    </row>
    <row r="440" spans="1:11" x14ac:dyDescent="0.25">
      <c r="A440" s="12">
        <v>439</v>
      </c>
      <c r="B440" s="10">
        <f t="shared" si="32"/>
        <v>6.3</v>
      </c>
      <c r="C440" s="2">
        <f>Table134789[[#This Row],[Number]]*1000000*Table134789[[#This Row],[Multiplier]]</f>
        <v>2765700000</v>
      </c>
      <c r="D440" s="6">
        <f t="shared" si="35"/>
        <v>1.4480025056947593E-2</v>
      </c>
      <c r="E440" s="6">
        <f>Table134789[[#This Row],[Calibration Value]]/Constants!$B$1</f>
        <v>69.060653974503637</v>
      </c>
      <c r="F440" s="6">
        <f t="shared" si="36"/>
        <v>2.169432693350689E-2</v>
      </c>
      <c r="G440" s="6">
        <f>$C440/Constants!$B$2</f>
        <v>46.094999999999999</v>
      </c>
      <c r="H440" s="9">
        <f t="shared" si="33"/>
        <v>2.0967112564983015E-4</v>
      </c>
      <c r="I440" s="9">
        <f t="shared" si="34"/>
        <v>4.7064382109788248E-4</v>
      </c>
      <c r="J440" s="10">
        <f>Table134789[[#This Row],[G Mass Ratio (kg)]]*1000</f>
        <v>0.20967112564983015</v>
      </c>
      <c r="K440" s="10">
        <f>Table134789[[#This Row],[G Mass Ratio (kt)]]*1000</f>
        <v>0.4706438210978825</v>
      </c>
    </row>
    <row r="441" spans="1:11" x14ac:dyDescent="0.25">
      <c r="A441" s="12">
        <v>440</v>
      </c>
      <c r="B441" s="10">
        <f t="shared" si="32"/>
        <v>6.3</v>
      </c>
      <c r="C441" s="2">
        <f>Table134789[[#This Row],[Number]]*1000000*Table134789[[#This Row],[Multiplier]]</f>
        <v>2772000000</v>
      </c>
      <c r="D441" s="6">
        <f t="shared" si="35"/>
        <v>1.4447115909090893E-2</v>
      </c>
      <c r="E441" s="6">
        <f>Table134789[[#This Row],[Calibration Value]]/Constants!$B$1</f>
        <v>69.217967537087929</v>
      </c>
      <c r="F441" s="6">
        <f t="shared" si="36"/>
        <v>2.1645021645021644E-2</v>
      </c>
      <c r="G441" s="6">
        <f>$C441/Constants!$B$2</f>
        <v>46.2</v>
      </c>
      <c r="H441" s="9">
        <f t="shared" si="33"/>
        <v>2.0871915809070717E-4</v>
      </c>
      <c r="I441" s="9">
        <f t="shared" si="34"/>
        <v>4.6850696201345549E-4</v>
      </c>
      <c r="J441" s="10">
        <f>Table134789[[#This Row],[G Mass Ratio (kg)]]*1000</f>
        <v>0.20871915809070718</v>
      </c>
      <c r="K441" s="10">
        <f>Table134789[[#This Row],[G Mass Ratio (kt)]]*1000</f>
        <v>0.46850696201345549</v>
      </c>
    </row>
    <row r="442" spans="1:11" x14ac:dyDescent="0.25">
      <c r="A442" s="12">
        <v>441</v>
      </c>
      <c r="B442" s="10">
        <f t="shared" si="32"/>
        <v>6.3</v>
      </c>
      <c r="C442" s="2">
        <f>Table134789[[#This Row],[Number]]*1000000*Table134789[[#This Row],[Multiplier]]</f>
        <v>2778300000</v>
      </c>
      <c r="D442" s="6">
        <f t="shared" si="35"/>
        <v>1.4414356009070279E-2</v>
      </c>
      <c r="E442" s="6">
        <f>Table134789[[#This Row],[Calibration Value]]/Constants!$B$1</f>
        <v>69.375281099672222</v>
      </c>
      <c r="F442" s="6">
        <f t="shared" si="36"/>
        <v>2.1595939963286903E-2</v>
      </c>
      <c r="G442" s="6">
        <f>$C442/Constants!$B$2</f>
        <v>46.305</v>
      </c>
      <c r="H442" s="9">
        <f t="shared" si="33"/>
        <v>2.0777365915622046E-4</v>
      </c>
      <c r="I442" s="9">
        <f t="shared" si="34"/>
        <v>4.6638462289789231E-4</v>
      </c>
      <c r="J442" s="10">
        <f>Table134789[[#This Row],[G Mass Ratio (kg)]]*1000</f>
        <v>0.20777365915622045</v>
      </c>
      <c r="K442" s="10">
        <f>Table134789[[#This Row],[G Mass Ratio (kt)]]*1000</f>
        <v>0.46638462289789229</v>
      </c>
    </row>
    <row r="443" spans="1:11" x14ac:dyDescent="0.25">
      <c r="A443" s="12">
        <v>442</v>
      </c>
      <c r="B443" s="10">
        <f t="shared" si="32"/>
        <v>6.3</v>
      </c>
      <c r="C443" s="2">
        <f>Table134789[[#This Row],[Number]]*1000000*Table134789[[#This Row],[Multiplier]]</f>
        <v>2784600000</v>
      </c>
      <c r="D443" s="6">
        <f t="shared" si="35"/>
        <v>1.4381744343891386E-2</v>
      </c>
      <c r="E443" s="6">
        <f>Table134789[[#This Row],[Calibration Value]]/Constants!$B$1</f>
        <v>69.532594662256514</v>
      </c>
      <c r="F443" s="6">
        <f t="shared" si="36"/>
        <v>2.1547080370609786E-2</v>
      </c>
      <c r="G443" s="6">
        <f>$C443/Constants!$B$2</f>
        <v>46.41</v>
      </c>
      <c r="H443" s="9">
        <f t="shared" si="33"/>
        <v>2.0683457037305188E-4</v>
      </c>
      <c r="I443" s="9">
        <f t="shared" si="34"/>
        <v>4.6427667249751754E-4</v>
      </c>
      <c r="J443" s="10">
        <f>Table134789[[#This Row],[G Mass Ratio (kg)]]*1000</f>
        <v>0.20683457037305189</v>
      </c>
      <c r="K443" s="10">
        <f>Table134789[[#This Row],[G Mass Ratio (kt)]]*1000</f>
        <v>0.46427667249751753</v>
      </c>
    </row>
    <row r="444" spans="1:11" x14ac:dyDescent="0.25">
      <c r="A444" s="12">
        <v>443</v>
      </c>
      <c r="B444" s="10">
        <f t="shared" si="32"/>
        <v>6.3</v>
      </c>
      <c r="C444" s="2">
        <f>Table134789[[#This Row],[Number]]*1000000*Table134789[[#This Row],[Multiplier]]</f>
        <v>2790900000</v>
      </c>
      <c r="D444" s="6">
        <f t="shared" si="35"/>
        <v>1.434927990970653E-2</v>
      </c>
      <c r="E444" s="6">
        <f>Table134789[[#This Row],[Calibration Value]]/Constants!$B$1</f>
        <v>69.689908224840806</v>
      </c>
      <c r="F444" s="6">
        <f t="shared" si="36"/>
        <v>2.1498441363001181E-2</v>
      </c>
      <c r="G444" s="6">
        <f>$C444/Constants!$B$2</f>
        <v>46.515000000000001</v>
      </c>
      <c r="H444" s="9">
        <f t="shared" si="33"/>
        <v>2.0590183392710744E-4</v>
      </c>
      <c r="I444" s="9">
        <f t="shared" si="34"/>
        <v>4.6218298103840009E-4</v>
      </c>
      <c r="J444" s="10">
        <f>Table134789[[#This Row],[G Mass Ratio (kg)]]*1000</f>
        <v>0.20590183392710745</v>
      </c>
      <c r="K444" s="10">
        <f>Table134789[[#This Row],[G Mass Ratio (kt)]]*1000</f>
        <v>0.46218298103840011</v>
      </c>
    </row>
    <row r="445" spans="1:11" x14ac:dyDescent="0.25">
      <c r="A445" s="12">
        <v>444</v>
      </c>
      <c r="B445" s="10">
        <f t="shared" si="32"/>
        <v>6.3</v>
      </c>
      <c r="C445" s="2">
        <f>Table134789[[#This Row],[Number]]*1000000*Table134789[[#This Row],[Multiplier]]</f>
        <v>2797200000</v>
      </c>
      <c r="D445" s="6">
        <f t="shared" si="35"/>
        <v>1.4316961711711694E-2</v>
      </c>
      <c r="E445" s="6">
        <f>Table134789[[#This Row],[Calibration Value]]/Constants!$B$1</f>
        <v>69.847221787425099</v>
      </c>
      <c r="F445" s="6">
        <f t="shared" si="36"/>
        <v>2.145002145002145E-2</v>
      </c>
      <c r="G445" s="6">
        <f>$C445/Constants!$B$2</f>
        <v>46.62</v>
      </c>
      <c r="H445" s="9">
        <f t="shared" si="33"/>
        <v>2.0497539265461865E-4</v>
      </c>
      <c r="I445" s="9">
        <f t="shared" si="34"/>
        <v>4.6010342020638033E-4</v>
      </c>
      <c r="J445" s="10">
        <f>Table134789[[#This Row],[G Mass Ratio (kg)]]*1000</f>
        <v>0.20497539265461864</v>
      </c>
      <c r="K445" s="10">
        <f>Table134789[[#This Row],[G Mass Ratio (kt)]]*1000</f>
        <v>0.46010342020638034</v>
      </c>
    </row>
    <row r="446" spans="1:11" x14ac:dyDescent="0.25">
      <c r="A446" s="12">
        <v>445</v>
      </c>
      <c r="B446" s="10">
        <f t="shared" si="32"/>
        <v>6.3</v>
      </c>
      <c r="C446" s="2">
        <f>Table134789[[#This Row],[Number]]*1000000*Table134789[[#This Row],[Multiplier]]</f>
        <v>2803500000</v>
      </c>
      <c r="D446" s="6">
        <f t="shared" si="35"/>
        <v>1.4284788764044926E-2</v>
      </c>
      <c r="E446" s="6">
        <f>Table134789[[#This Row],[Calibration Value]]/Constants!$B$1</f>
        <v>70.004535350009391</v>
      </c>
      <c r="F446" s="6">
        <f t="shared" si="36"/>
        <v>2.1401819154628143E-2</v>
      </c>
      <c r="G446" s="6">
        <f>$C446/Constants!$B$2</f>
        <v>46.725000000000001</v>
      </c>
      <c r="H446" s="9">
        <f t="shared" si="33"/>
        <v>2.0405519003338415E-4</v>
      </c>
      <c r="I446" s="9">
        <f t="shared" si="34"/>
        <v>4.5803786312740804E-4</v>
      </c>
      <c r="J446" s="10">
        <f>Table134789[[#This Row],[G Mass Ratio (kg)]]*1000</f>
        <v>0.20405519003338415</v>
      </c>
      <c r="K446" s="10">
        <f>Table134789[[#This Row],[G Mass Ratio (kt)]]*1000</f>
        <v>0.45803786312740802</v>
      </c>
    </row>
    <row r="447" spans="1:11" x14ac:dyDescent="0.25">
      <c r="A447" s="12">
        <v>446</v>
      </c>
      <c r="B447" s="10">
        <f t="shared" si="32"/>
        <v>6.3</v>
      </c>
      <c r="C447" s="2">
        <f>Table134789[[#This Row],[Number]]*1000000*Table134789[[#This Row],[Multiplier]]</f>
        <v>2809800000</v>
      </c>
      <c r="D447" s="6">
        <f t="shared" si="35"/>
        <v>1.4252760089686081E-2</v>
      </c>
      <c r="E447" s="6">
        <f>Table134789[[#This Row],[Calibration Value]]/Constants!$B$1</f>
        <v>70.161848912593683</v>
      </c>
      <c r="F447" s="6">
        <f t="shared" si="36"/>
        <v>2.135383301302584E-2</v>
      </c>
      <c r="G447" s="6">
        <f>$C447/Constants!$B$2</f>
        <v>46.83</v>
      </c>
      <c r="H447" s="9">
        <f t="shared" si="33"/>
        <v>2.031411701741484E-4</v>
      </c>
      <c r="I447" s="9">
        <f t="shared" si="34"/>
        <v>4.5598618434819222E-4</v>
      </c>
      <c r="J447" s="10">
        <f>Table134789[[#This Row],[G Mass Ratio (kg)]]*1000</f>
        <v>0.2031411701741484</v>
      </c>
      <c r="K447" s="10">
        <f>Table134789[[#This Row],[G Mass Ratio (kt)]]*1000</f>
        <v>0.45598618434819221</v>
      </c>
    </row>
    <row r="448" spans="1:11" x14ac:dyDescent="0.25">
      <c r="A448" s="12">
        <v>447</v>
      </c>
      <c r="B448" s="10">
        <f t="shared" si="32"/>
        <v>6.3</v>
      </c>
      <c r="C448" s="2">
        <f>Table134789[[#This Row],[Number]]*1000000*Table134789[[#This Row],[Multiplier]]</f>
        <v>2816100000</v>
      </c>
      <c r="D448" s="6">
        <f t="shared" si="35"/>
        <v>1.4220874720357924E-2</v>
      </c>
      <c r="E448" s="6">
        <f>Table134789[[#This Row],[Calibration Value]]/Constants!$B$1</f>
        <v>70.319162475177976</v>
      </c>
      <c r="F448" s="6">
        <f t="shared" si="36"/>
        <v>2.1306061574517948E-2</v>
      </c>
      <c r="G448" s="6">
        <f>$C448/Constants!$B$2</f>
        <v>46.935000000000002</v>
      </c>
      <c r="H448" s="9">
        <f t="shared" si="33"/>
        <v>2.0223327781211507E-4</v>
      </c>
      <c r="I448" s="9">
        <f t="shared" si="34"/>
        <v>4.5394825981715024E-4</v>
      </c>
      <c r="J448" s="10">
        <f>Table134789[[#This Row],[G Mass Ratio (kg)]]*1000</f>
        <v>0.20223327781211506</v>
      </c>
      <c r="K448" s="10">
        <f>Table134789[[#This Row],[G Mass Ratio (kt)]]*1000</f>
        <v>0.45394825981715026</v>
      </c>
    </row>
    <row r="449" spans="1:11" x14ac:dyDescent="0.25">
      <c r="A449" s="12">
        <v>448</v>
      </c>
      <c r="B449" s="10">
        <f t="shared" si="32"/>
        <v>6.3</v>
      </c>
      <c r="C449" s="2">
        <f>Table134789[[#This Row],[Number]]*1000000*Table134789[[#This Row],[Multiplier]]</f>
        <v>2822400000</v>
      </c>
      <c r="D449" s="6">
        <f t="shared" si="35"/>
        <v>1.4189131696428556E-2</v>
      </c>
      <c r="E449" s="6">
        <f>Table134789[[#This Row],[Calibration Value]]/Constants!$B$1</f>
        <v>70.476476037762254</v>
      </c>
      <c r="F449" s="6">
        <f t="shared" si="36"/>
        <v>2.1258503401360544E-2</v>
      </c>
      <c r="G449" s="6">
        <f>$C449/Constants!$B$2</f>
        <v>47.04</v>
      </c>
      <c r="H449" s="9">
        <f t="shared" si="33"/>
        <v>2.0133145829859351E-4</v>
      </c>
      <c r="I449" s="9">
        <f t="shared" si="34"/>
        <v>4.5192396686565781E-4</v>
      </c>
      <c r="J449" s="10">
        <f>Table134789[[#This Row],[G Mass Ratio (kg)]]*1000</f>
        <v>0.2013314582985935</v>
      </c>
      <c r="K449" s="10">
        <f>Table134789[[#This Row],[G Mass Ratio (kt)]]*1000</f>
        <v>0.45192396686565783</v>
      </c>
    </row>
    <row r="450" spans="1:11" x14ac:dyDescent="0.25">
      <c r="A450" s="12">
        <v>449</v>
      </c>
      <c r="B450" s="10">
        <f t="shared" ref="B450:B513" si="37">6.3</f>
        <v>6.3</v>
      </c>
      <c r="C450" s="2">
        <f>Table134789[[#This Row],[Number]]*1000000*Table134789[[#This Row],[Multiplier]]</f>
        <v>2828700000</v>
      </c>
      <c r="D450" s="6">
        <f t="shared" si="35"/>
        <v>1.415753006681513E-2</v>
      </c>
      <c r="E450" s="6">
        <f>Table134789[[#This Row],[Calibration Value]]/Constants!$B$1</f>
        <v>70.633789600346546</v>
      </c>
      <c r="F450" s="6">
        <f t="shared" si="36"/>
        <v>2.1211157068618092E-2</v>
      </c>
      <c r="G450" s="6">
        <f>$C450/Constants!$B$2</f>
        <v>47.145000000000003</v>
      </c>
      <c r="H450" s="9">
        <f t="shared" ref="H450:H513" si="38">POWER($D450,2)</f>
        <v>2.004356575927744E-4</v>
      </c>
      <c r="I450" s="9">
        <f t="shared" ref="I450:I513" si="39">POWER($F450,2)</f>
        <v>4.4991318418958722E-4</v>
      </c>
      <c r="J450" s="10">
        <f>Table134789[[#This Row],[G Mass Ratio (kg)]]*1000</f>
        <v>0.2004356575927744</v>
      </c>
      <c r="K450" s="10">
        <f>Table134789[[#This Row],[G Mass Ratio (kt)]]*1000</f>
        <v>0.4499131841895872</v>
      </c>
    </row>
    <row r="451" spans="1:11" x14ac:dyDescent="0.25">
      <c r="A451" s="12">
        <v>450</v>
      </c>
      <c r="B451" s="10">
        <f t="shared" si="37"/>
        <v>6.3</v>
      </c>
      <c r="C451" s="2">
        <f>Table134789[[#This Row],[Number]]*1000000*Table134789[[#This Row],[Multiplier]]</f>
        <v>2835000000</v>
      </c>
      <c r="D451" s="6">
        <f t="shared" si="35"/>
        <v>1.4126068888888873E-2</v>
      </c>
      <c r="E451" s="6">
        <f>Table134789[[#This Row],[Calibration Value]]/Constants!$B$1</f>
        <v>70.791103162930838</v>
      </c>
      <c r="F451" s="6">
        <f t="shared" si="36"/>
        <v>2.1164021164021163E-2</v>
      </c>
      <c r="G451" s="6">
        <f>$C451/Constants!$B$2</f>
        <v>47.25</v>
      </c>
      <c r="H451" s="9">
        <f t="shared" si="38"/>
        <v>1.9954582225363411E-4</v>
      </c>
      <c r="I451" s="9">
        <f t="shared" si="39"/>
        <v>4.4791579183113572E-4</v>
      </c>
      <c r="J451" s="10">
        <f>Table134789[[#This Row],[G Mass Ratio (kg)]]*1000</f>
        <v>0.1995458222536341</v>
      </c>
      <c r="K451" s="10">
        <f>Table134789[[#This Row],[G Mass Ratio (kt)]]*1000</f>
        <v>0.44791579183113572</v>
      </c>
    </row>
    <row r="452" spans="1:11" x14ac:dyDescent="0.25">
      <c r="A452" s="12">
        <v>451</v>
      </c>
      <c r="B452" s="10">
        <f t="shared" si="37"/>
        <v>6.3</v>
      </c>
      <c r="C452" s="2">
        <f>Table134789[[#This Row],[Number]]*1000000*Table134789[[#This Row],[Multiplier]]</f>
        <v>2841300000</v>
      </c>
      <c r="D452" s="6">
        <f t="shared" si="35"/>
        <v>1.4094747228381358E-2</v>
      </c>
      <c r="E452" s="6">
        <f>Table134789[[#This Row],[Calibration Value]]/Constants!$B$1</f>
        <v>70.948416725515131</v>
      </c>
      <c r="F452" s="6">
        <f t="shared" si="36"/>
        <v>2.1117094287825995E-2</v>
      </c>
      <c r="G452" s="6">
        <f>$C452/Constants!$B$2</f>
        <v>47.354999999999997</v>
      </c>
      <c r="H452" s="9">
        <f t="shared" si="38"/>
        <v>1.9866189943196398E-4</v>
      </c>
      <c r="I452" s="9">
        <f t="shared" si="39"/>
        <v>4.4593167116093325E-4</v>
      </c>
      <c r="J452" s="10">
        <f>Table134789[[#This Row],[G Mass Ratio (kg)]]*1000</f>
        <v>0.19866189943196397</v>
      </c>
      <c r="K452" s="10">
        <f>Table134789[[#This Row],[G Mass Ratio (kt)]]*1000</f>
        <v>0.44593167116093324</v>
      </c>
    </row>
    <row r="453" spans="1:11" x14ac:dyDescent="0.25">
      <c r="A453" s="12">
        <v>452</v>
      </c>
      <c r="B453" s="10">
        <f t="shared" si="37"/>
        <v>6.3</v>
      </c>
      <c r="C453" s="2">
        <f>Table134789[[#This Row],[Number]]*1000000*Table134789[[#This Row],[Multiplier]]</f>
        <v>2847600000</v>
      </c>
      <c r="D453" s="6">
        <f t="shared" si="35"/>
        <v>1.4063564159292019E-2</v>
      </c>
      <c r="E453" s="6">
        <f>Table134789[[#This Row],[Calibration Value]]/Constants!$B$1</f>
        <v>71.105730288099423</v>
      </c>
      <c r="F453" s="6">
        <f t="shared" si="36"/>
        <v>2.1070375052675939E-2</v>
      </c>
      <c r="G453" s="6">
        <f>$C453/Constants!$B$2</f>
        <v>47.46</v>
      </c>
      <c r="H453" s="9">
        <f t="shared" si="38"/>
        <v>1.9778383686252303E-4</v>
      </c>
      <c r="I453" s="9">
        <f t="shared" si="39"/>
        <v>4.4396070486042857E-4</v>
      </c>
      <c r="J453" s="10">
        <f>Table134789[[#This Row],[G Mass Ratio (kg)]]*1000</f>
        <v>0.19778383686252304</v>
      </c>
      <c r="K453" s="10">
        <f>Table134789[[#This Row],[G Mass Ratio (kt)]]*1000</f>
        <v>0.44396070486042855</v>
      </c>
    </row>
    <row r="454" spans="1:11" x14ac:dyDescent="0.25">
      <c r="A454" s="12">
        <v>453</v>
      </c>
      <c r="B454" s="10">
        <f t="shared" si="37"/>
        <v>6.3</v>
      </c>
      <c r="C454" s="2">
        <f>Table134789[[#This Row],[Number]]*1000000*Table134789[[#This Row],[Multiplier]]</f>
        <v>2853900000</v>
      </c>
      <c r="D454" s="6">
        <f t="shared" si="35"/>
        <v>1.4032518763796893E-2</v>
      </c>
      <c r="E454" s="6">
        <f>Table134789[[#This Row],[Calibration Value]]/Constants!$B$1</f>
        <v>71.263043850683715</v>
      </c>
      <c r="F454" s="6">
        <f t="shared" si="36"/>
        <v>2.1023862083464732E-2</v>
      </c>
      <c r="G454" s="6">
        <f>$C454/Constants!$B$2</f>
        <v>47.564999999999998</v>
      </c>
      <c r="H454" s="9">
        <f t="shared" si="38"/>
        <v>1.9691158285631188E-4</v>
      </c>
      <c r="I454" s="9">
        <f t="shared" si="39"/>
        <v>4.4200277690454605E-4</v>
      </c>
      <c r="J454" s="10">
        <f>Table134789[[#This Row],[G Mass Ratio (kg)]]*1000</f>
        <v>0.19691158285631188</v>
      </c>
      <c r="K454" s="10">
        <f>Table134789[[#This Row],[G Mass Ratio (kt)]]*1000</f>
        <v>0.44200277690454604</v>
      </c>
    </row>
    <row r="455" spans="1:11" x14ac:dyDescent="0.25">
      <c r="A455" s="12">
        <v>454</v>
      </c>
      <c r="B455" s="10">
        <f t="shared" si="37"/>
        <v>6.3</v>
      </c>
      <c r="C455" s="2">
        <f>Table134789[[#This Row],[Number]]*1000000*Table134789[[#This Row],[Multiplier]]</f>
        <v>2860200000</v>
      </c>
      <c r="D455" s="6">
        <f t="shared" si="35"/>
        <v>1.4001610132158573E-2</v>
      </c>
      <c r="E455" s="6">
        <f>Table134789[[#This Row],[Calibration Value]]/Constants!$B$1</f>
        <v>71.420357413268007</v>
      </c>
      <c r="F455" s="6">
        <f t="shared" si="36"/>
        <v>2.0977554017201593E-2</v>
      </c>
      <c r="G455" s="6">
        <f>$C455/Constants!$B$2</f>
        <v>47.67</v>
      </c>
      <c r="H455" s="9">
        <f t="shared" si="38"/>
        <v>1.9604508629296564E-4</v>
      </c>
      <c r="I455" s="9">
        <f t="shared" si="39"/>
        <v>4.4005777254461069E-4</v>
      </c>
      <c r="J455" s="10">
        <f>Table134789[[#This Row],[G Mass Ratio (kg)]]*1000</f>
        <v>0.19604508629296563</v>
      </c>
      <c r="K455" s="10">
        <f>Table134789[[#This Row],[G Mass Ratio (kt)]]*1000</f>
        <v>0.4400577725446107</v>
      </c>
    </row>
    <row r="456" spans="1:11" x14ac:dyDescent="0.25">
      <c r="A456" s="12">
        <v>455</v>
      </c>
      <c r="B456" s="10">
        <f t="shared" si="37"/>
        <v>6.3</v>
      </c>
      <c r="C456" s="2">
        <f>Table134789[[#This Row],[Number]]*1000000*Table134789[[#This Row],[Multiplier]]</f>
        <v>2866500000</v>
      </c>
      <c r="D456" s="6">
        <f t="shared" si="35"/>
        <v>1.3970837362637345E-2</v>
      </c>
      <c r="E456" s="6">
        <f>Table134789[[#This Row],[Calibration Value]]/Constants!$B$1</f>
        <v>71.5776709758523</v>
      </c>
      <c r="F456" s="6">
        <f t="shared" si="36"/>
        <v>2.0931449502878074E-2</v>
      </c>
      <c r="G456" s="6">
        <f>$C456/Constants!$B$2</f>
        <v>47.774999999999999</v>
      </c>
      <c r="H456" s="9">
        <f t="shared" si="38"/>
        <v>1.9518429661326362E-4</v>
      </c>
      <c r="I456" s="9">
        <f t="shared" si="39"/>
        <v>4.3812557829153476E-4</v>
      </c>
      <c r="J456" s="10">
        <f>Table134789[[#This Row],[G Mass Ratio (kg)]]*1000</f>
        <v>0.19518429661326361</v>
      </c>
      <c r="K456" s="10">
        <f>Table134789[[#This Row],[G Mass Ratio (kt)]]*1000</f>
        <v>0.43812557829153476</v>
      </c>
    </row>
    <row r="457" spans="1:11" x14ac:dyDescent="0.25">
      <c r="A457" s="12">
        <v>456</v>
      </c>
      <c r="B457" s="10">
        <f t="shared" si="37"/>
        <v>6.3</v>
      </c>
      <c r="C457" s="2">
        <f>Table134789[[#This Row],[Number]]*1000000*Table134789[[#This Row],[Multiplier]]</f>
        <v>2872800000</v>
      </c>
      <c r="D457" s="6">
        <f t="shared" si="35"/>
        <v>1.3940199561403492E-2</v>
      </c>
      <c r="E457" s="6">
        <f>Table134789[[#This Row],[Calibration Value]]/Constants!$B$1</f>
        <v>71.734984538436592</v>
      </c>
      <c r="F457" s="6">
        <f t="shared" si="36"/>
        <v>2.0885547201336674E-2</v>
      </c>
      <c r="G457" s="6">
        <f>$C457/Constants!$B$2</f>
        <v>47.88</v>
      </c>
      <c r="H457" s="9">
        <f t="shared" si="38"/>
        <v>1.9432916381175409E-4</v>
      </c>
      <c r="I457" s="9">
        <f t="shared" si="39"/>
        <v>4.3620608189926218E-4</v>
      </c>
      <c r="J457" s="10">
        <f>Table134789[[#This Row],[G Mass Ratio (kg)]]*1000</f>
        <v>0.19432916381175411</v>
      </c>
      <c r="K457" s="10">
        <f>Table134789[[#This Row],[G Mass Ratio (kt)]]*1000</f>
        <v>0.43620608189926219</v>
      </c>
    </row>
    <row r="458" spans="1:11" x14ac:dyDescent="0.25">
      <c r="A458" s="12">
        <v>457</v>
      </c>
      <c r="B458" s="10">
        <f t="shared" si="37"/>
        <v>6.3</v>
      </c>
      <c r="C458" s="2">
        <f>Table134789[[#This Row],[Number]]*1000000*Table134789[[#This Row],[Multiplier]]</f>
        <v>2879100000</v>
      </c>
      <c r="D458" s="6">
        <f t="shared" si="35"/>
        <v>1.3909695842450748E-2</v>
      </c>
      <c r="E458" s="6">
        <f>Table134789[[#This Row],[Calibration Value]]/Constants!$B$1</f>
        <v>71.892298101020884</v>
      </c>
      <c r="F458" s="6">
        <f t="shared" si="36"/>
        <v>2.0839845785141191E-2</v>
      </c>
      <c r="G458" s="6">
        <f>$C458/Constants!$B$2</f>
        <v>47.984999999999999</v>
      </c>
      <c r="H458" s="9">
        <f t="shared" si="38"/>
        <v>1.9347963842949163E-4</v>
      </c>
      <c r="I458" s="9">
        <f t="shared" si="39"/>
        <v>4.3429917234846706E-4</v>
      </c>
      <c r="J458" s="10">
        <f>Table134789[[#This Row],[G Mass Ratio (kg)]]*1000</f>
        <v>0.19347963842949162</v>
      </c>
      <c r="K458" s="10">
        <f>Table134789[[#This Row],[G Mass Ratio (kt)]]*1000</f>
        <v>0.43429917234846704</v>
      </c>
    </row>
    <row r="459" spans="1:11" x14ac:dyDescent="0.25">
      <c r="A459" s="12">
        <v>458</v>
      </c>
      <c r="B459" s="10">
        <f t="shared" si="37"/>
        <v>6.3</v>
      </c>
      <c r="C459" s="2">
        <f>Table134789[[#This Row],[Number]]*1000000*Table134789[[#This Row],[Multiplier]]</f>
        <v>2885400000</v>
      </c>
      <c r="D459" s="6">
        <f t="shared" si="35"/>
        <v>1.3879325327510902E-2</v>
      </c>
      <c r="E459" s="6">
        <f>Table134789[[#This Row],[Calibration Value]]/Constants!$B$1</f>
        <v>72.049611663605162</v>
      </c>
      <c r="F459" s="6">
        <f t="shared" si="36"/>
        <v>2.0794343938448742E-2</v>
      </c>
      <c r="G459" s="6">
        <f>$C459/Constants!$B$2</f>
        <v>48.09</v>
      </c>
      <c r="H459" s="9">
        <f t="shared" si="38"/>
        <v>1.9263567154688559E-4</v>
      </c>
      <c r="I459" s="9">
        <f t="shared" si="39"/>
        <v>4.3240473983049993E-4</v>
      </c>
      <c r="J459" s="10">
        <f>Table134789[[#This Row],[G Mass Ratio (kg)]]*1000</f>
        <v>0.1926356715468856</v>
      </c>
      <c r="K459" s="10">
        <f>Table134789[[#This Row],[G Mass Ratio (kt)]]*1000</f>
        <v>0.43240473983049993</v>
      </c>
    </row>
    <row r="460" spans="1:11" x14ac:dyDescent="0.25">
      <c r="A460" s="12">
        <v>459</v>
      </c>
      <c r="B460" s="10">
        <f t="shared" si="37"/>
        <v>6.3</v>
      </c>
      <c r="C460" s="2">
        <f>Table134789[[#This Row],[Number]]*1000000*Table134789[[#This Row],[Multiplier]]</f>
        <v>2891700000</v>
      </c>
      <c r="D460" s="6">
        <f t="shared" si="35"/>
        <v>1.3849087145969483E-2</v>
      </c>
      <c r="E460" s="6">
        <f>Table134789[[#This Row],[Calibration Value]]/Constants!$B$1</f>
        <v>72.206925226189455</v>
      </c>
      <c r="F460" s="6">
        <f t="shared" si="36"/>
        <v>2.0749040356883495E-2</v>
      </c>
      <c r="G460" s="6">
        <f>$C460/Constants!$B$2</f>
        <v>48.195</v>
      </c>
      <c r="H460" s="9">
        <f t="shared" si="38"/>
        <v>1.9179721477665716E-4</v>
      </c>
      <c r="I460" s="9">
        <f t="shared" si="39"/>
        <v>4.3052267573157993E-4</v>
      </c>
      <c r="J460" s="10">
        <f>Table134789[[#This Row],[G Mass Ratio (kg)]]*1000</f>
        <v>0.19179721477665715</v>
      </c>
      <c r="K460" s="10">
        <f>Table134789[[#This Row],[G Mass Ratio (kt)]]*1000</f>
        <v>0.43052267573157993</v>
      </c>
    </row>
    <row r="461" spans="1:11" x14ac:dyDescent="0.25">
      <c r="A461" s="12">
        <v>460</v>
      </c>
      <c r="B461" s="10">
        <f t="shared" si="37"/>
        <v>6.3</v>
      </c>
      <c r="C461" s="2">
        <f>Table134789[[#This Row],[Number]]*1000000*Table134789[[#This Row],[Multiplier]]</f>
        <v>2898000000</v>
      </c>
      <c r="D461" s="6">
        <f t="shared" si="35"/>
        <v>1.3818980434782593E-2</v>
      </c>
      <c r="E461" s="6">
        <f>Table134789[[#This Row],[Calibration Value]]/Constants!$B$1</f>
        <v>72.364238788773747</v>
      </c>
      <c r="F461" s="6">
        <f t="shared" si="36"/>
        <v>2.0703933747412008E-2</v>
      </c>
      <c r="G461" s="6">
        <f>$C461/Constants!$B$2</f>
        <v>48.3</v>
      </c>
      <c r="H461" s="9">
        <f t="shared" si="38"/>
        <v>1.9096422025690412E-4</v>
      </c>
      <c r="I461" s="9">
        <f t="shared" si="39"/>
        <v>4.2865287261722583E-4</v>
      </c>
      <c r="J461" s="10">
        <f>Table134789[[#This Row],[G Mass Ratio (kg)]]*1000</f>
        <v>0.19096422025690413</v>
      </c>
      <c r="K461" s="10">
        <f>Table134789[[#This Row],[G Mass Ratio (kt)]]*1000</f>
        <v>0.42865287261722584</v>
      </c>
    </row>
    <row r="462" spans="1:11" x14ac:dyDescent="0.25">
      <c r="A462" s="12">
        <v>461</v>
      </c>
      <c r="B462" s="10">
        <f t="shared" si="37"/>
        <v>6.3</v>
      </c>
      <c r="C462" s="2">
        <f>Table134789[[#This Row],[Number]]*1000000*Table134789[[#This Row],[Multiplier]]</f>
        <v>2904300000</v>
      </c>
      <c r="D462" s="6">
        <f t="shared" si="35"/>
        <v>1.3789004338394778E-2</v>
      </c>
      <c r="E462" s="6">
        <f>Table134789[[#This Row],[Calibration Value]]/Constants!$B$1</f>
        <v>72.521552351358039</v>
      </c>
      <c r="F462" s="6">
        <f t="shared" si="36"/>
        <v>2.0659022828220224E-2</v>
      </c>
      <c r="G462" s="6">
        <f>$C462/Constants!$B$2</f>
        <v>48.405000000000001</v>
      </c>
      <c r="H462" s="9">
        <f t="shared" si="38"/>
        <v>1.9013664064427001E-4</v>
      </c>
      <c r="I462" s="9">
        <f t="shared" si="39"/>
        <v>4.2679522421692437E-4</v>
      </c>
      <c r="J462" s="10">
        <f>Table134789[[#This Row],[G Mass Ratio (kg)]]*1000</f>
        <v>0.19013664064427002</v>
      </c>
      <c r="K462" s="10">
        <f>Table134789[[#This Row],[G Mass Ratio (kt)]]*1000</f>
        <v>0.4267952242169244</v>
      </c>
    </row>
    <row r="463" spans="1:11" x14ac:dyDescent="0.25">
      <c r="A463" s="12">
        <v>462</v>
      </c>
      <c r="B463" s="10">
        <f t="shared" si="37"/>
        <v>6.3</v>
      </c>
      <c r="C463" s="2">
        <f>Table134789[[#This Row],[Number]]*1000000*Table134789[[#This Row],[Multiplier]]</f>
        <v>2910600000</v>
      </c>
      <c r="D463" s="6">
        <f t="shared" si="35"/>
        <v>1.3759158008657991E-2</v>
      </c>
      <c r="E463" s="6">
        <f>Table134789[[#This Row],[Calibration Value]]/Constants!$B$1</f>
        <v>72.678865913942332</v>
      </c>
      <c r="F463" s="6">
        <f t="shared" si="36"/>
        <v>2.0614306328592045E-2</v>
      </c>
      <c r="G463" s="6">
        <f>$C463/Constants!$B$2</f>
        <v>48.51</v>
      </c>
      <c r="H463" s="9">
        <f t="shared" si="38"/>
        <v>1.8931442910721734E-4</v>
      </c>
      <c r="I463" s="9">
        <f t="shared" si="39"/>
        <v>4.2494962540903005E-4</v>
      </c>
      <c r="J463" s="10">
        <f>Table134789[[#This Row],[G Mass Ratio (kg)]]*1000</f>
        <v>0.18931442910721735</v>
      </c>
      <c r="K463" s="10">
        <f>Table134789[[#This Row],[G Mass Ratio (kt)]]*1000</f>
        <v>0.42494962540903003</v>
      </c>
    </row>
    <row r="464" spans="1:11" x14ac:dyDescent="0.25">
      <c r="A464" s="12">
        <v>463</v>
      </c>
      <c r="B464" s="10">
        <f t="shared" si="37"/>
        <v>6.3</v>
      </c>
      <c r="C464" s="2">
        <f>Table134789[[#This Row],[Number]]*1000000*Table134789[[#This Row],[Multiplier]]</f>
        <v>2916900000</v>
      </c>
      <c r="D464" s="6">
        <f t="shared" ref="D464:D527" si="40">1/E464</f>
        <v>1.3729440604751604E-2</v>
      </c>
      <c r="E464" s="6">
        <f>Table134789[[#This Row],[Calibration Value]]/Constants!$B$1</f>
        <v>72.836179476526624</v>
      </c>
      <c r="F464" s="6">
        <f t="shared" ref="F464:F527" si="41">1/G464</f>
        <v>2.0569782988789469E-2</v>
      </c>
      <c r="G464" s="6">
        <f>$C464/Constants!$B$2</f>
        <v>48.615000000000002</v>
      </c>
      <c r="H464" s="9">
        <f t="shared" si="38"/>
        <v>1.8849753931940208E-4</v>
      </c>
      <c r="I464" s="9">
        <f t="shared" si="39"/>
        <v>4.2311597220589262E-4</v>
      </c>
      <c r="J464" s="10">
        <f>Table134789[[#This Row],[G Mass Ratio (kg)]]*1000</f>
        <v>0.18849753931940208</v>
      </c>
      <c r="K464" s="10">
        <f>Table134789[[#This Row],[G Mass Ratio (kt)]]*1000</f>
        <v>0.42311597220589264</v>
      </c>
    </row>
    <row r="465" spans="1:11" x14ac:dyDescent="0.25">
      <c r="A465" s="12">
        <v>464</v>
      </c>
      <c r="B465" s="10">
        <f t="shared" si="37"/>
        <v>6.3</v>
      </c>
      <c r="C465" s="2">
        <f>Table134789[[#This Row],[Number]]*1000000*Table134789[[#This Row],[Multiplier]]</f>
        <v>2923200000</v>
      </c>
      <c r="D465" s="6">
        <f t="shared" si="40"/>
        <v>1.3699851293103431E-2</v>
      </c>
      <c r="E465" s="6">
        <f>Table134789[[#This Row],[Calibration Value]]/Constants!$B$1</f>
        <v>72.993493039110916</v>
      </c>
      <c r="F465" s="6">
        <f t="shared" si="41"/>
        <v>2.0525451559934318E-2</v>
      </c>
      <c r="G465" s="6">
        <f>$C465/Constants!$B$2</f>
        <v>48.72</v>
      </c>
      <c r="H465" s="9">
        <f t="shared" si="38"/>
        <v>1.8768592545314775E-4</v>
      </c>
      <c r="I465" s="9">
        <f t="shared" si="39"/>
        <v>4.2129416173921014E-4</v>
      </c>
      <c r="J465" s="10">
        <f>Table134789[[#This Row],[G Mass Ratio (kg)]]*1000</f>
        <v>0.18768592545314775</v>
      </c>
      <c r="K465" s="10">
        <f>Table134789[[#This Row],[G Mass Ratio (kt)]]*1000</f>
        <v>0.42129416173921014</v>
      </c>
    </row>
    <row r="466" spans="1:11" x14ac:dyDescent="0.25">
      <c r="A466" s="12">
        <v>465</v>
      </c>
      <c r="B466" s="10">
        <f t="shared" si="37"/>
        <v>6.3</v>
      </c>
      <c r="C466" s="2">
        <f>Table134789[[#This Row],[Number]]*1000000*Table134789[[#This Row],[Multiplier]]</f>
        <v>2929500000</v>
      </c>
      <c r="D466" s="6">
        <f t="shared" si="40"/>
        <v>1.3670389247311811E-2</v>
      </c>
      <c r="E466" s="6">
        <f>Table134789[[#This Row],[Calibration Value]]/Constants!$B$1</f>
        <v>73.150806601695209</v>
      </c>
      <c r="F466" s="6">
        <f t="shared" si="41"/>
        <v>2.0481310803891449E-2</v>
      </c>
      <c r="G466" s="6">
        <f>$C466/Constants!$B$2</f>
        <v>48.825000000000003</v>
      </c>
      <c r="H466" s="9">
        <f t="shared" si="38"/>
        <v>1.8687954217301841E-4</v>
      </c>
      <c r="I466" s="9">
        <f t="shared" si="39"/>
        <v>4.1948409224560061E-4</v>
      </c>
      <c r="J466" s="10">
        <f>Table134789[[#This Row],[G Mass Ratio (kg)]]*1000</f>
        <v>0.18687954217301841</v>
      </c>
      <c r="K466" s="10">
        <f>Table134789[[#This Row],[G Mass Ratio (kt)]]*1000</f>
        <v>0.41948409224560063</v>
      </c>
    </row>
    <row r="467" spans="1:11" x14ac:dyDescent="0.25">
      <c r="A467" s="12">
        <v>466</v>
      </c>
      <c r="B467" s="10">
        <f t="shared" si="37"/>
        <v>6.3</v>
      </c>
      <c r="C467" s="2">
        <f>Table134789[[#This Row],[Number]]*1000000*Table134789[[#This Row],[Multiplier]]</f>
        <v>2935800000</v>
      </c>
      <c r="D467" s="6">
        <f t="shared" si="40"/>
        <v>1.3641053648068653E-2</v>
      </c>
      <c r="E467" s="6">
        <f>Table134789[[#This Row],[Calibration Value]]/Constants!$B$1</f>
        <v>73.308120164279501</v>
      </c>
      <c r="F467" s="6">
        <f t="shared" si="41"/>
        <v>2.0437359493153485E-2</v>
      </c>
      <c r="G467" s="6">
        <f>$C467/Constants!$B$2</f>
        <v>48.93</v>
      </c>
      <c r="H467" s="9">
        <f t="shared" si="38"/>
        <v>1.8607834462948709E-4</v>
      </c>
      <c r="I467" s="9">
        <f t="shared" si="39"/>
        <v>4.1768566305239088E-4</v>
      </c>
      <c r="J467" s="10">
        <f>Table134789[[#This Row],[G Mass Ratio (kg)]]*1000</f>
        <v>0.18607834462948708</v>
      </c>
      <c r="K467" s="10">
        <f>Table134789[[#This Row],[G Mass Ratio (kt)]]*1000</f>
        <v>0.41768566305239085</v>
      </c>
    </row>
    <row r="468" spans="1:11" x14ac:dyDescent="0.25">
      <c r="A468" s="12">
        <v>467</v>
      </c>
      <c r="B468" s="10">
        <f t="shared" si="37"/>
        <v>6.3</v>
      </c>
      <c r="C468" s="2">
        <f>Table134789[[#This Row],[Number]]*1000000*Table134789[[#This Row],[Multiplier]]</f>
        <v>2942100000</v>
      </c>
      <c r="D468" s="6">
        <f t="shared" si="40"/>
        <v>1.3611843683083496E-2</v>
      </c>
      <c r="E468" s="6">
        <f>Table134789[[#This Row],[Calibration Value]]/Constants!$B$1</f>
        <v>73.465433726863779</v>
      </c>
      <c r="F468" s="6">
        <f t="shared" si="41"/>
        <v>2.0393596410727032E-2</v>
      </c>
      <c r="G468" s="6">
        <f>$C468/Constants!$B$2</f>
        <v>49.034999999999997</v>
      </c>
      <c r="H468" s="9">
        <f t="shared" si="38"/>
        <v>1.8528228845270009E-4</v>
      </c>
      <c r="I468" s="9">
        <f t="shared" si="39"/>
        <v>4.1589877456361848E-4</v>
      </c>
      <c r="J468" s="10">
        <f>Table134789[[#This Row],[G Mass Ratio (kg)]]*1000</f>
        <v>0.18528228845270009</v>
      </c>
      <c r="K468" s="10">
        <f>Table134789[[#This Row],[G Mass Ratio (kt)]]*1000</f>
        <v>0.41589877456361846</v>
      </c>
    </row>
    <row r="469" spans="1:11" x14ac:dyDescent="0.25">
      <c r="A469" s="12">
        <v>468</v>
      </c>
      <c r="B469" s="10">
        <f t="shared" si="37"/>
        <v>6.3</v>
      </c>
      <c r="C469" s="2">
        <f>Table134789[[#This Row],[Number]]*1000000*Table134789[[#This Row],[Multiplier]]</f>
        <v>2948400000</v>
      </c>
      <c r="D469" s="6">
        <f t="shared" si="40"/>
        <v>1.3582758547008533E-2</v>
      </c>
      <c r="E469" s="6">
        <f>Table134789[[#This Row],[Calibration Value]]/Constants!$B$1</f>
        <v>73.622747289448071</v>
      </c>
      <c r="F469" s="6">
        <f t="shared" si="41"/>
        <v>2.0350020350020349E-2</v>
      </c>
      <c r="G469" s="6">
        <f>$C469/Constants!$B$2</f>
        <v>49.14</v>
      </c>
      <c r="H469" s="9">
        <f t="shared" si="38"/>
        <v>1.8449132974633335E-4</v>
      </c>
      <c r="I469" s="9">
        <f t="shared" si="39"/>
        <v>4.1412332824624233E-4</v>
      </c>
      <c r="J469" s="10">
        <f>Table134789[[#This Row],[G Mass Ratio (kg)]]*1000</f>
        <v>0.18449132974633337</v>
      </c>
      <c r="K469" s="10">
        <f>Table134789[[#This Row],[G Mass Ratio (kt)]]*1000</f>
        <v>0.41412332824624232</v>
      </c>
    </row>
    <row r="470" spans="1:11" x14ac:dyDescent="0.25">
      <c r="A470" s="12">
        <v>469</v>
      </c>
      <c r="B470" s="10">
        <f t="shared" si="37"/>
        <v>6.3</v>
      </c>
      <c r="C470" s="2">
        <f>Table134789[[#This Row],[Number]]*1000000*Table134789[[#This Row],[Multiplier]]</f>
        <v>2954700000</v>
      </c>
      <c r="D470" s="6">
        <f t="shared" si="40"/>
        <v>1.355379744136459E-2</v>
      </c>
      <c r="E470" s="6">
        <f>Table134789[[#This Row],[Calibration Value]]/Constants!$B$1</f>
        <v>73.780060852032364</v>
      </c>
      <c r="F470" s="6">
        <f t="shared" si="41"/>
        <v>2.0306630114732462E-2</v>
      </c>
      <c r="G470" s="6">
        <f>$C470/Constants!$B$2</f>
        <v>49.244999999999997</v>
      </c>
      <c r="H470" s="9">
        <f t="shared" si="38"/>
        <v>1.837054250815413E-4</v>
      </c>
      <c r="I470" s="9">
        <f t="shared" si="39"/>
        <v>4.1235922661655934E-4</v>
      </c>
      <c r="J470" s="10">
        <f>Table134789[[#This Row],[G Mass Ratio (kg)]]*1000</f>
        <v>0.18370542508154131</v>
      </c>
      <c r="K470" s="10">
        <f>Table134789[[#This Row],[G Mass Ratio (kt)]]*1000</f>
        <v>0.41235922661655933</v>
      </c>
    </row>
    <row r="471" spans="1:11" x14ac:dyDescent="0.25">
      <c r="A471" s="12">
        <v>470</v>
      </c>
      <c r="B471" s="10">
        <f t="shared" si="37"/>
        <v>6.3</v>
      </c>
      <c r="C471" s="2">
        <f>Table134789[[#This Row],[Number]]*1000000*Table134789[[#This Row],[Multiplier]]</f>
        <v>2961000000</v>
      </c>
      <c r="D471" s="6">
        <f t="shared" si="40"/>
        <v>1.352495957446807E-2</v>
      </c>
      <c r="E471" s="6">
        <f>Table134789[[#This Row],[Calibration Value]]/Constants!$B$1</f>
        <v>73.937374414616656</v>
      </c>
      <c r="F471" s="6">
        <f t="shared" si="41"/>
        <v>2.0263424518743668E-2</v>
      </c>
      <c r="G471" s="6">
        <f>$C471/Constants!$B$2</f>
        <v>49.35</v>
      </c>
      <c r="H471" s="9">
        <f t="shared" si="38"/>
        <v>1.8292453149099553E-4</v>
      </c>
      <c r="I471" s="9">
        <f t="shared" si="39"/>
        <v>4.1060637322682205E-4</v>
      </c>
      <c r="J471" s="10">
        <f>Table134789[[#This Row],[G Mass Ratio (kg)]]*1000</f>
        <v>0.18292453149099552</v>
      </c>
      <c r="K471" s="10">
        <f>Table134789[[#This Row],[G Mass Ratio (kt)]]*1000</f>
        <v>0.41060637322682203</v>
      </c>
    </row>
    <row r="472" spans="1:11" x14ac:dyDescent="0.25">
      <c r="A472" s="12">
        <v>471</v>
      </c>
      <c r="B472" s="10">
        <f t="shared" si="37"/>
        <v>6.3</v>
      </c>
      <c r="C472" s="2">
        <f>Table134789[[#This Row],[Number]]*1000000*Table134789[[#This Row],[Multiplier]]</f>
        <v>2967300000</v>
      </c>
      <c r="D472" s="6">
        <f t="shared" si="40"/>
        <v>1.3496244161358795E-2</v>
      </c>
      <c r="E472" s="6">
        <f>Table134789[[#This Row],[Calibration Value]]/Constants!$B$1</f>
        <v>74.094687977200948</v>
      </c>
      <c r="F472" s="6">
        <f t="shared" si="41"/>
        <v>2.0220402386007481E-2</v>
      </c>
      <c r="G472" s="6">
        <f>$C472/Constants!$B$2</f>
        <v>49.454999999999998</v>
      </c>
      <c r="H472" s="9">
        <f t="shared" si="38"/>
        <v>1.8214860646301138E-4</v>
      </c>
      <c r="I472" s="9">
        <f t="shared" si="39"/>
        <v>4.0886467265205704E-4</v>
      </c>
      <c r="J472" s="10">
        <f>Table134789[[#This Row],[G Mass Ratio (kg)]]*1000</f>
        <v>0.18214860646301137</v>
      </c>
      <c r="K472" s="10">
        <f>Table134789[[#This Row],[G Mass Ratio (kt)]]*1000</f>
        <v>0.40886467265205706</v>
      </c>
    </row>
    <row r="473" spans="1:11" x14ac:dyDescent="0.25">
      <c r="A473" s="12">
        <v>472</v>
      </c>
      <c r="B473" s="10">
        <f t="shared" si="37"/>
        <v>6.3</v>
      </c>
      <c r="C473" s="2">
        <f>Table134789[[#This Row],[Number]]*1000000*Table134789[[#This Row],[Multiplier]]</f>
        <v>2973600000</v>
      </c>
      <c r="D473" s="6">
        <f t="shared" si="40"/>
        <v>1.3467650423728798E-2</v>
      </c>
      <c r="E473" s="6">
        <f>Table134789[[#This Row],[Calibration Value]]/Constants!$B$1</f>
        <v>74.25200153978524</v>
      </c>
      <c r="F473" s="6">
        <f t="shared" si="41"/>
        <v>2.0177562550443905E-2</v>
      </c>
      <c r="G473" s="6">
        <f>$C473/Constants!$B$2</f>
        <v>49.56</v>
      </c>
      <c r="H473" s="9">
        <f t="shared" si="38"/>
        <v>1.8137760793576248E-4</v>
      </c>
      <c r="I473" s="9">
        <f t="shared" si="39"/>
        <v>4.0713403047707634E-4</v>
      </c>
      <c r="J473" s="10">
        <f>Table134789[[#This Row],[G Mass Ratio (kg)]]*1000</f>
        <v>0.18137760793576246</v>
      </c>
      <c r="K473" s="10">
        <f>Table134789[[#This Row],[G Mass Ratio (kt)]]*1000</f>
        <v>0.40713403047707636</v>
      </c>
    </row>
    <row r="474" spans="1:11" x14ac:dyDescent="0.25">
      <c r="A474" s="12">
        <v>473</v>
      </c>
      <c r="B474" s="10">
        <f t="shared" si="37"/>
        <v>6.3</v>
      </c>
      <c r="C474" s="2">
        <f>Table134789[[#This Row],[Number]]*1000000*Table134789[[#This Row],[Multiplier]]</f>
        <v>2979900000</v>
      </c>
      <c r="D474" s="6">
        <f t="shared" si="40"/>
        <v>1.3439177589851992E-2</v>
      </c>
      <c r="E474" s="6">
        <f>Table134789[[#This Row],[Calibration Value]]/Constants!$B$1</f>
        <v>74.409315102369533</v>
      </c>
      <c r="F474" s="6">
        <f t="shared" si="41"/>
        <v>2.013490385583409E-2</v>
      </c>
      <c r="G474" s="6">
        <f>$C474/Constants!$B$2</f>
        <v>49.664999999999999</v>
      </c>
      <c r="H474" s="9">
        <f t="shared" si="38"/>
        <v>1.8061149429158001E-4</v>
      </c>
      <c r="I474" s="9">
        <f t="shared" si="39"/>
        <v>4.0541435328368252E-4</v>
      </c>
      <c r="J474" s="10">
        <f>Table134789[[#This Row],[G Mass Ratio (kg)]]*1000</f>
        <v>0.18061149429157999</v>
      </c>
      <c r="K474" s="10">
        <f>Table134789[[#This Row],[G Mass Ratio (kt)]]*1000</f>
        <v>0.40541435328368253</v>
      </c>
    </row>
    <row r="475" spans="1:11" x14ac:dyDescent="0.25">
      <c r="A475" s="12">
        <v>474</v>
      </c>
      <c r="B475" s="10">
        <f t="shared" si="37"/>
        <v>6.3</v>
      </c>
      <c r="C475" s="2">
        <f>Table134789[[#This Row],[Number]]*1000000*Table134789[[#This Row],[Multiplier]]</f>
        <v>2986200000</v>
      </c>
      <c r="D475" s="6">
        <f t="shared" si="40"/>
        <v>1.341082489451475E-2</v>
      </c>
      <c r="E475" s="6">
        <f>Table134789[[#This Row],[Calibration Value]]/Constants!$B$1</f>
        <v>74.566628664953825</v>
      </c>
      <c r="F475" s="6">
        <f t="shared" si="41"/>
        <v>2.0092425155716295E-2</v>
      </c>
      <c r="G475" s="6">
        <f>$C475/Constants!$B$2</f>
        <v>49.77</v>
      </c>
      <c r="H475" s="9">
        <f t="shared" si="38"/>
        <v>1.7985022435133656E-4</v>
      </c>
      <c r="I475" s="9">
        <f t="shared" si="39"/>
        <v>4.0370554863806095E-4</v>
      </c>
      <c r="J475" s="10">
        <f>Table134789[[#This Row],[G Mass Ratio (kg)]]*1000</f>
        <v>0.17985022435133657</v>
      </c>
      <c r="K475" s="10">
        <f>Table134789[[#This Row],[G Mass Ratio (kt)]]*1000</f>
        <v>0.40370554863806096</v>
      </c>
    </row>
    <row r="476" spans="1:11" x14ac:dyDescent="0.25">
      <c r="A476" s="12">
        <v>475</v>
      </c>
      <c r="B476" s="10">
        <f t="shared" si="37"/>
        <v>6.3</v>
      </c>
      <c r="C476" s="2">
        <f>Table134789[[#This Row],[Number]]*1000000*Table134789[[#This Row],[Multiplier]]</f>
        <v>2992500000</v>
      </c>
      <c r="D476" s="6">
        <f t="shared" si="40"/>
        <v>1.3382591578947351E-2</v>
      </c>
      <c r="E476" s="6">
        <f>Table134789[[#This Row],[Calibration Value]]/Constants!$B$1</f>
        <v>74.723942227538117</v>
      </c>
      <c r="F476" s="6">
        <f t="shared" si="41"/>
        <v>2.0050125313283207E-2</v>
      </c>
      <c r="G476" s="6">
        <f>$C476/Constants!$B$2</f>
        <v>49.875</v>
      </c>
      <c r="H476" s="9">
        <f t="shared" si="38"/>
        <v>1.7909375736891255E-4</v>
      </c>
      <c r="I476" s="9">
        <f t="shared" si="39"/>
        <v>4.0200752507836004E-4</v>
      </c>
      <c r="J476" s="10">
        <f>Table134789[[#This Row],[G Mass Ratio (kg)]]*1000</f>
        <v>0.17909375736891256</v>
      </c>
      <c r="K476" s="10">
        <f>Table134789[[#This Row],[G Mass Ratio (kt)]]*1000</f>
        <v>0.40200752507836002</v>
      </c>
    </row>
    <row r="477" spans="1:11" x14ac:dyDescent="0.25">
      <c r="A477" s="12">
        <v>476</v>
      </c>
      <c r="B477" s="10">
        <f t="shared" si="37"/>
        <v>6.3</v>
      </c>
      <c r="C477" s="2">
        <f>Table134789[[#This Row],[Number]]*1000000*Table134789[[#This Row],[Multiplier]]</f>
        <v>2998800000</v>
      </c>
      <c r="D477" s="6">
        <f t="shared" si="40"/>
        <v>1.3354476890756287E-2</v>
      </c>
      <c r="E477" s="6">
        <f>Table134789[[#This Row],[Calibration Value]]/Constants!$B$1</f>
        <v>74.881255790122395</v>
      </c>
      <c r="F477" s="6">
        <f t="shared" si="41"/>
        <v>2.0008003201280513E-2</v>
      </c>
      <c r="G477" s="6">
        <f>$C477/Constants!$B$2</f>
        <v>49.98</v>
      </c>
      <c r="H477" s="9">
        <f t="shared" si="38"/>
        <v>1.7834205302574372E-4</v>
      </c>
      <c r="I477" s="9">
        <f t="shared" si="39"/>
        <v>4.0032019210245126E-4</v>
      </c>
      <c r="J477" s="10">
        <f>Table134789[[#This Row],[G Mass Ratio (kg)]]*1000</f>
        <v>0.17834205302574371</v>
      </c>
      <c r="K477" s="10">
        <f>Table134789[[#This Row],[G Mass Ratio (kt)]]*1000</f>
        <v>0.40032019210245123</v>
      </c>
    </row>
    <row r="478" spans="1:11" x14ac:dyDescent="0.25">
      <c r="A478" s="12">
        <v>477</v>
      </c>
      <c r="B478" s="10">
        <f t="shared" si="37"/>
        <v>6.3</v>
      </c>
      <c r="C478" s="2">
        <f>Table134789[[#This Row],[Number]]*1000000*Table134789[[#This Row],[Multiplier]]</f>
        <v>3005100000</v>
      </c>
      <c r="D478" s="6">
        <f t="shared" si="40"/>
        <v>1.3326480083857428E-2</v>
      </c>
      <c r="E478" s="6">
        <f>Table134789[[#This Row],[Calibration Value]]/Constants!$B$1</f>
        <v>75.038569352706688</v>
      </c>
      <c r="F478" s="6">
        <f t="shared" si="41"/>
        <v>1.9966057701906757E-2</v>
      </c>
      <c r="G478" s="6">
        <f>$C478/Constants!$B$2</f>
        <v>50.085000000000001</v>
      </c>
      <c r="H478" s="9">
        <f t="shared" si="38"/>
        <v>1.7759507142544868E-4</v>
      </c>
      <c r="I478" s="9">
        <f t="shared" si="39"/>
        <v>3.9864346015587013E-4</v>
      </c>
      <c r="J478" s="10">
        <f>Table134789[[#This Row],[G Mass Ratio (kg)]]*1000</f>
        <v>0.17759507142544867</v>
      </c>
      <c r="K478" s="10">
        <f>Table134789[[#This Row],[G Mass Ratio (kt)]]*1000</f>
        <v>0.3986434601558701</v>
      </c>
    </row>
    <row r="479" spans="1:11" x14ac:dyDescent="0.25">
      <c r="A479" s="12">
        <v>478</v>
      </c>
      <c r="B479" s="10">
        <f t="shared" si="37"/>
        <v>6.3</v>
      </c>
      <c r="C479" s="2">
        <f>Table134789[[#This Row],[Number]]*1000000*Table134789[[#This Row],[Multiplier]]</f>
        <v>3011400000</v>
      </c>
      <c r="D479" s="6">
        <f t="shared" si="40"/>
        <v>1.3298600418410026E-2</v>
      </c>
      <c r="E479" s="6">
        <f>Table134789[[#This Row],[Calibration Value]]/Constants!$B$1</f>
        <v>75.19588291529098</v>
      </c>
      <c r="F479" s="6">
        <f t="shared" si="41"/>
        <v>1.9924287706714484E-2</v>
      </c>
      <c r="G479" s="6">
        <f>$C479/Constants!$B$2</f>
        <v>50.19</v>
      </c>
      <c r="H479" s="9">
        <f t="shared" si="38"/>
        <v>1.7685277308853532E-4</v>
      </c>
      <c r="I479" s="9">
        <f t="shared" si="39"/>
        <v>3.9697724061993393E-4</v>
      </c>
      <c r="J479" s="10">
        <f>Table134789[[#This Row],[G Mass Ratio (kg)]]*1000</f>
        <v>0.17685277308853531</v>
      </c>
      <c r="K479" s="10">
        <f>Table134789[[#This Row],[G Mass Ratio (kt)]]*1000</f>
        <v>0.39697724061993395</v>
      </c>
    </row>
    <row r="480" spans="1:11" x14ac:dyDescent="0.25">
      <c r="A480" s="12">
        <v>479</v>
      </c>
      <c r="B480" s="10">
        <f t="shared" si="37"/>
        <v>6.3</v>
      </c>
      <c r="C480" s="2">
        <f>Table134789[[#This Row],[Number]]*1000000*Table134789[[#This Row],[Multiplier]]</f>
        <v>3017700000</v>
      </c>
      <c r="D480" s="6">
        <f t="shared" si="40"/>
        <v>1.327083716075155E-2</v>
      </c>
      <c r="E480" s="6">
        <f>Table134789[[#This Row],[Calibration Value]]/Constants!$B$1</f>
        <v>75.353196477875272</v>
      </c>
      <c r="F480" s="6">
        <f t="shared" si="41"/>
        <v>1.9882692116512574E-2</v>
      </c>
      <c r="G480" s="6">
        <f>$C480/Constants!$B$2</f>
        <v>50.295000000000002</v>
      </c>
      <c r="H480" s="9">
        <f t="shared" si="38"/>
        <v>1.7611511894718426E-4</v>
      </c>
      <c r="I480" s="9">
        <f t="shared" si="39"/>
        <v>3.9532144580003129E-4</v>
      </c>
      <c r="J480" s="10">
        <f>Table134789[[#This Row],[G Mass Ratio (kg)]]*1000</f>
        <v>0.17611511894718426</v>
      </c>
      <c r="K480" s="10">
        <f>Table134789[[#This Row],[G Mass Ratio (kt)]]*1000</f>
        <v>0.39532144580003131</v>
      </c>
    </row>
    <row r="481" spans="1:11" x14ac:dyDescent="0.25">
      <c r="A481" s="12">
        <v>480</v>
      </c>
      <c r="B481" s="10">
        <f t="shared" si="37"/>
        <v>6.3</v>
      </c>
      <c r="C481" s="2">
        <f>Table134789[[#This Row],[Number]]*1000000*Table134789[[#This Row],[Multiplier]]</f>
        <v>3024000000</v>
      </c>
      <c r="D481" s="6">
        <f t="shared" si="40"/>
        <v>1.3243189583333318E-2</v>
      </c>
      <c r="E481" s="6">
        <f>Table134789[[#This Row],[Calibration Value]]/Constants!$B$1</f>
        <v>75.510510040459565</v>
      </c>
      <c r="F481" s="6">
        <f t="shared" si="41"/>
        <v>1.984126984126984E-2</v>
      </c>
      <c r="G481" s="6">
        <f>$C481/Constants!$B$2</f>
        <v>50.4</v>
      </c>
      <c r="H481" s="9">
        <f t="shared" si="38"/>
        <v>1.7538207034010811E-4</v>
      </c>
      <c r="I481" s="9">
        <f t="shared" si="39"/>
        <v>3.936759889140841E-4</v>
      </c>
      <c r="J481" s="10">
        <f>Table134789[[#This Row],[G Mass Ratio (kg)]]*1000</f>
        <v>0.17538207034010811</v>
      </c>
      <c r="K481" s="10">
        <f>Table134789[[#This Row],[G Mass Ratio (kt)]]*1000</f>
        <v>0.39367598891408412</v>
      </c>
    </row>
    <row r="482" spans="1:11" x14ac:dyDescent="0.25">
      <c r="A482" s="12">
        <v>481</v>
      </c>
      <c r="B482" s="10">
        <f t="shared" si="37"/>
        <v>6.3</v>
      </c>
      <c r="C482" s="2">
        <f>Table134789[[#This Row],[Number]]*1000000*Table134789[[#This Row],[Multiplier]]</f>
        <v>3030300000</v>
      </c>
      <c r="D482" s="6">
        <f t="shared" si="40"/>
        <v>1.3215656964656949E-2</v>
      </c>
      <c r="E482" s="6">
        <f>Table134789[[#This Row],[Calibration Value]]/Constants!$B$1</f>
        <v>75.667823603043857</v>
      </c>
      <c r="F482" s="6">
        <f t="shared" si="41"/>
        <v>1.9800019800019799E-2</v>
      </c>
      <c r="G482" s="6">
        <f>$C482/Constants!$B$2</f>
        <v>50.505000000000003</v>
      </c>
      <c r="H482" s="9">
        <f t="shared" si="38"/>
        <v>1.7465358900748573E-4</v>
      </c>
      <c r="I482" s="9">
        <f t="shared" si="39"/>
        <v>3.9204078408117609E-4</v>
      </c>
      <c r="J482" s="10">
        <f>Table134789[[#This Row],[G Mass Ratio (kg)]]*1000</f>
        <v>0.17465358900748573</v>
      </c>
      <c r="K482" s="10">
        <f>Table134789[[#This Row],[G Mass Ratio (kt)]]*1000</f>
        <v>0.3920407840811761</v>
      </c>
    </row>
    <row r="483" spans="1:11" x14ac:dyDescent="0.25">
      <c r="A483" s="12">
        <v>482</v>
      </c>
      <c r="B483" s="10">
        <f t="shared" si="37"/>
        <v>6.3</v>
      </c>
      <c r="C483" s="2">
        <f>Table134789[[#This Row],[Number]]*1000000*Table134789[[#This Row],[Multiplier]]</f>
        <v>3036600000</v>
      </c>
      <c r="D483" s="6">
        <f t="shared" si="40"/>
        <v>1.3188238589211603E-2</v>
      </c>
      <c r="E483" s="6">
        <f>Table134789[[#This Row],[Calibration Value]]/Constants!$B$1</f>
        <v>75.825137165628149</v>
      </c>
      <c r="F483" s="6">
        <f t="shared" si="41"/>
        <v>1.9758940920766646E-2</v>
      </c>
      <c r="G483" s="6">
        <f>$C483/Constants!$B$2</f>
        <v>50.61</v>
      </c>
      <c r="H483" s="9">
        <f t="shared" si="38"/>
        <v>1.7392963708597005E-4</v>
      </c>
      <c r="I483" s="9">
        <f t="shared" si="39"/>
        <v>3.9041574631034666E-4</v>
      </c>
      <c r="J483" s="10">
        <f>Table134789[[#This Row],[G Mass Ratio (kg)]]*1000</f>
        <v>0.17392963708597003</v>
      </c>
      <c r="K483" s="10">
        <f>Table134789[[#This Row],[G Mass Ratio (kt)]]*1000</f>
        <v>0.39041574631034665</v>
      </c>
    </row>
    <row r="484" spans="1:11" x14ac:dyDescent="0.25">
      <c r="A484" s="12">
        <v>483</v>
      </c>
      <c r="B484" s="10">
        <f t="shared" si="37"/>
        <v>6.3</v>
      </c>
      <c r="C484" s="2">
        <f>Table134789[[#This Row],[Number]]*1000000*Table134789[[#This Row],[Multiplier]]</f>
        <v>3042900000</v>
      </c>
      <c r="D484" s="6">
        <f t="shared" si="40"/>
        <v>1.3160933747411991E-2</v>
      </c>
      <c r="E484" s="6">
        <f>Table134789[[#This Row],[Calibration Value]]/Constants!$B$1</f>
        <v>75.982450728212442</v>
      </c>
      <c r="F484" s="6">
        <f t="shared" si="41"/>
        <v>1.9718032140392389E-2</v>
      </c>
      <c r="G484" s="6">
        <f>$C484/Constants!$B$2</f>
        <v>50.715000000000003</v>
      </c>
      <c r="H484" s="9">
        <f t="shared" si="38"/>
        <v>1.7321017710376785E-4</v>
      </c>
      <c r="I484" s="9">
        <f t="shared" si="39"/>
        <v>3.8880079148954726E-4</v>
      </c>
      <c r="J484" s="10">
        <f>Table134789[[#This Row],[G Mass Ratio (kg)]]*1000</f>
        <v>0.17321017710376785</v>
      </c>
      <c r="K484" s="10">
        <f>Table134789[[#This Row],[G Mass Ratio (kt)]]*1000</f>
        <v>0.38880079148954727</v>
      </c>
    </row>
    <row r="485" spans="1:11" x14ac:dyDescent="0.25">
      <c r="A485" s="12">
        <v>484</v>
      </c>
      <c r="B485" s="10">
        <f t="shared" si="37"/>
        <v>6.3</v>
      </c>
      <c r="C485" s="2">
        <f>Table134789[[#This Row],[Number]]*1000000*Table134789[[#This Row],[Multiplier]]</f>
        <v>3049200000</v>
      </c>
      <c r="D485" s="6">
        <f t="shared" si="40"/>
        <v>1.3133741735537174E-2</v>
      </c>
      <c r="E485" s="6">
        <f>Table134789[[#This Row],[Calibration Value]]/Constants!$B$1</f>
        <v>76.139764290796734</v>
      </c>
      <c r="F485" s="6">
        <f t="shared" si="41"/>
        <v>1.967729240456513E-2</v>
      </c>
      <c r="G485" s="6">
        <f>$C485/Constants!$B$2</f>
        <v>50.82</v>
      </c>
      <c r="H485" s="9">
        <f t="shared" si="38"/>
        <v>1.7249517197579102E-4</v>
      </c>
      <c r="I485" s="9">
        <f t="shared" si="39"/>
        <v>3.8719583637475657E-4</v>
      </c>
      <c r="J485" s="10">
        <f>Table134789[[#This Row],[G Mass Ratio (kg)]]*1000</f>
        <v>0.17249517197579103</v>
      </c>
      <c r="K485" s="10">
        <f>Table134789[[#This Row],[G Mass Ratio (kt)]]*1000</f>
        <v>0.38719583637475657</v>
      </c>
    </row>
    <row r="486" spans="1:11" x14ac:dyDescent="0.25">
      <c r="A486" s="12">
        <v>485</v>
      </c>
      <c r="B486" s="10">
        <f t="shared" si="37"/>
        <v>6.3</v>
      </c>
      <c r="C486" s="2">
        <f>Table134789[[#This Row],[Number]]*1000000*Table134789[[#This Row],[Multiplier]]</f>
        <v>3055500000</v>
      </c>
      <c r="D486" s="6">
        <f t="shared" si="40"/>
        <v>1.3106661855670089E-2</v>
      </c>
      <c r="E486" s="6">
        <f>Table134789[[#This Row],[Calibration Value]]/Constants!$B$1</f>
        <v>76.297077853381012</v>
      </c>
      <c r="F486" s="6">
        <f t="shared" si="41"/>
        <v>1.9636720667648502E-2</v>
      </c>
      <c r="G486" s="6">
        <f>$C486/Constants!$B$2</f>
        <v>50.924999999999997</v>
      </c>
      <c r="H486" s="9">
        <f t="shared" si="38"/>
        <v>1.717845849988773E-4</v>
      </c>
      <c r="I486" s="9">
        <f t="shared" si="39"/>
        <v>3.8560079857925383E-4</v>
      </c>
      <c r="J486" s="10">
        <f>Table134789[[#This Row],[G Mass Ratio (kg)]]*1000</f>
        <v>0.1717845849988773</v>
      </c>
      <c r="K486" s="10">
        <f>Table134789[[#This Row],[G Mass Ratio (kt)]]*1000</f>
        <v>0.38560079857925383</v>
      </c>
    </row>
    <row r="487" spans="1:11" x14ac:dyDescent="0.25">
      <c r="A487" s="12">
        <v>486</v>
      </c>
      <c r="B487" s="10">
        <f t="shared" si="37"/>
        <v>6.3</v>
      </c>
      <c r="C487" s="2">
        <f>Table134789[[#This Row],[Number]]*1000000*Table134789[[#This Row],[Multiplier]]</f>
        <v>3061800000</v>
      </c>
      <c r="D487" s="6">
        <f t="shared" si="40"/>
        <v>1.3079693415637845E-2</v>
      </c>
      <c r="E487" s="6">
        <f>Table134789[[#This Row],[Calibration Value]]/Constants!$B$1</f>
        <v>76.454391415965304</v>
      </c>
      <c r="F487" s="6">
        <f t="shared" si="41"/>
        <v>1.9596315892612189E-2</v>
      </c>
      <c r="G487" s="6">
        <f>$C487/Constants!$B$2</f>
        <v>51.03</v>
      </c>
      <c r="H487" s="9">
        <f t="shared" si="38"/>
        <v>1.7107837984708E-4</v>
      </c>
      <c r="I487" s="9">
        <f t="shared" si="39"/>
        <v>3.8401559656304503E-4</v>
      </c>
      <c r="J487" s="10">
        <f>Table134789[[#This Row],[G Mass Ratio (kg)]]*1000</f>
        <v>0.17107837984707999</v>
      </c>
      <c r="K487" s="10">
        <f>Table134789[[#This Row],[G Mass Ratio (kt)]]*1000</f>
        <v>0.38401559656304501</v>
      </c>
    </row>
    <row r="488" spans="1:11" x14ac:dyDescent="0.25">
      <c r="A488" s="12">
        <v>487</v>
      </c>
      <c r="B488" s="10">
        <f t="shared" si="37"/>
        <v>6.3</v>
      </c>
      <c r="C488" s="2">
        <f>Table134789[[#This Row],[Number]]*1000000*Table134789[[#This Row],[Multiplier]]</f>
        <v>3068100000</v>
      </c>
      <c r="D488" s="6">
        <f t="shared" si="40"/>
        <v>1.3052835728952758E-2</v>
      </c>
      <c r="E488" s="6">
        <f>Table134789[[#This Row],[Calibration Value]]/Constants!$B$1</f>
        <v>76.611704978549596</v>
      </c>
      <c r="F488" s="6">
        <f t="shared" si="41"/>
        <v>1.9556077050943581E-2</v>
      </c>
      <c r="G488" s="6">
        <f>$C488/Constants!$B$2</f>
        <v>51.134999999999998</v>
      </c>
      <c r="H488" s="9">
        <f t="shared" si="38"/>
        <v>1.7037652056702568E-4</v>
      </c>
      <c r="I488" s="9">
        <f t="shared" si="39"/>
        <v>3.8244014962244215E-4</v>
      </c>
      <c r="J488" s="10">
        <f>Table134789[[#This Row],[G Mass Ratio (kg)]]*1000</f>
        <v>0.17037652056702568</v>
      </c>
      <c r="K488" s="10">
        <f>Table134789[[#This Row],[G Mass Ratio (kt)]]*1000</f>
        <v>0.38244014962244216</v>
      </c>
    </row>
    <row r="489" spans="1:11" x14ac:dyDescent="0.25">
      <c r="A489" s="12">
        <v>488</v>
      </c>
      <c r="B489" s="10">
        <f t="shared" si="37"/>
        <v>6.3</v>
      </c>
      <c r="C489" s="2">
        <f>Table134789[[#This Row],[Number]]*1000000*Table134789[[#This Row],[Multiplier]]</f>
        <v>3074400000</v>
      </c>
      <c r="D489" s="6">
        <f t="shared" si="40"/>
        <v>1.3026088114754083E-2</v>
      </c>
      <c r="E489" s="6">
        <f>Table134789[[#This Row],[Calibration Value]]/Constants!$B$1</f>
        <v>76.769018541133889</v>
      </c>
      <c r="F489" s="6">
        <f t="shared" si="41"/>
        <v>1.95160031225605E-2</v>
      </c>
      <c r="G489" s="6">
        <f>$C489/Constants!$B$2</f>
        <v>51.24</v>
      </c>
      <c r="H489" s="9">
        <f t="shared" si="38"/>
        <v>1.6967897157333758E-4</v>
      </c>
      <c r="I489" s="9">
        <f t="shared" si="39"/>
        <v>3.8087437787979122E-4</v>
      </c>
      <c r="J489" s="10">
        <f>Table134789[[#This Row],[G Mass Ratio (kg)]]*1000</f>
        <v>0.16967897157333758</v>
      </c>
      <c r="K489" s="10">
        <f>Table134789[[#This Row],[G Mass Ratio (kt)]]*1000</f>
        <v>0.38087437787979123</v>
      </c>
    </row>
    <row r="490" spans="1:11" x14ac:dyDescent="0.25">
      <c r="A490" s="12">
        <v>489</v>
      </c>
      <c r="B490" s="10">
        <f t="shared" si="37"/>
        <v>6.3</v>
      </c>
      <c r="C490" s="2">
        <f>Table134789[[#This Row],[Number]]*1000000*Table134789[[#This Row],[Multiplier]]</f>
        <v>3080700000</v>
      </c>
      <c r="D490" s="6">
        <f t="shared" si="40"/>
        <v>1.2999449897750495E-2</v>
      </c>
      <c r="E490" s="6">
        <f>Table134789[[#This Row],[Calibration Value]]/Constants!$B$1</f>
        <v>76.926332103718181</v>
      </c>
      <c r="F490" s="6">
        <f t="shared" si="41"/>
        <v>1.9476093095724997E-2</v>
      </c>
      <c r="G490" s="6">
        <f>$C490/Constants!$B$2</f>
        <v>51.344999999999999</v>
      </c>
      <c r="H490" s="9">
        <f t="shared" si="38"/>
        <v>1.6898569764412535E-4</v>
      </c>
      <c r="I490" s="9">
        <f t="shared" si="39"/>
        <v>3.7931820227334691E-4</v>
      </c>
      <c r="J490" s="10">
        <f>Table134789[[#This Row],[G Mass Ratio (kg)]]*1000</f>
        <v>0.16898569764412535</v>
      </c>
      <c r="K490" s="10">
        <f>Table134789[[#This Row],[G Mass Ratio (kt)]]*1000</f>
        <v>0.37931820227334689</v>
      </c>
    </row>
    <row r="491" spans="1:11" x14ac:dyDescent="0.25">
      <c r="A491" s="12">
        <v>490</v>
      </c>
      <c r="B491" s="10">
        <f t="shared" si="37"/>
        <v>6.3</v>
      </c>
      <c r="C491" s="2">
        <f>Table134789[[#This Row],[Number]]*1000000*Table134789[[#This Row],[Multiplier]]</f>
        <v>3087000000</v>
      </c>
      <c r="D491" s="6">
        <f t="shared" si="40"/>
        <v>1.297292040816325E-2</v>
      </c>
      <c r="E491" s="6">
        <f>Table134789[[#This Row],[Calibration Value]]/Constants!$B$1</f>
        <v>77.083645666302473</v>
      </c>
      <c r="F491" s="6">
        <f t="shared" si="41"/>
        <v>1.9436345966958212E-2</v>
      </c>
      <c r="G491" s="6">
        <f>$C491/Constants!$B$2</f>
        <v>51.45</v>
      </c>
      <c r="H491" s="9">
        <f t="shared" si="38"/>
        <v>1.6829666391653854E-4</v>
      </c>
      <c r="I491" s="9">
        <f t="shared" si="39"/>
        <v>3.7777154454729278E-4</v>
      </c>
      <c r="J491" s="10">
        <f>Table134789[[#This Row],[G Mass Ratio (kg)]]*1000</f>
        <v>0.16829666391653855</v>
      </c>
      <c r="K491" s="10">
        <f>Table134789[[#This Row],[G Mass Ratio (kt)]]*1000</f>
        <v>0.37777154454729278</v>
      </c>
    </row>
    <row r="492" spans="1:11" x14ac:dyDescent="0.25">
      <c r="A492" s="12">
        <v>491</v>
      </c>
      <c r="B492" s="10">
        <f t="shared" si="37"/>
        <v>6.3</v>
      </c>
      <c r="C492" s="2">
        <f>Table134789[[#This Row],[Number]]*1000000*Table134789[[#This Row],[Multiplier]]</f>
        <v>3093300000</v>
      </c>
      <c r="D492" s="6">
        <f t="shared" si="40"/>
        <v>1.2946498981670045E-2</v>
      </c>
      <c r="E492" s="6">
        <f>Table134789[[#This Row],[Calibration Value]]/Constants!$B$1</f>
        <v>77.240959228886766</v>
      </c>
      <c r="F492" s="6">
        <f t="shared" si="41"/>
        <v>1.9396760740956261E-2</v>
      </c>
      <c r="G492" s="6">
        <f>$C492/Constants!$B$2</f>
        <v>51.555</v>
      </c>
      <c r="H492" s="9">
        <f t="shared" si="38"/>
        <v>1.6761183588238351E-4</v>
      </c>
      <c r="I492" s="9">
        <f t="shared" si="39"/>
        <v>3.7623432724190206E-4</v>
      </c>
      <c r="J492" s="10">
        <f>Table134789[[#This Row],[G Mass Ratio (kg)]]*1000</f>
        <v>0.16761183588238351</v>
      </c>
      <c r="K492" s="10">
        <f>Table134789[[#This Row],[G Mass Ratio (kt)]]*1000</f>
        <v>0.37623432724190209</v>
      </c>
    </row>
    <row r="493" spans="1:11" x14ac:dyDescent="0.25">
      <c r="A493" s="12">
        <v>492</v>
      </c>
      <c r="B493" s="10">
        <f t="shared" si="37"/>
        <v>6.3</v>
      </c>
      <c r="C493" s="2">
        <f>Table134789[[#This Row],[Number]]*1000000*Table134789[[#This Row],[Multiplier]]</f>
        <v>3099600000</v>
      </c>
      <c r="D493" s="6">
        <f t="shared" si="40"/>
        <v>1.2920184959349577E-2</v>
      </c>
      <c r="E493" s="6">
        <f>Table134789[[#This Row],[Calibration Value]]/Constants!$B$1</f>
        <v>77.398272791471058</v>
      </c>
      <c r="F493" s="6">
        <f t="shared" si="41"/>
        <v>1.9357336430507164E-2</v>
      </c>
      <c r="G493" s="6">
        <f>$C493/Constants!$B$2</f>
        <v>51.66</v>
      </c>
      <c r="H493" s="9">
        <f t="shared" si="38"/>
        <v>1.6693117938380302E-4</v>
      </c>
      <c r="I493" s="9">
        <f t="shared" si="39"/>
        <v>3.7470647368383981E-4</v>
      </c>
      <c r="J493" s="10">
        <f>Table134789[[#This Row],[G Mass Ratio (kg)]]*1000</f>
        <v>0.16693117938380303</v>
      </c>
      <c r="K493" s="10">
        <f>Table134789[[#This Row],[G Mass Ratio (kt)]]*1000</f>
        <v>0.3747064736838398</v>
      </c>
    </row>
    <row r="494" spans="1:11" x14ac:dyDescent="0.25">
      <c r="A494" s="12">
        <v>493</v>
      </c>
      <c r="B494" s="10">
        <f t="shared" si="37"/>
        <v>6.3</v>
      </c>
      <c r="C494" s="2">
        <f>Table134789[[#This Row],[Number]]*1000000*Table134789[[#This Row],[Multiplier]]</f>
        <v>3105900000</v>
      </c>
      <c r="D494" s="6">
        <f t="shared" si="40"/>
        <v>1.2893977687626759E-2</v>
      </c>
      <c r="E494" s="6">
        <f>Table134789[[#This Row],[Calibration Value]]/Constants!$B$1</f>
        <v>77.55558635405535</v>
      </c>
      <c r="F494" s="6">
        <f t="shared" si="41"/>
        <v>1.9318072056408769E-2</v>
      </c>
      <c r="G494" s="6">
        <f>$C494/Constants!$B$2</f>
        <v>51.765000000000001</v>
      </c>
      <c r="H494" s="9">
        <f t="shared" si="38"/>
        <v>1.6625466060901669E-4</v>
      </c>
      <c r="I494" s="9">
        <f t="shared" si="39"/>
        <v>3.7318790797660133E-4</v>
      </c>
      <c r="J494" s="10">
        <f>Table134789[[#This Row],[G Mass Ratio (kg)]]*1000</f>
        <v>0.1662546606090167</v>
      </c>
      <c r="K494" s="10">
        <f>Table134789[[#This Row],[G Mass Ratio (kt)]]*1000</f>
        <v>0.37318790797660134</v>
      </c>
    </row>
    <row r="495" spans="1:11" x14ac:dyDescent="0.25">
      <c r="A495" s="12">
        <v>494</v>
      </c>
      <c r="B495" s="10">
        <f t="shared" si="37"/>
        <v>6.3</v>
      </c>
      <c r="C495" s="2">
        <f>Table134789[[#This Row],[Number]]*1000000*Table134789[[#This Row],[Multiplier]]</f>
        <v>3112200000</v>
      </c>
      <c r="D495" s="6">
        <f t="shared" si="40"/>
        <v>1.2867876518218607E-2</v>
      </c>
      <c r="E495" s="6">
        <f>Table134789[[#This Row],[Calibration Value]]/Constants!$B$1</f>
        <v>77.712899916639643</v>
      </c>
      <c r="F495" s="6">
        <f t="shared" si="41"/>
        <v>1.9278966647387701E-2</v>
      </c>
      <c r="G495" s="6">
        <f>$C495/Constants!$B$2</f>
        <v>51.87</v>
      </c>
      <c r="H495" s="9">
        <f t="shared" si="38"/>
        <v>1.6558224608812183E-4</v>
      </c>
      <c r="I495" s="9">
        <f t="shared" si="39"/>
        <v>3.7167855499108734E-4</v>
      </c>
      <c r="J495" s="10">
        <f>Table134789[[#This Row],[G Mass Ratio (kg)]]*1000</f>
        <v>0.16558224608812183</v>
      </c>
      <c r="K495" s="10">
        <f>Table134789[[#This Row],[G Mass Ratio (kt)]]*1000</f>
        <v>0.37167855499108732</v>
      </c>
    </row>
    <row r="496" spans="1:11" x14ac:dyDescent="0.25">
      <c r="A496" s="12">
        <v>495</v>
      </c>
      <c r="B496" s="10">
        <f t="shared" si="37"/>
        <v>6.3</v>
      </c>
      <c r="C496" s="2">
        <f>Table134789[[#This Row],[Number]]*1000000*Table134789[[#This Row],[Multiplier]]</f>
        <v>3118500000</v>
      </c>
      <c r="D496" s="6">
        <f t="shared" si="40"/>
        <v>1.2841880808080793E-2</v>
      </c>
      <c r="E496" s="6">
        <f>Table134789[[#This Row],[Calibration Value]]/Constants!$B$1</f>
        <v>77.870213479223921</v>
      </c>
      <c r="F496" s="6">
        <f t="shared" si="41"/>
        <v>1.9240019240019241E-2</v>
      </c>
      <c r="G496" s="6">
        <f>$C496/Constants!$B$2</f>
        <v>51.975000000000001</v>
      </c>
      <c r="H496" s="9">
        <f t="shared" si="38"/>
        <v>1.6491390268895382E-4</v>
      </c>
      <c r="I496" s="9">
        <f t="shared" si="39"/>
        <v>3.701783403563106E-4</v>
      </c>
      <c r="J496" s="10">
        <f>Table134789[[#This Row],[G Mass Ratio (kg)]]*1000</f>
        <v>0.16491390268895381</v>
      </c>
      <c r="K496" s="10">
        <f>Table134789[[#This Row],[G Mass Ratio (kt)]]*1000</f>
        <v>0.37017834035631059</v>
      </c>
    </row>
    <row r="497" spans="1:11" x14ac:dyDescent="0.25">
      <c r="A497" s="12">
        <v>496</v>
      </c>
      <c r="B497" s="10">
        <f t="shared" si="37"/>
        <v>6.3</v>
      </c>
      <c r="C497" s="2">
        <f>Table134789[[#This Row],[Number]]*1000000*Table134789[[#This Row],[Multiplier]]</f>
        <v>3124800000</v>
      </c>
      <c r="D497" s="6">
        <f t="shared" si="40"/>
        <v>1.2815989919354825E-2</v>
      </c>
      <c r="E497" s="6">
        <f>Table134789[[#This Row],[Calibration Value]]/Constants!$B$1</f>
        <v>78.027527041808213</v>
      </c>
      <c r="F497" s="6">
        <f t="shared" si="41"/>
        <v>1.9201228878648235E-2</v>
      </c>
      <c r="G497" s="6">
        <f>$C497/Constants!$B$2</f>
        <v>52.08</v>
      </c>
      <c r="H497" s="9">
        <f t="shared" si="38"/>
        <v>1.6424959761300449E-4</v>
      </c>
      <c r="I497" s="9">
        <f t="shared" si="39"/>
        <v>3.6868719045023493E-4</v>
      </c>
      <c r="J497" s="10">
        <f>Table134789[[#This Row],[G Mass Ratio (kg)]]*1000</f>
        <v>0.16424959761300448</v>
      </c>
      <c r="K497" s="10">
        <f>Table134789[[#This Row],[G Mass Ratio (kt)]]*1000</f>
        <v>0.3686871904502349</v>
      </c>
    </row>
    <row r="498" spans="1:11" x14ac:dyDescent="0.25">
      <c r="A498" s="12">
        <v>497</v>
      </c>
      <c r="B498" s="10">
        <f t="shared" si="37"/>
        <v>6.3</v>
      </c>
      <c r="C498" s="2">
        <f>Table134789[[#This Row],[Number]]*1000000*Table134789[[#This Row],[Multiplier]]</f>
        <v>3131100000</v>
      </c>
      <c r="D498" s="6">
        <f t="shared" si="40"/>
        <v>1.2790203219315881E-2</v>
      </c>
      <c r="E498" s="6">
        <f>Table134789[[#This Row],[Calibration Value]]/Constants!$B$1</f>
        <v>78.184840604392505</v>
      </c>
      <c r="F498" s="6">
        <f t="shared" si="41"/>
        <v>1.9162594615310911E-2</v>
      </c>
      <c r="G498" s="6">
        <f>$C498/Constants!$B$2</f>
        <v>52.185000000000002</v>
      </c>
      <c r="H498" s="9">
        <f t="shared" si="38"/>
        <v>1.6358929839139835E-4</v>
      </c>
      <c r="I498" s="9">
        <f t="shared" si="39"/>
        <v>3.6720503239074276E-4</v>
      </c>
      <c r="J498" s="10">
        <f>Table134789[[#This Row],[G Mass Ratio (kg)]]*1000</f>
        <v>0.16358929839139835</v>
      </c>
      <c r="K498" s="10">
        <f>Table134789[[#This Row],[G Mass Ratio (kt)]]*1000</f>
        <v>0.36720503239074276</v>
      </c>
    </row>
    <row r="499" spans="1:11" x14ac:dyDescent="0.25">
      <c r="A499" s="12">
        <v>498</v>
      </c>
      <c r="B499" s="10">
        <f t="shared" si="37"/>
        <v>6.3</v>
      </c>
      <c r="C499" s="2">
        <f>Table134789[[#This Row],[Number]]*1000000*Table134789[[#This Row],[Multiplier]]</f>
        <v>3137400000</v>
      </c>
      <c r="D499" s="6">
        <f t="shared" si="40"/>
        <v>1.276452008032127E-2</v>
      </c>
      <c r="E499" s="6">
        <f>Table134789[[#This Row],[Calibration Value]]/Constants!$B$1</f>
        <v>78.342154166976798</v>
      </c>
      <c r="F499" s="6">
        <f t="shared" si="41"/>
        <v>1.9124115509657678E-2</v>
      </c>
      <c r="G499" s="6">
        <f>$C499/Constants!$B$2</f>
        <v>52.29</v>
      </c>
      <c r="H499" s="9">
        <f t="shared" si="38"/>
        <v>1.6293297288092493E-4</v>
      </c>
      <c r="I499" s="9">
        <f t="shared" si="39"/>
        <v>3.6573179402672935E-4</v>
      </c>
      <c r="J499" s="10">
        <f>Table134789[[#This Row],[G Mass Ratio (kg)]]*1000</f>
        <v>0.16293297288092493</v>
      </c>
      <c r="K499" s="10">
        <f>Table134789[[#This Row],[G Mass Ratio (kt)]]*1000</f>
        <v>0.36573179402672934</v>
      </c>
    </row>
    <row r="500" spans="1:11" x14ac:dyDescent="0.25">
      <c r="A500" s="12">
        <v>499</v>
      </c>
      <c r="B500" s="10">
        <f t="shared" si="37"/>
        <v>6.3</v>
      </c>
      <c r="C500" s="2">
        <f>Table134789[[#This Row],[Number]]*1000000*Table134789[[#This Row],[Multiplier]]</f>
        <v>3143700000</v>
      </c>
      <c r="D500" s="6">
        <f t="shared" si="40"/>
        <v>1.2738939879759504E-2</v>
      </c>
      <c r="E500" s="6">
        <f>Table134789[[#This Row],[Calibration Value]]/Constants!$B$1</f>
        <v>78.49946772956109</v>
      </c>
      <c r="F500" s="6">
        <f t="shared" si="41"/>
        <v>1.90857906288768E-2</v>
      </c>
      <c r="G500" s="6">
        <f>$C500/Constants!$B$2</f>
        <v>52.395000000000003</v>
      </c>
      <c r="H500" s="9">
        <f t="shared" si="38"/>
        <v>1.622805892601271E-4</v>
      </c>
      <c r="I500" s="9">
        <f t="shared" si="39"/>
        <v>3.6426740392932146E-4</v>
      </c>
      <c r="J500" s="10">
        <f>Table134789[[#This Row],[G Mass Ratio (kg)]]*1000</f>
        <v>0.16228058926012709</v>
      </c>
      <c r="K500" s="10">
        <f>Table134789[[#This Row],[G Mass Ratio (kt)]]*1000</f>
        <v>0.36426740392932144</v>
      </c>
    </row>
    <row r="501" spans="1:11" x14ac:dyDescent="0.25">
      <c r="A501" s="12">
        <v>500</v>
      </c>
      <c r="B501" s="10">
        <f t="shared" si="37"/>
        <v>6.3</v>
      </c>
      <c r="C501" s="2">
        <f>Table134789[[#This Row],[Number]]*1000000*Table134789[[#This Row],[Multiplier]]</f>
        <v>3150000000</v>
      </c>
      <c r="D501" s="6">
        <f t="shared" si="40"/>
        <v>1.2713461999999984E-2</v>
      </c>
      <c r="E501" s="6">
        <f>Table134789[[#This Row],[Calibration Value]]/Constants!$B$1</f>
        <v>78.656781292145382</v>
      </c>
      <c r="F501" s="6">
        <f t="shared" si="41"/>
        <v>1.9047619047619049E-2</v>
      </c>
      <c r="G501" s="6">
        <f>$C501/Constants!$B$2</f>
        <v>52.5</v>
      </c>
      <c r="H501" s="9">
        <f t="shared" si="38"/>
        <v>1.6163211602544361E-4</v>
      </c>
      <c r="I501" s="9">
        <f t="shared" si="39"/>
        <v>3.6281179138322002E-4</v>
      </c>
      <c r="J501" s="10">
        <f>Table134789[[#This Row],[G Mass Ratio (kg)]]*1000</f>
        <v>0.16163211602544361</v>
      </c>
      <c r="K501" s="10">
        <f>Table134789[[#This Row],[G Mass Ratio (kt)]]*1000</f>
        <v>0.36281179138322001</v>
      </c>
    </row>
    <row r="502" spans="1:11" x14ac:dyDescent="0.25">
      <c r="A502" s="12">
        <v>501</v>
      </c>
      <c r="B502" s="10">
        <f t="shared" si="37"/>
        <v>6.3</v>
      </c>
      <c r="C502" s="2">
        <f>Table134789[[#This Row],[Number]]*1000000*Table134789[[#This Row],[Multiplier]]</f>
        <v>3156300000</v>
      </c>
      <c r="D502" s="6">
        <f t="shared" si="40"/>
        <v>1.2688085828343298E-2</v>
      </c>
      <c r="E502" s="6">
        <f>Table134789[[#This Row],[Calibration Value]]/Constants!$B$1</f>
        <v>78.814094854729674</v>
      </c>
      <c r="F502" s="6">
        <f t="shared" si="41"/>
        <v>1.9009599847923202E-2</v>
      </c>
      <c r="G502" s="6">
        <f>$C502/Constants!$B$2</f>
        <v>52.604999999999997</v>
      </c>
      <c r="H502" s="9">
        <f t="shared" si="38"/>
        <v>1.6098752198740604E-4</v>
      </c>
      <c r="I502" s="9">
        <f t="shared" si="39"/>
        <v>3.6136488637816182E-4</v>
      </c>
      <c r="J502" s="10">
        <f>Table134789[[#This Row],[G Mass Ratio (kg)]]*1000</f>
        <v>0.16098752198740604</v>
      </c>
      <c r="K502" s="10">
        <f>Table134789[[#This Row],[G Mass Ratio (kt)]]*1000</f>
        <v>0.36136488637816183</v>
      </c>
    </row>
    <row r="503" spans="1:11" x14ac:dyDescent="0.25">
      <c r="A503" s="12">
        <v>502</v>
      </c>
      <c r="B503" s="10">
        <f t="shared" si="37"/>
        <v>6.3</v>
      </c>
      <c r="C503" s="2">
        <f>Table134789[[#This Row],[Number]]*1000000*Table134789[[#This Row],[Multiplier]]</f>
        <v>3162600000</v>
      </c>
      <c r="D503" s="6">
        <f t="shared" si="40"/>
        <v>1.2662810756972096E-2</v>
      </c>
      <c r="E503" s="6">
        <f>Table134789[[#This Row],[Calibration Value]]/Constants!$B$1</f>
        <v>78.971408417313967</v>
      </c>
      <c r="F503" s="6">
        <f t="shared" si="41"/>
        <v>1.8971732119142479E-2</v>
      </c>
      <c r="G503" s="6">
        <f>$C503/Constants!$B$2</f>
        <v>52.71</v>
      </c>
      <c r="H503" s="9">
        <f t="shared" si="38"/>
        <v>1.6034677626688824E-4</v>
      </c>
      <c r="I503" s="9">
        <f t="shared" si="39"/>
        <v>3.5992661960050236E-4</v>
      </c>
      <c r="J503" s="10">
        <f>Table134789[[#This Row],[G Mass Ratio (kg)]]*1000</f>
        <v>0.16034677626688823</v>
      </c>
      <c r="K503" s="10">
        <f>Table134789[[#This Row],[G Mass Ratio (kt)]]*1000</f>
        <v>0.35992661960050237</v>
      </c>
    </row>
    <row r="504" spans="1:11" x14ac:dyDescent="0.25">
      <c r="A504" s="12">
        <v>503</v>
      </c>
      <c r="B504" s="10">
        <f t="shared" si="37"/>
        <v>6.3</v>
      </c>
      <c r="C504" s="2">
        <f>Table134789[[#This Row],[Number]]*1000000*Table134789[[#This Row],[Multiplier]]</f>
        <v>3168900000</v>
      </c>
      <c r="D504" s="6">
        <f t="shared" si="40"/>
        <v>1.2637636182902569E-2</v>
      </c>
      <c r="E504" s="6">
        <f>Table134789[[#This Row],[Calibration Value]]/Constants!$B$1</f>
        <v>79.128721979898259</v>
      </c>
      <c r="F504" s="6">
        <f t="shared" si="41"/>
        <v>1.8934014957871819E-2</v>
      </c>
      <c r="G504" s="6">
        <f>$C504/Constants!$B$2</f>
        <v>52.814999999999998</v>
      </c>
      <c r="H504" s="9">
        <f t="shared" si="38"/>
        <v>1.5970984829140821E-4</v>
      </c>
      <c r="I504" s="9">
        <f t="shared" si="39"/>
        <v>3.5849692242491377E-4</v>
      </c>
      <c r="J504" s="10">
        <f>Table134789[[#This Row],[G Mass Ratio (kg)]]*1000</f>
        <v>0.15970984829140822</v>
      </c>
      <c r="K504" s="10">
        <f>Table134789[[#This Row],[G Mass Ratio (kt)]]*1000</f>
        <v>0.35849692242491377</v>
      </c>
    </row>
    <row r="505" spans="1:11" x14ac:dyDescent="0.25">
      <c r="A505" s="12">
        <v>504</v>
      </c>
      <c r="B505" s="10">
        <f t="shared" si="37"/>
        <v>6.3</v>
      </c>
      <c r="C505" s="2">
        <f>Table134789[[#This Row],[Number]]*1000000*Table134789[[#This Row],[Multiplier]]</f>
        <v>3175200000</v>
      </c>
      <c r="D505" s="6">
        <f t="shared" si="40"/>
        <v>1.2612561507936495E-2</v>
      </c>
      <c r="E505" s="6">
        <f>Table134789[[#This Row],[Calibration Value]]/Constants!$B$1</f>
        <v>79.286035542482537</v>
      </c>
      <c r="F505" s="6">
        <f t="shared" si="41"/>
        <v>1.889644746787604E-2</v>
      </c>
      <c r="G505" s="6">
        <f>$C505/Constants!$B$2</f>
        <v>52.92</v>
      </c>
      <c r="H505" s="9">
        <f t="shared" si="38"/>
        <v>1.5907670779148129E-4</v>
      </c>
      <c r="I505" s="9">
        <f t="shared" si="39"/>
        <v>3.570757269061988E-4</v>
      </c>
      <c r="J505" s="10">
        <f>Table134789[[#This Row],[G Mass Ratio (kg)]]*1000</f>
        <v>0.15907670779148128</v>
      </c>
      <c r="K505" s="10">
        <f>Table134789[[#This Row],[G Mass Ratio (kt)]]*1000</f>
        <v>0.35707572690619882</v>
      </c>
    </row>
    <row r="506" spans="1:11" x14ac:dyDescent="0.25">
      <c r="A506" s="12">
        <v>505</v>
      </c>
      <c r="B506" s="10">
        <f t="shared" si="37"/>
        <v>6.3</v>
      </c>
      <c r="C506" s="2">
        <f>Table134789[[#This Row],[Number]]*1000000*Table134789[[#This Row],[Multiplier]]</f>
        <v>3181500000</v>
      </c>
      <c r="D506" s="6">
        <f t="shared" si="40"/>
        <v>1.2587586138613847E-2</v>
      </c>
      <c r="E506" s="6">
        <f>Table134789[[#This Row],[Calibration Value]]/Constants!$B$1</f>
        <v>79.443349105066829</v>
      </c>
      <c r="F506" s="6">
        <f t="shared" si="41"/>
        <v>1.885902876001886E-2</v>
      </c>
      <c r="G506" s="6">
        <f>$C506/Constants!$B$2</f>
        <v>53.024999999999999</v>
      </c>
      <c r="H506" s="9">
        <f t="shared" si="38"/>
        <v>1.5844732479702346E-4</v>
      </c>
      <c r="I506" s="9">
        <f t="shared" si="39"/>
        <v>3.556629657712185E-4</v>
      </c>
      <c r="J506" s="10">
        <f>Table134789[[#This Row],[G Mass Ratio (kg)]]*1000</f>
        <v>0.15844732479702345</v>
      </c>
      <c r="K506" s="10">
        <f>Table134789[[#This Row],[G Mass Ratio (kt)]]*1000</f>
        <v>0.35566296577121848</v>
      </c>
    </row>
    <row r="507" spans="1:11" x14ac:dyDescent="0.25">
      <c r="A507" s="12">
        <v>506</v>
      </c>
      <c r="B507" s="10">
        <f t="shared" si="37"/>
        <v>6.3</v>
      </c>
      <c r="C507" s="2">
        <f>Table134789[[#This Row],[Number]]*1000000*Table134789[[#This Row],[Multiplier]]</f>
        <v>3187800000</v>
      </c>
      <c r="D507" s="6">
        <f t="shared" si="40"/>
        <v>1.2562709486165993E-2</v>
      </c>
      <c r="E507" s="6">
        <f>Table134789[[#This Row],[Calibration Value]]/Constants!$B$1</f>
        <v>79.600662667651122</v>
      </c>
      <c r="F507" s="6">
        <f t="shared" si="41"/>
        <v>1.8821757952192732E-2</v>
      </c>
      <c r="G507" s="6">
        <f>$C507/Constants!$B$2</f>
        <v>53.13</v>
      </c>
      <c r="H507" s="9">
        <f t="shared" si="38"/>
        <v>1.5782166963380502E-4</v>
      </c>
      <c r="I507" s="9">
        <f t="shared" si="39"/>
        <v>3.5425857241093038E-4</v>
      </c>
      <c r="J507" s="10">
        <f>Table134789[[#This Row],[G Mass Ratio (kg)]]*1000</f>
        <v>0.15782166963380503</v>
      </c>
      <c r="K507" s="10">
        <f>Table134789[[#This Row],[G Mass Ratio (kt)]]*1000</f>
        <v>0.35425857241093039</v>
      </c>
    </row>
    <row r="508" spans="1:11" x14ac:dyDescent="0.25">
      <c r="A508" s="12">
        <v>507</v>
      </c>
      <c r="B508" s="10">
        <f t="shared" si="37"/>
        <v>6.3</v>
      </c>
      <c r="C508" s="2">
        <f>Table134789[[#This Row],[Number]]*1000000*Table134789[[#This Row],[Multiplier]]</f>
        <v>3194100000</v>
      </c>
      <c r="D508" s="6">
        <f t="shared" si="40"/>
        <v>1.2537930966469414E-2</v>
      </c>
      <c r="E508" s="6">
        <f>Table134789[[#This Row],[Calibration Value]]/Constants!$B$1</f>
        <v>79.757976230235414</v>
      </c>
      <c r="F508" s="6">
        <f t="shared" si="41"/>
        <v>1.8784634169249553E-2</v>
      </c>
      <c r="G508" s="6">
        <f>$C508/Constants!$B$2</f>
        <v>53.234999999999999</v>
      </c>
      <c r="H508" s="9">
        <f t="shared" si="38"/>
        <v>1.5719971291995266E-4</v>
      </c>
      <c r="I508" s="9">
        <f t="shared" si="39"/>
        <v>3.5286248087253787E-4</v>
      </c>
      <c r="J508" s="10">
        <f>Table134789[[#This Row],[G Mass Ratio (kg)]]*1000</f>
        <v>0.15719971291995266</v>
      </c>
      <c r="K508" s="10">
        <f>Table134789[[#This Row],[G Mass Ratio (kt)]]*1000</f>
        <v>0.35286248087253785</v>
      </c>
    </row>
    <row r="509" spans="1:11" x14ac:dyDescent="0.25">
      <c r="A509" s="12">
        <v>508</v>
      </c>
      <c r="B509" s="10">
        <f t="shared" si="37"/>
        <v>6.3</v>
      </c>
      <c r="C509" s="2">
        <f>Table134789[[#This Row],[Number]]*1000000*Table134789[[#This Row],[Multiplier]]</f>
        <v>3200400000</v>
      </c>
      <c r="D509" s="6">
        <f t="shared" si="40"/>
        <v>1.2513249999999984E-2</v>
      </c>
      <c r="E509" s="6">
        <f>Table134789[[#This Row],[Calibration Value]]/Constants!$B$1</f>
        <v>79.915289792819706</v>
      </c>
      <c r="F509" s="6">
        <f t="shared" si="41"/>
        <v>1.8747656542932131E-2</v>
      </c>
      <c r="G509" s="6">
        <f>$C509/Constants!$B$2</f>
        <v>53.34</v>
      </c>
      <c r="H509" s="9">
        <f t="shared" si="38"/>
        <v>1.5658142556249961E-4</v>
      </c>
      <c r="I509" s="9">
        <f t="shared" si="39"/>
        <v>3.5147462585174597E-4</v>
      </c>
      <c r="J509" s="10">
        <f>Table134789[[#This Row],[G Mass Ratio (kg)]]*1000</f>
        <v>0.1565814255624996</v>
      </c>
      <c r="K509" s="10">
        <f>Table134789[[#This Row],[G Mass Ratio (kt)]]*1000</f>
        <v>0.35147462585174599</v>
      </c>
    </row>
    <row r="510" spans="1:11" x14ac:dyDescent="0.25">
      <c r="A510" s="12">
        <v>509</v>
      </c>
      <c r="B510" s="10">
        <f t="shared" si="37"/>
        <v>6.3</v>
      </c>
      <c r="C510" s="2">
        <f>Table134789[[#This Row],[Number]]*1000000*Table134789[[#This Row],[Multiplier]]</f>
        <v>3206700000</v>
      </c>
      <c r="D510" s="6">
        <f t="shared" si="40"/>
        <v>1.2488666011787804E-2</v>
      </c>
      <c r="E510" s="6">
        <f>Table134789[[#This Row],[Calibration Value]]/Constants!$B$1</f>
        <v>80.072603355403999</v>
      </c>
      <c r="F510" s="6">
        <f t="shared" si="41"/>
        <v>1.8710824211806532E-2</v>
      </c>
      <c r="G510" s="6">
        <f>$C510/Constants!$B$2</f>
        <v>53.445</v>
      </c>
      <c r="H510" s="9">
        <f t="shared" si="38"/>
        <v>1.5596677875398388E-4</v>
      </c>
      <c r="I510" s="9">
        <f t="shared" si="39"/>
        <v>3.500949426851255E-4</v>
      </c>
      <c r="J510" s="10">
        <f>Table134789[[#This Row],[G Mass Ratio (kg)]]*1000</f>
        <v>0.15596677875398388</v>
      </c>
      <c r="K510" s="10">
        <f>Table134789[[#This Row],[G Mass Ratio (kt)]]*1000</f>
        <v>0.35009494268512548</v>
      </c>
    </row>
    <row r="511" spans="1:11" x14ac:dyDescent="0.25">
      <c r="A511" s="12">
        <v>510</v>
      </c>
      <c r="B511" s="10">
        <f t="shared" si="37"/>
        <v>6.3</v>
      </c>
      <c r="C511" s="2">
        <f>Table134789[[#This Row],[Number]]*1000000*Table134789[[#This Row],[Multiplier]]</f>
        <v>3213000000</v>
      </c>
      <c r="D511" s="6">
        <f t="shared" si="40"/>
        <v>1.2464178431372534E-2</v>
      </c>
      <c r="E511" s="6">
        <f>Table134789[[#This Row],[Calibration Value]]/Constants!$B$1</f>
        <v>80.229916917988291</v>
      </c>
      <c r="F511" s="6">
        <f t="shared" si="41"/>
        <v>1.8674136321195144E-2</v>
      </c>
      <c r="G511" s="6">
        <f>$C511/Constants!$B$2</f>
        <v>53.55</v>
      </c>
      <c r="H511" s="9">
        <f t="shared" si="38"/>
        <v>1.5535574396909228E-4</v>
      </c>
      <c r="I511" s="9">
        <f t="shared" si="39"/>
        <v>3.487233673425797E-4</v>
      </c>
      <c r="J511" s="10">
        <f>Table134789[[#This Row],[G Mass Ratio (kg)]]*1000</f>
        <v>0.1553557439690923</v>
      </c>
      <c r="K511" s="10">
        <f>Table134789[[#This Row],[G Mass Ratio (kt)]]*1000</f>
        <v>0.34872336734257969</v>
      </c>
    </row>
    <row r="512" spans="1:11" x14ac:dyDescent="0.25">
      <c r="A512" s="12">
        <v>511</v>
      </c>
      <c r="B512" s="10">
        <f t="shared" si="37"/>
        <v>6.3</v>
      </c>
      <c r="C512" s="2">
        <f>Table134789[[#This Row],[Number]]*1000000*Table134789[[#This Row],[Multiplier]]</f>
        <v>3219300000</v>
      </c>
      <c r="D512" s="6">
        <f t="shared" si="40"/>
        <v>1.243978669275928E-2</v>
      </c>
      <c r="E512" s="6">
        <f>Table134789[[#This Row],[Calibration Value]]/Constants!$B$1</f>
        <v>80.387230480572583</v>
      </c>
      <c r="F512" s="6">
        <f t="shared" si="41"/>
        <v>1.8637592023110612E-2</v>
      </c>
      <c r="G512" s="6">
        <f>$C512/Constants!$B$2</f>
        <v>53.655000000000001</v>
      </c>
      <c r="H512" s="9">
        <f t="shared" si="38"/>
        <v>1.5474829296135086E-4</v>
      </c>
      <c r="I512" s="9">
        <f t="shared" si="39"/>
        <v>3.4735983641991634E-4</v>
      </c>
      <c r="J512" s="10">
        <f>Table134789[[#This Row],[G Mass Ratio (kg)]]*1000</f>
        <v>0.15474829296135087</v>
      </c>
      <c r="K512" s="10">
        <f>Table134789[[#This Row],[G Mass Ratio (kt)]]*1000</f>
        <v>0.34735983641991636</v>
      </c>
    </row>
    <row r="513" spans="1:11" x14ac:dyDescent="0.25">
      <c r="A513" s="12">
        <v>512</v>
      </c>
      <c r="B513" s="10">
        <f t="shared" si="37"/>
        <v>6.3</v>
      </c>
      <c r="C513" s="2">
        <f>Table134789[[#This Row],[Number]]*1000000*Table134789[[#This Row],[Multiplier]]</f>
        <v>3225600000</v>
      </c>
      <c r="D513" s="6">
        <f t="shared" si="40"/>
        <v>1.2415490234374984E-2</v>
      </c>
      <c r="E513" s="6">
        <f>Table134789[[#This Row],[Calibration Value]]/Constants!$B$1</f>
        <v>80.544544043156876</v>
      </c>
      <c r="F513" s="6">
        <f t="shared" si="41"/>
        <v>1.8601190476190476E-2</v>
      </c>
      <c r="G513" s="6">
        <f>$C513/Constants!$B$2</f>
        <v>53.76</v>
      </c>
      <c r="H513" s="9">
        <f t="shared" si="38"/>
        <v>1.5414439775986061E-4</v>
      </c>
      <c r="I513" s="9">
        <f t="shared" si="39"/>
        <v>3.4600428713151926E-4</v>
      </c>
      <c r="J513" s="10">
        <f>Table134789[[#This Row],[G Mass Ratio (kg)]]*1000</f>
        <v>0.15414439775986061</v>
      </c>
      <c r="K513" s="10">
        <f>Table134789[[#This Row],[G Mass Ratio (kt)]]*1000</f>
        <v>0.34600428713151926</v>
      </c>
    </row>
    <row r="514" spans="1:11" x14ac:dyDescent="0.25">
      <c r="A514" s="12">
        <v>513</v>
      </c>
      <c r="B514" s="10">
        <f t="shared" ref="B514:B577" si="42">6.3</f>
        <v>6.3</v>
      </c>
      <c r="C514" s="2">
        <f>Table134789[[#This Row],[Number]]*1000000*Table134789[[#This Row],[Multiplier]]</f>
        <v>3231900000</v>
      </c>
      <c r="D514" s="6">
        <f t="shared" si="40"/>
        <v>1.2391288499025327E-2</v>
      </c>
      <c r="E514" s="6">
        <f>Table134789[[#This Row],[Calibration Value]]/Constants!$B$1</f>
        <v>80.701857605741154</v>
      </c>
      <c r="F514" s="6">
        <f t="shared" si="41"/>
        <v>1.8564930845632599E-2</v>
      </c>
      <c r="G514" s="6">
        <f>$C514/Constants!$B$2</f>
        <v>53.865000000000002</v>
      </c>
      <c r="H514" s="9">
        <f t="shared" ref="H514:H577" si="43">POWER($D514,2)</f>
        <v>1.5354403066607732E-4</v>
      </c>
      <c r="I514" s="9">
        <f t="shared" ref="I514:I577" si="44">POWER($F514,2)</f>
        <v>3.4465665730312072E-4</v>
      </c>
      <c r="J514" s="10">
        <f>Table134789[[#This Row],[G Mass Ratio (kg)]]*1000</f>
        <v>0.15354403066607733</v>
      </c>
      <c r="K514" s="10">
        <f>Table134789[[#This Row],[G Mass Ratio (kt)]]*1000</f>
        <v>0.34465665730312073</v>
      </c>
    </row>
    <row r="515" spans="1:11" x14ac:dyDescent="0.25">
      <c r="A515" s="12">
        <v>514</v>
      </c>
      <c r="B515" s="10">
        <f t="shared" si="42"/>
        <v>6.3</v>
      </c>
      <c r="C515" s="2">
        <f>Table134789[[#This Row],[Number]]*1000000*Table134789[[#This Row],[Multiplier]]</f>
        <v>3238200000</v>
      </c>
      <c r="D515" s="6">
        <f t="shared" si="40"/>
        <v>1.2367180933852126E-2</v>
      </c>
      <c r="E515" s="6">
        <f>Table134789[[#This Row],[Calibration Value]]/Constants!$B$1</f>
        <v>80.859171168325446</v>
      </c>
      <c r="F515" s="6">
        <f t="shared" si="41"/>
        <v>1.8528812303131369E-2</v>
      </c>
      <c r="G515" s="6">
        <f>$C515/Constants!$B$2</f>
        <v>53.97</v>
      </c>
      <c r="H515" s="9">
        <f t="shared" si="43"/>
        <v>1.5294716425063554E-4</v>
      </c>
      <c r="I515" s="9">
        <f t="shared" si="44"/>
        <v>3.433168853646724E-4</v>
      </c>
      <c r="J515" s="10">
        <f>Table134789[[#This Row],[G Mass Ratio (kg)]]*1000</f>
        <v>0.15294716425063554</v>
      </c>
      <c r="K515" s="10">
        <f>Table134789[[#This Row],[G Mass Ratio (kt)]]*1000</f>
        <v>0.34331688536467242</v>
      </c>
    </row>
    <row r="516" spans="1:11" x14ac:dyDescent="0.25">
      <c r="A516" s="12">
        <v>515</v>
      </c>
      <c r="B516" s="10">
        <f t="shared" si="42"/>
        <v>6.3</v>
      </c>
      <c r="C516" s="2">
        <f>Table134789[[#This Row],[Number]]*1000000*Table134789[[#This Row],[Multiplier]]</f>
        <v>3244500000</v>
      </c>
      <c r="D516" s="6">
        <f t="shared" si="40"/>
        <v>1.2343166990291247E-2</v>
      </c>
      <c r="E516" s="6">
        <f>Table134789[[#This Row],[Calibration Value]]/Constants!$B$1</f>
        <v>81.016484730909738</v>
      </c>
      <c r="F516" s="6">
        <f t="shared" si="41"/>
        <v>1.8492834026814609E-2</v>
      </c>
      <c r="G516" s="6">
        <f>$C516/Constants!$B$2</f>
        <v>54.075000000000003</v>
      </c>
      <c r="H516" s="9">
        <f t="shared" si="43"/>
        <v>1.5235377135021548E-4</v>
      </c>
      <c r="I516" s="9">
        <f t="shared" si="44"/>
        <v>3.4198491034331222E-4</v>
      </c>
      <c r="J516" s="10">
        <f>Table134789[[#This Row],[G Mass Ratio (kg)]]*1000</f>
        <v>0.15235377135021549</v>
      </c>
      <c r="K516" s="10">
        <f>Table134789[[#This Row],[G Mass Ratio (kt)]]*1000</f>
        <v>0.34198491034331224</v>
      </c>
    </row>
    <row r="517" spans="1:11" x14ac:dyDescent="0.25">
      <c r="A517" s="12">
        <v>516</v>
      </c>
      <c r="B517" s="10">
        <f t="shared" si="42"/>
        <v>6.3</v>
      </c>
      <c r="C517" s="2">
        <f>Table134789[[#This Row],[Number]]*1000000*Table134789[[#This Row],[Multiplier]]</f>
        <v>3250800000</v>
      </c>
      <c r="D517" s="6">
        <f t="shared" si="40"/>
        <v>1.2319246124030993E-2</v>
      </c>
      <c r="E517" s="6">
        <f>Table134789[[#This Row],[Calibration Value]]/Constants!$B$1</f>
        <v>81.173798293494031</v>
      </c>
      <c r="F517" s="6">
        <f t="shared" si="41"/>
        <v>1.8456995201181249E-2</v>
      </c>
      <c r="G517" s="6">
        <f>$C517/Constants!$B$2</f>
        <v>54.18</v>
      </c>
      <c r="H517" s="9">
        <f t="shared" si="43"/>
        <v>1.5176382506445265E-4</v>
      </c>
      <c r="I517" s="9">
        <f t="shared" si="44"/>
        <v>3.4066067185642765E-4</v>
      </c>
      <c r="J517" s="10">
        <f>Table134789[[#This Row],[G Mass Ratio (kg)]]*1000</f>
        <v>0.15176382506445266</v>
      </c>
      <c r="K517" s="10">
        <f>Table134789[[#This Row],[G Mass Ratio (kt)]]*1000</f>
        <v>0.34066067185642768</v>
      </c>
    </row>
    <row r="518" spans="1:11" x14ac:dyDescent="0.25">
      <c r="A518" s="12">
        <v>517</v>
      </c>
      <c r="B518" s="10">
        <f t="shared" si="42"/>
        <v>6.3</v>
      </c>
      <c r="C518" s="2">
        <f>Table134789[[#This Row],[Number]]*1000000*Table134789[[#This Row],[Multiplier]]</f>
        <v>3257100000</v>
      </c>
      <c r="D518" s="6">
        <f t="shared" si="40"/>
        <v>1.2295417794970972E-2</v>
      </c>
      <c r="E518" s="6">
        <f>Table134789[[#This Row],[Calibration Value]]/Constants!$B$1</f>
        <v>81.331111856078323</v>
      </c>
      <c r="F518" s="6">
        <f t="shared" si="41"/>
        <v>1.84212950170397E-2</v>
      </c>
      <c r="G518" s="6">
        <f>$C518/Constants!$B$2</f>
        <v>54.284999999999997</v>
      </c>
      <c r="H518" s="9">
        <f t="shared" si="43"/>
        <v>1.5117729875288883E-4</v>
      </c>
      <c r="I518" s="9">
        <f t="shared" si="44"/>
        <v>3.3934411010481171E-4</v>
      </c>
      <c r="J518" s="10">
        <f>Table134789[[#This Row],[G Mass Ratio (kg)]]*1000</f>
        <v>0.15117729875288882</v>
      </c>
      <c r="K518" s="10">
        <f>Table134789[[#This Row],[G Mass Ratio (kt)]]*1000</f>
        <v>0.33934411010481169</v>
      </c>
    </row>
    <row r="519" spans="1:11" x14ac:dyDescent="0.25">
      <c r="A519" s="12">
        <v>518</v>
      </c>
      <c r="B519" s="10">
        <f t="shared" si="42"/>
        <v>6.3</v>
      </c>
      <c r="C519" s="2">
        <f>Table134789[[#This Row],[Number]]*1000000*Table134789[[#This Row],[Multiplier]]</f>
        <v>3263400000</v>
      </c>
      <c r="D519" s="6">
        <f t="shared" si="40"/>
        <v>1.2271681467181453E-2</v>
      </c>
      <c r="E519" s="6">
        <f>Table134789[[#This Row],[Calibration Value]]/Constants!$B$1</f>
        <v>81.488425418662615</v>
      </c>
      <c r="F519" s="6">
        <f t="shared" si="41"/>
        <v>1.8385732671446955E-2</v>
      </c>
      <c r="G519" s="6">
        <f>$C519/Constants!$B$2</f>
        <v>54.39</v>
      </c>
      <c r="H519" s="9">
        <f t="shared" si="43"/>
        <v>1.5059416603196472E-4</v>
      </c>
      <c r="I519" s="9">
        <f t="shared" si="44"/>
        <v>3.3803516586591203E-4</v>
      </c>
      <c r="J519" s="10">
        <f>Table134789[[#This Row],[G Mass Ratio (kg)]]*1000</f>
        <v>0.15059416603196471</v>
      </c>
      <c r="K519" s="10">
        <f>Table134789[[#This Row],[G Mass Ratio (kt)]]*1000</f>
        <v>0.33803516586591204</v>
      </c>
    </row>
    <row r="520" spans="1:11" x14ac:dyDescent="0.25">
      <c r="A520" s="12">
        <v>519</v>
      </c>
      <c r="B520" s="10">
        <f t="shared" si="42"/>
        <v>6.3</v>
      </c>
      <c r="C520" s="2">
        <f>Table134789[[#This Row],[Number]]*1000000*Table134789[[#This Row],[Multiplier]]</f>
        <v>3269700000</v>
      </c>
      <c r="D520" s="6">
        <f t="shared" si="40"/>
        <v>1.2248036608863184E-2</v>
      </c>
      <c r="E520" s="6">
        <f>Table134789[[#This Row],[Calibration Value]]/Constants!$B$1</f>
        <v>81.645738981246907</v>
      </c>
      <c r="F520" s="6">
        <f t="shared" si="41"/>
        <v>1.8350307367648408E-2</v>
      </c>
      <c r="G520" s="6">
        <f>$C520/Constants!$B$2</f>
        <v>54.494999999999997</v>
      </c>
      <c r="H520" s="9">
        <f t="shared" si="43"/>
        <v>1.5001440077205277E-4</v>
      </c>
      <c r="I520" s="9">
        <f t="shared" si="44"/>
        <v>3.3673378048717145E-4</v>
      </c>
      <c r="J520" s="10">
        <f>Table134789[[#This Row],[G Mass Ratio (kg)]]*1000</f>
        <v>0.15001440077205278</v>
      </c>
      <c r="K520" s="10">
        <f>Table134789[[#This Row],[G Mass Ratio (kt)]]*1000</f>
        <v>0.33673378048717145</v>
      </c>
    </row>
    <row r="521" spans="1:11" x14ac:dyDescent="0.25">
      <c r="A521" s="12">
        <v>520</v>
      </c>
      <c r="B521" s="10">
        <f t="shared" si="42"/>
        <v>6.3</v>
      </c>
      <c r="C521" s="2">
        <f>Table134789[[#This Row],[Number]]*1000000*Table134789[[#This Row],[Multiplier]]</f>
        <v>3276000000</v>
      </c>
      <c r="D521" s="6">
        <f t="shared" si="40"/>
        <v>1.2224482692307677E-2</v>
      </c>
      <c r="E521" s="6">
        <f>Table134789[[#This Row],[Calibration Value]]/Constants!$B$1</f>
        <v>81.8030525438312</v>
      </c>
      <c r="F521" s="6">
        <f t="shared" si="41"/>
        <v>1.8315018315018316E-2</v>
      </c>
      <c r="G521" s="6">
        <f>$C521/Constants!$B$2</f>
        <v>54.6</v>
      </c>
      <c r="H521" s="9">
        <f t="shared" si="43"/>
        <v>1.4943797709452995E-4</v>
      </c>
      <c r="I521" s="9">
        <f t="shared" si="44"/>
        <v>3.3543989587945632E-4</v>
      </c>
      <c r="J521" s="10">
        <f>Table134789[[#This Row],[G Mass Ratio (kg)]]*1000</f>
        <v>0.14943797709452994</v>
      </c>
      <c r="K521" s="10">
        <f>Table134789[[#This Row],[G Mass Ratio (kt)]]*1000</f>
        <v>0.33543989587945633</v>
      </c>
    </row>
    <row r="522" spans="1:11" x14ac:dyDescent="0.25">
      <c r="A522" s="12">
        <v>521</v>
      </c>
      <c r="B522" s="10">
        <f t="shared" si="42"/>
        <v>6.3</v>
      </c>
      <c r="C522" s="2">
        <f>Table134789[[#This Row],[Number]]*1000000*Table134789[[#This Row],[Multiplier]]</f>
        <v>3282300000</v>
      </c>
      <c r="D522" s="6">
        <f t="shared" si="40"/>
        <v>1.2201019193857949E-2</v>
      </c>
      <c r="E522" s="6">
        <f>Table134789[[#This Row],[Calibration Value]]/Constants!$B$1</f>
        <v>81.960366106415492</v>
      </c>
      <c r="F522" s="6">
        <f t="shared" si="41"/>
        <v>1.8279864729001005E-2</v>
      </c>
      <c r="G522" s="6">
        <f>$C522/Constants!$B$2</f>
        <v>54.704999999999998</v>
      </c>
      <c r="H522" s="9">
        <f t="shared" si="43"/>
        <v>1.4886486936889007E-4</v>
      </c>
      <c r="I522" s="9">
        <f t="shared" si="44"/>
        <v>3.3415345451057502E-4</v>
      </c>
      <c r="J522" s="10">
        <f>Table134789[[#This Row],[G Mass Ratio (kg)]]*1000</f>
        <v>0.14886486936889007</v>
      </c>
      <c r="K522" s="10">
        <f>Table134789[[#This Row],[G Mass Ratio (kt)]]*1000</f>
        <v>0.33415345451057504</v>
      </c>
    </row>
    <row r="523" spans="1:11" x14ac:dyDescent="0.25">
      <c r="A523" s="12">
        <v>522</v>
      </c>
      <c r="B523" s="10">
        <f t="shared" si="42"/>
        <v>6.3</v>
      </c>
      <c r="C523" s="2">
        <f>Table134789[[#This Row],[Number]]*1000000*Table134789[[#This Row],[Multiplier]]</f>
        <v>3288600000</v>
      </c>
      <c r="D523" s="6">
        <f t="shared" si="40"/>
        <v>1.2177645593869718E-2</v>
      </c>
      <c r="E523" s="6">
        <f>Table134789[[#This Row],[Calibration Value]]/Constants!$B$1</f>
        <v>82.11767966899977</v>
      </c>
      <c r="F523" s="6">
        <f t="shared" si="41"/>
        <v>1.8244845831052726E-2</v>
      </c>
      <c r="G523" s="6">
        <f>$C523/Constants!$B$2</f>
        <v>54.81</v>
      </c>
      <c r="H523" s="9">
        <f t="shared" si="43"/>
        <v>1.4829505220989456E-4</v>
      </c>
      <c r="I523" s="9">
        <f t="shared" si="44"/>
        <v>3.3287439939888201E-4</v>
      </c>
      <c r="J523" s="10">
        <f>Table134789[[#This Row],[G Mass Ratio (kg)]]*1000</f>
        <v>0.14829505220989456</v>
      </c>
      <c r="K523" s="10">
        <f>Table134789[[#This Row],[G Mass Ratio (kt)]]*1000</f>
        <v>0.33287439939888203</v>
      </c>
    </row>
    <row r="524" spans="1:11" x14ac:dyDescent="0.25">
      <c r="A524" s="12">
        <v>523</v>
      </c>
      <c r="B524" s="10">
        <f t="shared" si="42"/>
        <v>6.3</v>
      </c>
      <c r="C524" s="2">
        <f>Table134789[[#This Row],[Number]]*1000000*Table134789[[#This Row],[Multiplier]]</f>
        <v>3294900000</v>
      </c>
      <c r="D524" s="6">
        <f t="shared" si="40"/>
        <v>1.2154361376673027E-2</v>
      </c>
      <c r="E524" s="6">
        <f>Table134789[[#This Row],[Calibration Value]]/Constants!$B$1</f>
        <v>82.274993231584062</v>
      </c>
      <c r="F524" s="6">
        <f t="shared" si="41"/>
        <v>1.8209960848584176E-2</v>
      </c>
      <c r="G524" s="6">
        <f>$C524/Constants!$B$2</f>
        <v>54.914999999999999</v>
      </c>
      <c r="H524" s="9">
        <f t="shared" si="43"/>
        <v>1.4772850047476105E-4</v>
      </c>
      <c r="I524" s="9">
        <f t="shared" si="44"/>
        <v>3.316026741069685E-4</v>
      </c>
      <c r="J524" s="10">
        <f>Table134789[[#This Row],[G Mass Ratio (kg)]]*1000</f>
        <v>0.14772850047476105</v>
      </c>
      <c r="K524" s="10">
        <f>Table134789[[#This Row],[G Mass Ratio (kt)]]*1000</f>
        <v>0.33160267410696848</v>
      </c>
    </row>
    <row r="525" spans="1:11" x14ac:dyDescent="0.25">
      <c r="A525" s="12">
        <v>524</v>
      </c>
      <c r="B525" s="10">
        <f t="shared" si="42"/>
        <v>6.3</v>
      </c>
      <c r="C525" s="2">
        <f>Table134789[[#This Row],[Number]]*1000000*Table134789[[#This Row],[Multiplier]]</f>
        <v>3301200000</v>
      </c>
      <c r="D525" s="6">
        <f t="shared" si="40"/>
        <v>1.2131166030534338E-2</v>
      </c>
      <c r="E525" s="6">
        <f>Table134789[[#This Row],[Calibration Value]]/Constants!$B$1</f>
        <v>82.432306794168355</v>
      </c>
      <c r="F525" s="6">
        <f t="shared" si="41"/>
        <v>1.817520901490367E-2</v>
      </c>
      <c r="G525" s="6">
        <f>$C525/Constants!$B$2</f>
        <v>55.02</v>
      </c>
      <c r="H525" s="9">
        <f t="shared" si="43"/>
        <v>1.4716518926039023E-4</v>
      </c>
      <c r="I525" s="9">
        <f t="shared" si="44"/>
        <v>3.3033822273543563E-4</v>
      </c>
      <c r="J525" s="10">
        <f>Table134789[[#This Row],[G Mass Ratio (kg)]]*1000</f>
        <v>0.14716518926039024</v>
      </c>
      <c r="K525" s="10">
        <f>Table134789[[#This Row],[G Mass Ratio (kt)]]*1000</f>
        <v>0.33033822273543562</v>
      </c>
    </row>
    <row r="526" spans="1:11" x14ac:dyDescent="0.25">
      <c r="A526" s="12">
        <v>525</v>
      </c>
      <c r="B526" s="10">
        <f t="shared" si="42"/>
        <v>6.3</v>
      </c>
      <c r="C526" s="2">
        <f>Table134789[[#This Row],[Number]]*1000000*Table134789[[#This Row],[Multiplier]]</f>
        <v>3307500000</v>
      </c>
      <c r="D526" s="6">
        <f t="shared" si="40"/>
        <v>1.2108059047619033E-2</v>
      </c>
      <c r="E526" s="6">
        <f>Table134789[[#This Row],[Calibration Value]]/Constants!$B$1</f>
        <v>82.589620356752647</v>
      </c>
      <c r="F526" s="6">
        <f t="shared" si="41"/>
        <v>1.8140589569160998E-2</v>
      </c>
      <c r="G526" s="6">
        <f>$C526/Constants!$B$2</f>
        <v>55.125</v>
      </c>
      <c r="H526" s="9">
        <f t="shared" si="43"/>
        <v>1.4660509390062912E-4</v>
      </c>
      <c r="I526" s="9">
        <f t="shared" si="44"/>
        <v>3.2908098991675283E-4</v>
      </c>
      <c r="J526" s="10">
        <f>Table134789[[#This Row],[G Mass Ratio (kg)]]*1000</f>
        <v>0.14660509390062912</v>
      </c>
      <c r="K526" s="10">
        <f>Table134789[[#This Row],[G Mass Ratio (kt)]]*1000</f>
        <v>0.32908098991675283</v>
      </c>
    </row>
    <row r="527" spans="1:11" x14ac:dyDescent="0.25">
      <c r="A527" s="12">
        <v>526</v>
      </c>
      <c r="B527" s="10">
        <f t="shared" si="42"/>
        <v>6.3</v>
      </c>
      <c r="C527" s="2">
        <f>Table134789[[#This Row],[Number]]*1000000*Table134789[[#This Row],[Multiplier]]</f>
        <v>3313800000</v>
      </c>
      <c r="D527" s="6">
        <f t="shared" si="40"/>
        <v>1.2085039923954358E-2</v>
      </c>
      <c r="E527" s="6">
        <f>Table134789[[#This Row],[Calibration Value]]/Constants!$B$1</f>
        <v>82.746933919336939</v>
      </c>
      <c r="F527" s="6">
        <f t="shared" si="41"/>
        <v>1.8106101756291872E-2</v>
      </c>
      <c r="G527" s="6">
        <f>$C527/Constants!$B$2</f>
        <v>55.23</v>
      </c>
      <c r="H527" s="9">
        <f t="shared" si="43"/>
        <v>1.4604818996357075E-4</v>
      </c>
      <c r="I527" s="9">
        <f t="shared" si="44"/>
        <v>3.2783092080919564E-4</v>
      </c>
      <c r="J527" s="10">
        <f>Table134789[[#This Row],[G Mass Ratio (kg)]]*1000</f>
        <v>0.14604818996357075</v>
      </c>
      <c r="K527" s="10">
        <f>Table134789[[#This Row],[G Mass Ratio (kt)]]*1000</f>
        <v>0.32783092080919563</v>
      </c>
    </row>
    <row r="528" spans="1:11" x14ac:dyDescent="0.25">
      <c r="A528" s="12">
        <v>527</v>
      </c>
      <c r="B528" s="10">
        <f t="shared" si="42"/>
        <v>6.3</v>
      </c>
      <c r="C528" s="2">
        <f>Table134789[[#This Row],[Number]]*1000000*Table134789[[#This Row],[Multiplier]]</f>
        <v>3320100000</v>
      </c>
      <c r="D528" s="6">
        <f t="shared" ref="D528:D591" si="45">1/E528</f>
        <v>1.2062108159392775E-2</v>
      </c>
      <c r="E528" s="6">
        <f>Table134789[[#This Row],[Calibration Value]]/Constants!$B$1</f>
        <v>82.904247481921232</v>
      </c>
      <c r="F528" s="6">
        <f t="shared" ref="F528:F591" si="46">1/G528</f>
        <v>1.8071744826963044E-2</v>
      </c>
      <c r="G528" s="6">
        <f>$C528/Constants!$B$2</f>
        <v>55.335000000000001</v>
      </c>
      <c r="H528" s="9">
        <f t="shared" si="43"/>
        <v>1.4549445324888975E-4</v>
      </c>
      <c r="I528" s="9">
        <f t="shared" si="44"/>
        <v>3.2658796109086551E-4</v>
      </c>
      <c r="J528" s="10">
        <f>Table134789[[#This Row],[G Mass Ratio (kg)]]*1000</f>
        <v>0.14549445324888977</v>
      </c>
      <c r="K528" s="10">
        <f>Table134789[[#This Row],[G Mass Ratio (kt)]]*1000</f>
        <v>0.32658796109086552</v>
      </c>
    </row>
    <row r="529" spans="1:11" x14ac:dyDescent="0.25">
      <c r="A529" s="12">
        <v>528</v>
      </c>
      <c r="B529" s="10">
        <f t="shared" si="42"/>
        <v>6.3</v>
      </c>
      <c r="C529" s="2">
        <f>Table134789[[#This Row],[Number]]*1000000*Table134789[[#This Row],[Multiplier]]</f>
        <v>3326400000</v>
      </c>
      <c r="D529" s="6">
        <f t="shared" si="45"/>
        <v>1.2039263257575743E-2</v>
      </c>
      <c r="E529" s="6">
        <f>Table134789[[#This Row],[Calibration Value]]/Constants!$B$1</f>
        <v>83.061561044505524</v>
      </c>
      <c r="F529" s="6">
        <f t="shared" si="46"/>
        <v>1.803751803751804E-2</v>
      </c>
      <c r="G529" s="6">
        <f>$C529/Constants!$B$2</f>
        <v>55.44</v>
      </c>
      <c r="H529" s="9">
        <f t="shared" si="43"/>
        <v>1.4494385978521329E-4</v>
      </c>
      <c r="I529" s="9">
        <f t="shared" si="44"/>
        <v>3.2535205695378863E-4</v>
      </c>
      <c r="J529" s="10">
        <f>Table134789[[#This Row],[G Mass Ratio (kg)]]*1000</f>
        <v>0.14494385978521329</v>
      </c>
      <c r="K529" s="10">
        <f>Table134789[[#This Row],[G Mass Ratio (kt)]]*1000</f>
        <v>0.32535205695378866</v>
      </c>
    </row>
    <row r="530" spans="1:11" x14ac:dyDescent="0.25">
      <c r="A530" s="12">
        <v>529</v>
      </c>
      <c r="B530" s="10">
        <f t="shared" si="42"/>
        <v>6.3</v>
      </c>
      <c r="C530" s="2">
        <f>Table134789[[#This Row],[Number]]*1000000*Table134789[[#This Row],[Multiplier]]</f>
        <v>3332700000</v>
      </c>
      <c r="D530" s="6">
        <f t="shared" si="45"/>
        <v>1.2016504725897905E-2</v>
      </c>
      <c r="E530" s="6">
        <f>Table134789[[#This Row],[Calibration Value]]/Constants!$B$1</f>
        <v>83.218874607089816</v>
      </c>
      <c r="F530" s="6">
        <f t="shared" si="46"/>
        <v>1.8003420649923486E-2</v>
      </c>
      <c r="G530" s="6">
        <f>$C530/Constants!$B$2</f>
        <v>55.545000000000002</v>
      </c>
      <c r="H530" s="9">
        <f t="shared" si="43"/>
        <v>1.443963858275267E-4</v>
      </c>
      <c r="I530" s="9">
        <f t="shared" si="44"/>
        <v>3.2412315509809138E-4</v>
      </c>
      <c r="J530" s="10">
        <f>Table134789[[#This Row],[G Mass Ratio (kg)]]*1000</f>
        <v>0.1443963858275267</v>
      </c>
      <c r="K530" s="10">
        <f>Table134789[[#This Row],[G Mass Ratio (kt)]]*1000</f>
        <v>0.32412315509809136</v>
      </c>
    </row>
    <row r="531" spans="1:11" x14ac:dyDescent="0.25">
      <c r="A531" s="12">
        <v>530</v>
      </c>
      <c r="B531" s="10">
        <f t="shared" si="42"/>
        <v>6.3</v>
      </c>
      <c r="C531" s="2">
        <f>Table134789[[#This Row],[Number]]*1000000*Table134789[[#This Row],[Multiplier]]</f>
        <v>3339000000</v>
      </c>
      <c r="D531" s="6">
        <f t="shared" si="45"/>
        <v>1.1993832075471684E-2</v>
      </c>
      <c r="E531" s="6">
        <f>Table134789[[#This Row],[Calibration Value]]/Constants!$B$1</f>
        <v>83.376188169674109</v>
      </c>
      <c r="F531" s="6">
        <f t="shared" si="46"/>
        <v>1.7969451931716084E-2</v>
      </c>
      <c r="G531" s="6">
        <f>$C531/Constants!$B$2</f>
        <v>55.65</v>
      </c>
      <c r="H531" s="9">
        <f t="shared" si="43"/>
        <v>1.4385200785461339E-4</v>
      </c>
      <c r="I531" s="9">
        <f t="shared" si="44"/>
        <v>3.229012027262549E-4</v>
      </c>
      <c r="J531" s="10">
        <f>Table134789[[#This Row],[G Mass Ratio (kg)]]*1000</f>
        <v>0.14385200785461338</v>
      </c>
      <c r="K531" s="10">
        <f>Table134789[[#This Row],[G Mass Ratio (kt)]]*1000</f>
        <v>0.32290120272625489</v>
      </c>
    </row>
    <row r="532" spans="1:11" x14ac:dyDescent="0.25">
      <c r="A532" s="12">
        <v>531</v>
      </c>
      <c r="B532" s="10">
        <f t="shared" si="42"/>
        <v>6.3</v>
      </c>
      <c r="C532" s="2">
        <f>Table134789[[#This Row],[Number]]*1000000*Table134789[[#This Row],[Multiplier]]</f>
        <v>3345300000</v>
      </c>
      <c r="D532" s="6">
        <f t="shared" si="45"/>
        <v>1.1971244821092264E-2</v>
      </c>
      <c r="E532" s="6">
        <f>Table134789[[#This Row],[Calibration Value]]/Constants!$B$1</f>
        <v>83.533501732258401</v>
      </c>
      <c r="F532" s="6">
        <f t="shared" si="46"/>
        <v>1.7935611155950139E-2</v>
      </c>
      <c r="G532" s="6">
        <f>$C532/Constants!$B$2</f>
        <v>55.755000000000003</v>
      </c>
      <c r="H532" s="9">
        <f t="shared" si="43"/>
        <v>1.4331070256652835E-4</v>
      </c>
      <c r="I532" s="9">
        <f t="shared" si="44"/>
        <v>3.216861475374431E-4</v>
      </c>
      <c r="J532" s="10">
        <f>Table134789[[#This Row],[G Mass Ratio (kg)]]*1000</f>
        <v>0.14331070256652834</v>
      </c>
      <c r="K532" s="10">
        <f>Table134789[[#This Row],[G Mass Ratio (kt)]]*1000</f>
        <v>0.32168614753744312</v>
      </c>
    </row>
    <row r="533" spans="1:11" x14ac:dyDescent="0.25">
      <c r="A533" s="12">
        <v>532</v>
      </c>
      <c r="B533" s="10">
        <f t="shared" si="42"/>
        <v>6.3</v>
      </c>
      <c r="C533" s="2">
        <f>Table134789[[#This Row],[Number]]*1000000*Table134789[[#This Row],[Multiplier]]</f>
        <v>3351600000</v>
      </c>
      <c r="D533" s="6">
        <f t="shared" si="45"/>
        <v>1.1948742481202994E-2</v>
      </c>
      <c r="E533" s="6">
        <f>Table134789[[#This Row],[Calibration Value]]/Constants!$B$1</f>
        <v>83.690815294842679</v>
      </c>
      <c r="F533" s="6">
        <f t="shared" si="46"/>
        <v>1.790189760114572E-2</v>
      </c>
      <c r="G533" s="6">
        <f>$C533/Constants!$B$2</f>
        <v>55.86</v>
      </c>
      <c r="H533" s="9">
        <f t="shared" si="43"/>
        <v>1.4277244688210507E-4</v>
      </c>
      <c r="I533" s="9">
        <f t="shared" si="44"/>
        <v>3.2047793772190691E-4</v>
      </c>
      <c r="J533" s="10">
        <f>Table134789[[#This Row],[G Mass Ratio (kg)]]*1000</f>
        <v>0.14277244688210508</v>
      </c>
      <c r="K533" s="10">
        <f>Table134789[[#This Row],[G Mass Ratio (kt)]]*1000</f>
        <v>0.32047793772190691</v>
      </c>
    </row>
    <row r="534" spans="1:11" x14ac:dyDescent="0.25">
      <c r="A534" s="12">
        <v>533</v>
      </c>
      <c r="B534" s="10">
        <f t="shared" si="42"/>
        <v>6.3</v>
      </c>
      <c r="C534" s="2">
        <f>Table134789[[#This Row],[Number]]*1000000*Table134789[[#This Row],[Multiplier]]</f>
        <v>3357900000</v>
      </c>
      <c r="D534" s="6">
        <f t="shared" si="45"/>
        <v>1.192632457786115E-2</v>
      </c>
      <c r="E534" s="6">
        <f>Table134789[[#This Row],[Calibration Value]]/Constants!$B$1</f>
        <v>83.848128857426971</v>
      </c>
      <c r="F534" s="6">
        <f t="shared" si="46"/>
        <v>1.786831055123738E-2</v>
      </c>
      <c r="G534" s="6">
        <f>$C534/Constants!$B$2</f>
        <v>55.965000000000003</v>
      </c>
      <c r="H534" s="9">
        <f t="shared" si="43"/>
        <v>1.4223721793649494E-4</v>
      </c>
      <c r="I534" s="9">
        <f t="shared" si="44"/>
        <v>3.1927652195546112E-4</v>
      </c>
      <c r="J534" s="10">
        <f>Table134789[[#This Row],[G Mass Ratio (kg)]]*1000</f>
        <v>0.14223721793649494</v>
      </c>
      <c r="K534" s="10">
        <f>Table134789[[#This Row],[G Mass Ratio (kt)]]*1000</f>
        <v>0.31927652195546113</v>
      </c>
    </row>
    <row r="535" spans="1:11" x14ac:dyDescent="0.25">
      <c r="A535" s="12">
        <v>534</v>
      </c>
      <c r="B535" s="10">
        <f t="shared" si="42"/>
        <v>6.3</v>
      </c>
      <c r="C535" s="2">
        <f>Table134789[[#This Row],[Number]]*1000000*Table134789[[#This Row],[Multiplier]]</f>
        <v>3364200000</v>
      </c>
      <c r="D535" s="6">
        <f t="shared" si="45"/>
        <v>1.1903990636704106E-2</v>
      </c>
      <c r="E535" s="6">
        <f>Table134789[[#This Row],[Calibration Value]]/Constants!$B$1</f>
        <v>84.005442420011263</v>
      </c>
      <c r="F535" s="6">
        <f t="shared" si="46"/>
        <v>1.7834849295523453E-2</v>
      </c>
      <c r="G535" s="6">
        <f>$C535/Constants!$B$2</f>
        <v>56.07</v>
      </c>
      <c r="H535" s="9">
        <f t="shared" si="43"/>
        <v>1.4170499307873902E-4</v>
      </c>
      <c r="I535" s="9">
        <f t="shared" si="44"/>
        <v>3.1808184939403341E-4</v>
      </c>
      <c r="J535" s="10">
        <f>Table134789[[#This Row],[G Mass Ratio (kg)]]*1000</f>
        <v>0.14170499307873902</v>
      </c>
      <c r="K535" s="10">
        <f>Table134789[[#This Row],[G Mass Ratio (kt)]]*1000</f>
        <v>0.31808184939403339</v>
      </c>
    </row>
    <row r="536" spans="1:11" x14ac:dyDescent="0.25">
      <c r="A536" s="12">
        <v>535</v>
      </c>
      <c r="B536" s="10">
        <f t="shared" si="42"/>
        <v>6.3</v>
      </c>
      <c r="C536" s="2">
        <f>Table134789[[#This Row],[Number]]*1000000*Table134789[[#This Row],[Multiplier]]</f>
        <v>3370500000</v>
      </c>
      <c r="D536" s="6">
        <f t="shared" si="45"/>
        <v>1.1881740186915873E-2</v>
      </c>
      <c r="E536" s="6">
        <f>Table134789[[#This Row],[Calibration Value]]/Constants!$B$1</f>
        <v>84.162755982595556</v>
      </c>
      <c r="F536" s="6">
        <f t="shared" si="46"/>
        <v>1.7801513128615932E-2</v>
      </c>
      <c r="G536" s="6">
        <f>$C536/Constants!$B$2</f>
        <v>56.174999999999997</v>
      </c>
      <c r="H536" s="9">
        <f t="shared" si="43"/>
        <v>1.4117574986937165E-4</v>
      </c>
      <c r="I536" s="9">
        <f t="shared" si="44"/>
        <v>3.1689386966828536E-4</v>
      </c>
      <c r="J536" s="10">
        <f>Table134789[[#This Row],[G Mass Ratio (kg)]]*1000</f>
        <v>0.14117574986937165</v>
      </c>
      <c r="K536" s="10">
        <f>Table134789[[#This Row],[G Mass Ratio (kt)]]*1000</f>
        <v>0.31689386966828537</v>
      </c>
    </row>
    <row r="537" spans="1:11" x14ac:dyDescent="0.25">
      <c r="A537" s="12">
        <v>536</v>
      </c>
      <c r="B537" s="10">
        <f t="shared" si="42"/>
        <v>6.3</v>
      </c>
      <c r="C537" s="2">
        <f>Table134789[[#This Row],[Number]]*1000000*Table134789[[#This Row],[Multiplier]]</f>
        <v>3376800000</v>
      </c>
      <c r="D537" s="6">
        <f t="shared" si="45"/>
        <v>1.1859572761194016E-2</v>
      </c>
      <c r="E537" s="6">
        <f>Table134789[[#This Row],[Calibration Value]]/Constants!$B$1</f>
        <v>84.320069545179848</v>
      </c>
      <c r="F537" s="6">
        <f t="shared" si="46"/>
        <v>1.7768301350390901E-2</v>
      </c>
      <c r="G537" s="6">
        <f>$C537/Constants!$B$2</f>
        <v>56.28</v>
      </c>
      <c r="H537" s="9">
        <f t="shared" si="43"/>
        <v>1.4064946607805507E-4</v>
      </c>
      <c r="I537" s="9">
        <f t="shared" si="44"/>
        <v>3.1571253287830312E-4</v>
      </c>
      <c r="J537" s="10">
        <f>Table134789[[#This Row],[G Mass Ratio (kg)]]*1000</f>
        <v>0.14064946607805506</v>
      </c>
      <c r="K537" s="10">
        <f>Table134789[[#This Row],[G Mass Ratio (kt)]]*1000</f>
        <v>0.31571253287830314</v>
      </c>
    </row>
    <row r="538" spans="1:11" x14ac:dyDescent="0.25">
      <c r="A538" s="12">
        <v>537</v>
      </c>
      <c r="B538" s="10">
        <f t="shared" si="42"/>
        <v>6.3</v>
      </c>
      <c r="C538" s="2">
        <f>Table134789[[#This Row],[Number]]*1000000*Table134789[[#This Row],[Multiplier]]</f>
        <v>3383100000</v>
      </c>
      <c r="D538" s="6">
        <f t="shared" si="45"/>
        <v>1.1837487895716932E-2</v>
      </c>
      <c r="E538" s="6">
        <f>Table134789[[#This Row],[Calibration Value]]/Constants!$B$1</f>
        <v>84.47738310776414</v>
      </c>
      <c r="F538" s="6">
        <f t="shared" si="46"/>
        <v>1.7735213265939524E-2</v>
      </c>
      <c r="G538" s="6">
        <f>$C538/Constants!$B$2</f>
        <v>56.384999999999998</v>
      </c>
      <c r="H538" s="9">
        <f t="shared" si="43"/>
        <v>1.4012611968124489E-4</v>
      </c>
      <c r="I538" s="9">
        <f t="shared" si="44"/>
        <v>3.1453778958835725E-4</v>
      </c>
      <c r="J538" s="10">
        <f>Table134789[[#This Row],[G Mass Ratio (kg)]]*1000</f>
        <v>0.14012611968124489</v>
      </c>
      <c r="K538" s="10">
        <f>Table134789[[#This Row],[G Mass Ratio (kt)]]*1000</f>
        <v>0.31453778958835726</v>
      </c>
    </row>
    <row r="539" spans="1:11" x14ac:dyDescent="0.25">
      <c r="A539" s="12">
        <v>538</v>
      </c>
      <c r="B539" s="10">
        <f t="shared" si="42"/>
        <v>6.3</v>
      </c>
      <c r="C539" s="2">
        <f>Table134789[[#This Row],[Number]]*1000000*Table134789[[#This Row],[Multiplier]]</f>
        <v>3389400000</v>
      </c>
      <c r="D539" s="6">
        <f t="shared" si="45"/>
        <v>1.1815485130111509E-2</v>
      </c>
      <c r="E539" s="6">
        <f>Table134789[[#This Row],[Calibration Value]]/Constants!$B$1</f>
        <v>84.634696670348433</v>
      </c>
      <c r="F539" s="6">
        <f t="shared" si="46"/>
        <v>1.7702248185519562E-2</v>
      </c>
      <c r="G539" s="6">
        <f>$C539/Constants!$B$2</f>
        <v>56.49</v>
      </c>
      <c r="H539" s="9">
        <f t="shared" si="43"/>
        <v>1.3960568885988618E-4</v>
      </c>
      <c r="I539" s="9">
        <f t="shared" si="44"/>
        <v>3.133695908217306E-4</v>
      </c>
      <c r="J539" s="10">
        <f>Table134789[[#This Row],[G Mass Ratio (kg)]]*1000</f>
        <v>0.1396056888598862</v>
      </c>
      <c r="K539" s="10">
        <f>Table134789[[#This Row],[G Mass Ratio (kt)]]*1000</f>
        <v>0.3133695908217306</v>
      </c>
    </row>
    <row r="540" spans="1:11" x14ac:dyDescent="0.25">
      <c r="A540" s="12">
        <v>539</v>
      </c>
      <c r="B540" s="10">
        <f t="shared" si="42"/>
        <v>6.3</v>
      </c>
      <c r="C540" s="2">
        <f>Table134789[[#This Row],[Number]]*1000000*Table134789[[#This Row],[Multiplier]]</f>
        <v>3395700000</v>
      </c>
      <c r="D540" s="6">
        <f t="shared" si="45"/>
        <v>1.1793564007421136E-2</v>
      </c>
      <c r="E540" s="6">
        <f>Table134789[[#This Row],[Calibration Value]]/Constants!$B$1</f>
        <v>84.792010232932725</v>
      </c>
      <c r="F540" s="6">
        <f t="shared" si="46"/>
        <v>1.7669405424507467E-2</v>
      </c>
      <c r="G540" s="6">
        <f>$C540/Constants!$B$2</f>
        <v>56.594999999999999</v>
      </c>
      <c r="H540" s="9">
        <f t="shared" si="43"/>
        <v>1.3908815199713929E-4</v>
      </c>
      <c r="I540" s="9">
        <f t="shared" si="44"/>
        <v>3.1220788805561386E-4</v>
      </c>
      <c r="J540" s="10">
        <f>Table134789[[#This Row],[G Mass Ratio (kg)]]*1000</f>
        <v>0.13908815199713928</v>
      </c>
      <c r="K540" s="10">
        <f>Table134789[[#This Row],[G Mass Ratio (kt)]]*1000</f>
        <v>0.31220788805561384</v>
      </c>
    </row>
    <row r="541" spans="1:11" x14ac:dyDescent="0.25">
      <c r="A541" s="12">
        <v>540</v>
      </c>
      <c r="B541" s="10">
        <f t="shared" si="42"/>
        <v>6.3</v>
      </c>
      <c r="C541" s="2">
        <f>Table134789[[#This Row],[Number]]*1000000*Table134789[[#This Row],[Multiplier]]</f>
        <v>3402000000</v>
      </c>
      <c r="D541" s="6">
        <f t="shared" si="45"/>
        <v>1.1771724074074058E-2</v>
      </c>
      <c r="E541" s="6">
        <f>Table134789[[#This Row],[Calibration Value]]/Constants!$B$1</f>
        <v>84.949323795517017</v>
      </c>
      <c r="F541" s="6">
        <f t="shared" si="46"/>
        <v>1.7636684303350969E-2</v>
      </c>
      <c r="G541" s="6">
        <f>$C541/Constants!$B$2</f>
        <v>56.7</v>
      </c>
      <c r="H541" s="9">
        <f t="shared" si="43"/>
        <v>1.3857348767613473E-4</v>
      </c>
      <c r="I541" s="9">
        <f t="shared" si="44"/>
        <v>3.1105263321606647E-4</v>
      </c>
      <c r="J541" s="10">
        <f>Table134789[[#This Row],[G Mass Ratio (kg)]]*1000</f>
        <v>0.13857348767613473</v>
      </c>
      <c r="K541" s="10">
        <f>Table134789[[#This Row],[G Mass Ratio (kt)]]*1000</f>
        <v>0.31105263321606647</v>
      </c>
    </row>
    <row r="542" spans="1:11" x14ac:dyDescent="0.25">
      <c r="A542" s="12">
        <v>541</v>
      </c>
      <c r="B542" s="10">
        <f t="shared" si="42"/>
        <v>6.3</v>
      </c>
      <c r="C542" s="2">
        <f>Table134789[[#This Row],[Number]]*1000000*Table134789[[#This Row],[Multiplier]]</f>
        <v>3408300000</v>
      </c>
      <c r="D542" s="6">
        <f t="shared" si="45"/>
        <v>1.1749964879852113E-2</v>
      </c>
      <c r="E542" s="6">
        <f>Table134789[[#This Row],[Calibration Value]]/Constants!$B$1</f>
        <v>85.106637358101295</v>
      </c>
      <c r="F542" s="6">
        <f t="shared" si="46"/>
        <v>1.7604084147522226E-2</v>
      </c>
      <c r="G542" s="6">
        <f>$C542/Constants!$B$2</f>
        <v>56.805</v>
      </c>
      <c r="H542" s="9">
        <f t="shared" si="43"/>
        <v>1.3806167467775808E-4</v>
      </c>
      <c r="I542" s="9">
        <f t="shared" si="44"/>
        <v>3.0990377867304335E-4</v>
      </c>
      <c r="J542" s="10">
        <f>Table134789[[#This Row],[G Mass Ratio (kg)]]*1000</f>
        <v>0.13806167467775809</v>
      </c>
      <c r="K542" s="10">
        <f>Table134789[[#This Row],[G Mass Ratio (kt)]]*1000</f>
        <v>0.30990377867304336</v>
      </c>
    </row>
    <row r="543" spans="1:11" x14ac:dyDescent="0.25">
      <c r="A543" s="12">
        <v>542</v>
      </c>
      <c r="B543" s="10">
        <f t="shared" si="42"/>
        <v>6.3</v>
      </c>
      <c r="C543" s="2">
        <f>Table134789[[#This Row],[Number]]*1000000*Table134789[[#This Row],[Multiplier]]</f>
        <v>3414600000</v>
      </c>
      <c r="D543" s="6">
        <f t="shared" si="45"/>
        <v>1.1728285977859765E-2</v>
      </c>
      <c r="E543" s="6">
        <f>Table134789[[#This Row],[Calibration Value]]/Constants!$B$1</f>
        <v>85.263950920685588</v>
      </c>
      <c r="F543" s="6">
        <f t="shared" si="46"/>
        <v>1.7571604287471447E-2</v>
      </c>
      <c r="G543" s="6">
        <f>$C543/Constants!$B$2</f>
        <v>56.91</v>
      </c>
      <c r="H543" s="9">
        <f t="shared" si="43"/>
        <v>1.3755269197846198E-4</v>
      </c>
      <c r="I543" s="9">
        <f t="shared" si="44"/>
        <v>3.0876127723548496E-4</v>
      </c>
      <c r="J543" s="10">
        <f>Table134789[[#This Row],[G Mass Ratio (kg)]]*1000</f>
        <v>0.13755269197846198</v>
      </c>
      <c r="K543" s="10">
        <f>Table134789[[#This Row],[G Mass Ratio (kt)]]*1000</f>
        <v>0.30876127723548497</v>
      </c>
    </row>
    <row r="544" spans="1:11" x14ac:dyDescent="0.25">
      <c r="A544" s="12">
        <v>543</v>
      </c>
      <c r="B544" s="10">
        <f t="shared" si="42"/>
        <v>6.3</v>
      </c>
      <c r="C544" s="2">
        <f>Table134789[[#This Row],[Number]]*1000000*Table134789[[#This Row],[Multiplier]]</f>
        <v>3420900000</v>
      </c>
      <c r="D544" s="6">
        <f t="shared" si="45"/>
        <v>1.1706686924493542E-2</v>
      </c>
      <c r="E544" s="6">
        <f>Table134789[[#This Row],[Calibration Value]]/Constants!$B$1</f>
        <v>85.42126448326988</v>
      </c>
      <c r="F544" s="6">
        <f t="shared" si="46"/>
        <v>1.7539244058581076E-2</v>
      </c>
      <c r="G544" s="6">
        <f>$C544/Constants!$B$2</f>
        <v>57.015000000000001</v>
      </c>
      <c r="H544" s="9">
        <f t="shared" si="43"/>
        <v>1.3704651874810804E-4</v>
      </c>
      <c r="I544" s="9">
        <f t="shared" si="44"/>
        <v>3.076250821464716E-4</v>
      </c>
      <c r="J544" s="10">
        <f>Table134789[[#This Row],[G Mass Ratio (kg)]]*1000</f>
        <v>0.13704651874810805</v>
      </c>
      <c r="K544" s="10">
        <f>Table134789[[#This Row],[G Mass Ratio (kt)]]*1000</f>
        <v>0.30762508214647161</v>
      </c>
    </row>
    <row r="545" spans="1:11" x14ac:dyDescent="0.25">
      <c r="A545" s="12">
        <v>544</v>
      </c>
      <c r="B545" s="10">
        <f t="shared" si="42"/>
        <v>6.3</v>
      </c>
      <c r="C545" s="2">
        <f>Table134789[[#This Row],[Number]]*1000000*Table134789[[#This Row],[Multiplier]]</f>
        <v>3427200000</v>
      </c>
      <c r="D545" s="6">
        <f t="shared" si="45"/>
        <v>1.168516727941175E-2</v>
      </c>
      <c r="E545" s="6">
        <f>Table134789[[#This Row],[Calibration Value]]/Constants!$B$1</f>
        <v>85.578578045854172</v>
      </c>
      <c r="F545" s="6">
        <f t="shared" si="46"/>
        <v>1.7507002801120448E-2</v>
      </c>
      <c r="G545" s="6">
        <f>$C545/Constants!$B$2</f>
        <v>57.12</v>
      </c>
      <c r="H545" s="9">
        <f t="shared" si="43"/>
        <v>1.36543134347835E-4</v>
      </c>
      <c r="I545" s="9">
        <f t="shared" si="44"/>
        <v>3.0649514707843922E-4</v>
      </c>
      <c r="J545" s="10">
        <f>Table134789[[#This Row],[G Mass Ratio (kg)]]*1000</f>
        <v>0.13654313434783499</v>
      </c>
      <c r="K545" s="10">
        <f>Table134789[[#This Row],[G Mass Ratio (kt)]]*1000</f>
        <v>0.30649514707843922</v>
      </c>
    </row>
    <row r="546" spans="1:11" x14ac:dyDescent="0.25">
      <c r="A546" s="12">
        <v>545</v>
      </c>
      <c r="B546" s="10">
        <f t="shared" si="42"/>
        <v>6.3</v>
      </c>
      <c r="C546" s="2">
        <f>Table134789[[#This Row],[Number]]*1000000*Table134789[[#This Row],[Multiplier]]</f>
        <v>3433500000</v>
      </c>
      <c r="D546" s="6">
        <f t="shared" si="45"/>
        <v>1.1663726605504573E-2</v>
      </c>
      <c r="E546" s="6">
        <f>Table134789[[#This Row],[Calibration Value]]/Constants!$B$1</f>
        <v>85.735891608438465</v>
      </c>
      <c r="F546" s="6">
        <f t="shared" si="46"/>
        <v>1.7474879860200961E-2</v>
      </c>
      <c r="G546" s="6">
        <f>$C546/Constants!$B$2</f>
        <v>57.225000000000001</v>
      </c>
      <c r="H546" s="9">
        <f t="shared" si="43"/>
        <v>1.3604251832795522E-4</v>
      </c>
      <c r="I546" s="9">
        <f t="shared" si="44"/>
        <v>3.0537142612845715E-4</v>
      </c>
      <c r="J546" s="10">
        <f>Table134789[[#This Row],[G Mass Ratio (kg)]]*1000</f>
        <v>0.13604251832795522</v>
      </c>
      <c r="K546" s="10">
        <f>Table134789[[#This Row],[G Mass Ratio (kt)]]*1000</f>
        <v>0.30537142612845714</v>
      </c>
    </row>
    <row r="547" spans="1:11" x14ac:dyDescent="0.25">
      <c r="A547" s="12">
        <v>546</v>
      </c>
      <c r="B547" s="10">
        <f t="shared" si="42"/>
        <v>6.3</v>
      </c>
      <c r="C547" s="2">
        <f>Table134789[[#This Row],[Number]]*1000000*Table134789[[#This Row],[Multiplier]]</f>
        <v>3439800000</v>
      </c>
      <c r="D547" s="6">
        <f t="shared" si="45"/>
        <v>1.1642364468864455E-2</v>
      </c>
      <c r="E547" s="6">
        <f>Table134789[[#This Row],[Calibration Value]]/Constants!$B$1</f>
        <v>85.893205171022757</v>
      </c>
      <c r="F547" s="6">
        <f t="shared" si="46"/>
        <v>1.7442874585731728E-2</v>
      </c>
      <c r="G547" s="6">
        <f>$C547/Constants!$B$2</f>
        <v>57.33</v>
      </c>
      <c r="H547" s="9">
        <f t="shared" si="43"/>
        <v>1.3554465042587752E-4</v>
      </c>
      <c r="I547" s="9">
        <f t="shared" si="44"/>
        <v>3.0425387381356576E-4</v>
      </c>
      <c r="J547" s="10">
        <f>Table134789[[#This Row],[G Mass Ratio (kg)]]*1000</f>
        <v>0.13554465042587752</v>
      </c>
      <c r="K547" s="10">
        <f>Table134789[[#This Row],[G Mass Ratio (kt)]]*1000</f>
        <v>0.30425387381356578</v>
      </c>
    </row>
    <row r="548" spans="1:11" x14ac:dyDescent="0.25">
      <c r="A548" s="12">
        <v>547</v>
      </c>
      <c r="B548" s="10">
        <f t="shared" si="42"/>
        <v>6.3</v>
      </c>
      <c r="C548" s="2">
        <f>Table134789[[#This Row],[Number]]*1000000*Table134789[[#This Row],[Multiplier]]</f>
        <v>3446100000</v>
      </c>
      <c r="D548" s="6">
        <f t="shared" si="45"/>
        <v>1.1621080438756841E-2</v>
      </c>
      <c r="E548" s="6">
        <f>Table134789[[#This Row],[Calibration Value]]/Constants!$B$1</f>
        <v>86.050518733607049</v>
      </c>
      <c r="F548" s="6">
        <f t="shared" si="46"/>
        <v>1.7410986332375727E-2</v>
      </c>
      <c r="G548" s="6">
        <f>$C548/Constants!$B$2</f>
        <v>57.435000000000002</v>
      </c>
      <c r="H548" s="9">
        <f t="shared" si="43"/>
        <v>1.3504951056405689E-4</v>
      </c>
      <c r="I548" s="9">
        <f t="shared" si="44"/>
        <v>3.031424450661744E-4</v>
      </c>
      <c r="J548" s="10">
        <f>Table134789[[#This Row],[G Mass Ratio (kg)]]*1000</f>
        <v>0.1350495105640569</v>
      </c>
      <c r="K548" s="10">
        <f>Table134789[[#This Row],[G Mass Ratio (kt)]]*1000</f>
        <v>0.30314244506617438</v>
      </c>
    </row>
    <row r="549" spans="1:11" x14ac:dyDescent="0.25">
      <c r="A549" s="12">
        <v>548</v>
      </c>
      <c r="B549" s="10">
        <f t="shared" si="42"/>
        <v>6.3</v>
      </c>
      <c r="C549" s="2">
        <f>Table134789[[#This Row],[Number]]*1000000*Table134789[[#This Row],[Multiplier]]</f>
        <v>3452400000</v>
      </c>
      <c r="D549" s="6">
        <f t="shared" si="45"/>
        <v>1.1599874087591227E-2</v>
      </c>
      <c r="E549" s="6">
        <f>Table134789[[#This Row],[Calibration Value]]/Constants!$B$1</f>
        <v>86.207832296191341</v>
      </c>
      <c r="F549" s="6">
        <f t="shared" si="46"/>
        <v>1.737921445950643E-2</v>
      </c>
      <c r="G549" s="6">
        <f>$C549/Constants!$B$2</f>
        <v>57.54</v>
      </c>
      <c r="H549" s="9">
        <f t="shared" si="43"/>
        <v>1.3455707884797041E-4</v>
      </c>
      <c r="I549" s="9">
        <f t="shared" si="44"/>
        <v>3.0203709522951737E-4</v>
      </c>
      <c r="J549" s="10">
        <f>Table134789[[#This Row],[G Mass Ratio (kg)]]*1000</f>
        <v>0.13455707884797041</v>
      </c>
      <c r="K549" s="10">
        <f>Table134789[[#This Row],[G Mass Ratio (kt)]]*1000</f>
        <v>0.30203709522951738</v>
      </c>
    </row>
    <row r="550" spans="1:11" x14ac:dyDescent="0.25">
      <c r="A550" s="12">
        <v>549</v>
      </c>
      <c r="B550" s="10">
        <f t="shared" si="42"/>
        <v>6.3</v>
      </c>
      <c r="C550" s="2">
        <f>Table134789[[#This Row],[Number]]*1000000*Table134789[[#This Row],[Multiplier]]</f>
        <v>3458700000</v>
      </c>
      <c r="D550" s="6">
        <f t="shared" si="45"/>
        <v>1.1578744990892518E-2</v>
      </c>
      <c r="E550" s="6">
        <f>Table134789[[#This Row],[Calibration Value]]/Constants!$B$1</f>
        <v>86.365145858775634</v>
      </c>
      <c r="F550" s="6">
        <f t="shared" si="46"/>
        <v>1.7347558331164886E-2</v>
      </c>
      <c r="G550" s="6">
        <f>$C550/Constants!$B$2</f>
        <v>57.645000000000003</v>
      </c>
      <c r="H550" s="9">
        <f t="shared" si="43"/>
        <v>1.3406733556411857E-4</v>
      </c>
      <c r="I550" s="9">
        <f t="shared" si="44"/>
        <v>3.0093778005316825E-4</v>
      </c>
      <c r="J550" s="10">
        <f>Table134789[[#This Row],[G Mass Ratio (kg)]]*1000</f>
        <v>0.13406733556411857</v>
      </c>
      <c r="K550" s="10">
        <f>Table134789[[#This Row],[G Mass Ratio (kt)]]*1000</f>
        <v>0.30093778005316824</v>
      </c>
    </row>
    <row r="551" spans="1:11" x14ac:dyDescent="0.25">
      <c r="A551" s="12">
        <v>550</v>
      </c>
      <c r="B551" s="10">
        <f t="shared" si="42"/>
        <v>6.3</v>
      </c>
      <c r="C551" s="2">
        <f>Table134789[[#This Row],[Number]]*1000000*Table134789[[#This Row],[Multiplier]]</f>
        <v>3465000000</v>
      </c>
      <c r="D551" s="6">
        <f t="shared" si="45"/>
        <v>1.1557692727272714E-2</v>
      </c>
      <c r="E551" s="6">
        <f>Table134789[[#This Row],[Calibration Value]]/Constants!$B$1</f>
        <v>86.522459421359912</v>
      </c>
      <c r="F551" s="6">
        <f t="shared" si="46"/>
        <v>1.7316017316017316E-2</v>
      </c>
      <c r="G551" s="6">
        <f>$C551/Constants!$B$2</f>
        <v>57.75</v>
      </c>
      <c r="H551" s="9">
        <f t="shared" si="43"/>
        <v>1.3358026117805258E-4</v>
      </c>
      <c r="I551" s="9">
        <f t="shared" si="44"/>
        <v>2.9984445568861153E-4</v>
      </c>
      <c r="J551" s="10">
        <f>Table134789[[#This Row],[G Mass Ratio (kg)]]*1000</f>
        <v>0.13358026117805258</v>
      </c>
      <c r="K551" s="10">
        <f>Table134789[[#This Row],[G Mass Ratio (kt)]]*1000</f>
        <v>0.29984445568861151</v>
      </c>
    </row>
    <row r="552" spans="1:11" x14ac:dyDescent="0.25">
      <c r="A552" s="12">
        <v>551</v>
      </c>
      <c r="B552" s="10">
        <f t="shared" si="42"/>
        <v>6.3</v>
      </c>
      <c r="C552" s="2">
        <f>Table134789[[#This Row],[Number]]*1000000*Table134789[[#This Row],[Multiplier]]</f>
        <v>3471300000</v>
      </c>
      <c r="D552" s="6">
        <f t="shared" si="45"/>
        <v>1.1536716878402891E-2</v>
      </c>
      <c r="E552" s="6">
        <f>Table134789[[#This Row],[Calibration Value]]/Constants!$B$1</f>
        <v>86.679772983944204</v>
      </c>
      <c r="F552" s="6">
        <f t="shared" si="46"/>
        <v>1.7284590787313113E-2</v>
      </c>
      <c r="G552" s="6">
        <f>$C552/Constants!$B$2</f>
        <v>57.854999999999997</v>
      </c>
      <c r="H552" s="9">
        <f t="shared" si="43"/>
        <v>1.3309583633242615E-4</v>
      </c>
      <c r="I552" s="9">
        <f t="shared" si="44"/>
        <v>2.9875707868486936E-4</v>
      </c>
      <c r="J552" s="10">
        <f>Table134789[[#This Row],[G Mass Ratio (kg)]]*1000</f>
        <v>0.13309583633242614</v>
      </c>
      <c r="K552" s="10">
        <f>Table134789[[#This Row],[G Mass Ratio (kt)]]*1000</f>
        <v>0.29875707868486934</v>
      </c>
    </row>
    <row r="553" spans="1:11" x14ac:dyDescent="0.25">
      <c r="A553" s="12">
        <v>552</v>
      </c>
      <c r="B553" s="10">
        <f t="shared" si="42"/>
        <v>6.3</v>
      </c>
      <c r="C553" s="2">
        <f>Table134789[[#This Row],[Number]]*1000000*Table134789[[#This Row],[Multiplier]]</f>
        <v>3477600000</v>
      </c>
      <c r="D553" s="6">
        <f t="shared" si="45"/>
        <v>1.1515817028985494E-2</v>
      </c>
      <c r="E553" s="6">
        <f>Table134789[[#This Row],[Calibration Value]]/Constants!$B$1</f>
        <v>86.837086546528496</v>
      </c>
      <c r="F553" s="6">
        <f t="shared" si="46"/>
        <v>1.725327812284334E-2</v>
      </c>
      <c r="G553" s="6">
        <f>$C553/Constants!$B$2</f>
        <v>57.96</v>
      </c>
      <c r="H553" s="9">
        <f t="shared" si="43"/>
        <v>1.3261404184507228E-4</v>
      </c>
      <c r="I553" s="9">
        <f t="shared" si="44"/>
        <v>2.9767560598418461E-4</v>
      </c>
      <c r="J553" s="10">
        <f>Table134789[[#This Row],[G Mass Ratio (kg)]]*1000</f>
        <v>0.13261404184507228</v>
      </c>
      <c r="K553" s="10">
        <f>Table134789[[#This Row],[G Mass Ratio (kt)]]*1000</f>
        <v>0.29767560598418463</v>
      </c>
    </row>
    <row r="554" spans="1:11" x14ac:dyDescent="0.25">
      <c r="A554" s="12">
        <v>553</v>
      </c>
      <c r="B554" s="10">
        <f t="shared" si="42"/>
        <v>6.3</v>
      </c>
      <c r="C554" s="2">
        <f>Table134789[[#This Row],[Number]]*1000000*Table134789[[#This Row],[Multiplier]]</f>
        <v>3483900000</v>
      </c>
      <c r="D554" s="6">
        <f t="shared" si="45"/>
        <v>1.1494992766726931E-2</v>
      </c>
      <c r="E554" s="6">
        <f>Table134789[[#This Row],[Calibration Value]]/Constants!$B$1</f>
        <v>86.994400109112789</v>
      </c>
      <c r="F554" s="6">
        <f t="shared" si="46"/>
        <v>1.7222078704899682E-2</v>
      </c>
      <c r="G554" s="6">
        <f>$C554/Constants!$B$2</f>
        <v>58.064999999999998</v>
      </c>
      <c r="H554" s="9">
        <f t="shared" si="43"/>
        <v>1.3213485870710445E-4</v>
      </c>
      <c r="I554" s="9">
        <f t="shared" si="44"/>
        <v>2.9659999491775911E-4</v>
      </c>
      <c r="J554" s="10">
        <f>Table134789[[#This Row],[G Mass Ratio (kg)]]*1000</f>
        <v>0.13213485870710445</v>
      </c>
      <c r="K554" s="10">
        <f>Table134789[[#This Row],[G Mass Ratio (kt)]]*1000</f>
        <v>0.29659999491775912</v>
      </c>
    </row>
    <row r="555" spans="1:11" x14ac:dyDescent="0.25">
      <c r="A555" s="12">
        <v>554</v>
      </c>
      <c r="B555" s="10">
        <f t="shared" si="42"/>
        <v>6.3</v>
      </c>
      <c r="C555" s="2">
        <f>Table134789[[#This Row],[Number]]*1000000*Table134789[[#This Row],[Multiplier]]</f>
        <v>3490200000</v>
      </c>
      <c r="D555" s="6">
        <f t="shared" si="45"/>
        <v>1.1474243682310455E-2</v>
      </c>
      <c r="E555" s="6">
        <f>Table134789[[#This Row],[Calibration Value]]/Constants!$B$1</f>
        <v>87.151713671697081</v>
      </c>
      <c r="F555" s="6">
        <f t="shared" si="46"/>
        <v>1.7190991920233798E-2</v>
      </c>
      <c r="G555" s="6">
        <f>$C555/Constants!$B$2</f>
        <v>58.17</v>
      </c>
      <c r="H555" s="9">
        <f t="shared" si="43"/>
        <v>1.3165826808104138E-4</v>
      </c>
      <c r="I555" s="9">
        <f t="shared" si="44"/>
        <v>2.9553020320154371E-4</v>
      </c>
      <c r="J555" s="10">
        <f>Table134789[[#This Row],[G Mass Ratio (kg)]]*1000</f>
        <v>0.13165826808104139</v>
      </c>
      <c r="K555" s="10">
        <f>Table134789[[#This Row],[G Mass Ratio (kt)]]*1000</f>
        <v>0.29553020320154372</v>
      </c>
    </row>
    <row r="556" spans="1:11" x14ac:dyDescent="0.25">
      <c r="A556" s="12">
        <v>555</v>
      </c>
      <c r="B556" s="10">
        <f t="shared" si="42"/>
        <v>6.3</v>
      </c>
      <c r="C556" s="2">
        <f>Table134789[[#This Row],[Number]]*1000000*Table134789[[#This Row],[Multiplier]]</f>
        <v>3496500000</v>
      </c>
      <c r="D556" s="6">
        <f t="shared" si="45"/>
        <v>1.1453569369369355E-2</v>
      </c>
      <c r="E556" s="6">
        <f>Table134789[[#This Row],[Calibration Value]]/Constants!$B$1</f>
        <v>87.309027234281373</v>
      </c>
      <c r="F556" s="6">
        <f t="shared" si="46"/>
        <v>1.7160017160017159E-2</v>
      </c>
      <c r="G556" s="6">
        <f>$C556/Constants!$B$2</f>
        <v>58.274999999999999</v>
      </c>
      <c r="H556" s="9">
        <f t="shared" si="43"/>
        <v>1.3118425129895591E-4</v>
      </c>
      <c r="I556" s="9">
        <f t="shared" si="44"/>
        <v>2.9446618893208337E-4</v>
      </c>
      <c r="J556" s="10">
        <f>Table134789[[#This Row],[G Mass Ratio (kg)]]*1000</f>
        <v>0.13118425129895592</v>
      </c>
      <c r="K556" s="10">
        <f>Table134789[[#This Row],[G Mass Ratio (kt)]]*1000</f>
        <v>0.29446618893208337</v>
      </c>
    </row>
    <row r="557" spans="1:11" x14ac:dyDescent="0.25">
      <c r="A557" s="12">
        <v>556</v>
      </c>
      <c r="B557" s="10">
        <f t="shared" si="42"/>
        <v>6.3</v>
      </c>
      <c r="C557" s="2">
        <f>Table134789[[#This Row],[Number]]*1000000*Table134789[[#This Row],[Multiplier]]</f>
        <v>3502800000</v>
      </c>
      <c r="D557" s="6">
        <f t="shared" si="45"/>
        <v>1.1432969424460418E-2</v>
      </c>
      <c r="E557" s="6">
        <f>Table134789[[#This Row],[Calibration Value]]/Constants!$B$1</f>
        <v>87.466340796865666</v>
      </c>
      <c r="F557" s="6">
        <f t="shared" si="46"/>
        <v>1.7129153819801301E-2</v>
      </c>
      <c r="G557" s="6">
        <f>$C557/Constants!$B$2</f>
        <v>58.38</v>
      </c>
      <c r="H557" s="9">
        <f t="shared" si="43"/>
        <v>1.3071278986064678E-4</v>
      </c>
      <c r="I557" s="9">
        <f t="shared" si="44"/>
        <v>2.9340791058241349E-4</v>
      </c>
      <c r="J557" s="10">
        <f>Table134789[[#This Row],[G Mass Ratio (kg)]]*1000</f>
        <v>0.13071278986064677</v>
      </c>
      <c r="K557" s="10">
        <f>Table134789[[#This Row],[G Mass Ratio (kt)]]*1000</f>
        <v>0.2934079105824135</v>
      </c>
    </row>
    <row r="558" spans="1:11" x14ac:dyDescent="0.25">
      <c r="A558" s="12">
        <v>557</v>
      </c>
      <c r="B558" s="10">
        <f t="shared" si="42"/>
        <v>6.3</v>
      </c>
      <c r="C558" s="2">
        <f>Table134789[[#This Row],[Number]]*1000000*Table134789[[#This Row],[Multiplier]]</f>
        <v>3509100000</v>
      </c>
      <c r="D558" s="6">
        <f t="shared" si="45"/>
        <v>1.1412443447037688E-2</v>
      </c>
      <c r="E558" s="6">
        <f>Table134789[[#This Row],[Calibration Value]]/Constants!$B$1</f>
        <v>87.623654359449958</v>
      </c>
      <c r="F558" s="6">
        <f t="shared" si="46"/>
        <v>1.70984012994785E-2</v>
      </c>
      <c r="G558" s="6">
        <f>$C558/Constants!$B$2</f>
        <v>58.484999999999999</v>
      </c>
      <c r="H558" s="9">
        <f t="shared" si="43"/>
        <v>1.3024386543183345E-4</v>
      </c>
      <c r="I558" s="9">
        <f t="shared" si="44"/>
        <v>2.9235532699800805E-4</v>
      </c>
      <c r="J558" s="10">
        <f>Table134789[[#This Row],[G Mass Ratio (kg)]]*1000</f>
        <v>0.13024386543183344</v>
      </c>
      <c r="K558" s="10">
        <f>Table134789[[#This Row],[G Mass Ratio (kt)]]*1000</f>
        <v>0.29235532699800804</v>
      </c>
    </row>
    <row r="559" spans="1:11" x14ac:dyDescent="0.25">
      <c r="A559" s="12">
        <v>558</v>
      </c>
      <c r="B559" s="10">
        <f t="shared" si="42"/>
        <v>6.3</v>
      </c>
      <c r="C559" s="2">
        <f>Table134789[[#This Row],[Number]]*1000000*Table134789[[#This Row],[Multiplier]]</f>
        <v>3515400000</v>
      </c>
      <c r="D559" s="6">
        <f t="shared" si="45"/>
        <v>1.139199103942651E-2</v>
      </c>
      <c r="E559" s="6">
        <f>Table134789[[#This Row],[Calibration Value]]/Constants!$B$1</f>
        <v>87.78096792203425</v>
      </c>
      <c r="F559" s="6">
        <f t="shared" si="46"/>
        <v>1.7067759003242873E-2</v>
      </c>
      <c r="G559" s="6">
        <f>$C559/Constants!$B$2</f>
        <v>58.59</v>
      </c>
      <c r="H559" s="9">
        <f t="shared" si="43"/>
        <v>1.297774598423739E-4</v>
      </c>
      <c r="I559" s="9">
        <f t="shared" si="44"/>
        <v>2.9130839739277813E-4</v>
      </c>
      <c r="J559" s="10">
        <f>Table134789[[#This Row],[G Mass Ratio (kg)]]*1000</f>
        <v>0.1297774598423739</v>
      </c>
      <c r="K559" s="10">
        <f>Table134789[[#This Row],[G Mass Ratio (kt)]]*1000</f>
        <v>0.29130839739277814</v>
      </c>
    </row>
    <row r="560" spans="1:11" x14ac:dyDescent="0.25">
      <c r="A560" s="12">
        <v>559</v>
      </c>
      <c r="B560" s="10">
        <f t="shared" si="42"/>
        <v>6.3</v>
      </c>
      <c r="C560" s="2">
        <f>Table134789[[#This Row],[Number]]*1000000*Table134789[[#This Row],[Multiplier]]</f>
        <v>3521700000</v>
      </c>
      <c r="D560" s="6">
        <f t="shared" si="45"/>
        <v>1.1371611806797841E-2</v>
      </c>
      <c r="E560" s="6">
        <f>Table134789[[#This Row],[Calibration Value]]/Constants!$B$1</f>
        <v>87.938281484618528</v>
      </c>
      <c r="F560" s="6">
        <f t="shared" si="46"/>
        <v>1.703722633955192E-2</v>
      </c>
      <c r="G560" s="6">
        <f>$C560/Constants!$B$2</f>
        <v>58.695</v>
      </c>
      <c r="H560" s="9">
        <f t="shared" si="43"/>
        <v>1.2931355508450404E-4</v>
      </c>
      <c r="I560" s="9">
        <f t="shared" si="44"/>
        <v>2.9026708134512175E-4</v>
      </c>
      <c r="J560" s="10">
        <f>Table134789[[#This Row],[G Mass Ratio (kg)]]*1000</f>
        <v>0.12931355508450404</v>
      </c>
      <c r="K560" s="10">
        <f>Table134789[[#This Row],[G Mass Ratio (kt)]]*1000</f>
        <v>0.29026708134512175</v>
      </c>
    </row>
    <row r="561" spans="1:11" x14ac:dyDescent="0.25">
      <c r="A561" s="12">
        <v>560</v>
      </c>
      <c r="B561" s="10">
        <f t="shared" si="42"/>
        <v>6.3</v>
      </c>
      <c r="C561" s="2">
        <f>Table134789[[#This Row],[Number]]*1000000*Table134789[[#This Row],[Multiplier]]</f>
        <v>3528000000</v>
      </c>
      <c r="D561" s="6">
        <f t="shared" si="45"/>
        <v>1.1351305357142844E-2</v>
      </c>
      <c r="E561" s="6">
        <f>Table134789[[#This Row],[Calibration Value]]/Constants!$B$1</f>
        <v>88.095595047202821</v>
      </c>
      <c r="F561" s="6">
        <f t="shared" si="46"/>
        <v>1.7006802721088437E-2</v>
      </c>
      <c r="G561" s="6">
        <f>$C561/Constants!$B$2</f>
        <v>58.8</v>
      </c>
      <c r="H561" s="9">
        <f t="shared" si="43"/>
        <v>1.2885213331109984E-4</v>
      </c>
      <c r="I561" s="9">
        <f t="shared" si="44"/>
        <v>2.8923133879402109E-4</v>
      </c>
      <c r="J561" s="10">
        <f>Table134789[[#This Row],[G Mass Ratio (kg)]]*1000</f>
        <v>0.12885213331109985</v>
      </c>
      <c r="K561" s="10">
        <f>Table134789[[#This Row],[G Mass Ratio (kt)]]*1000</f>
        <v>0.28923133879402108</v>
      </c>
    </row>
    <row r="562" spans="1:11" x14ac:dyDescent="0.25">
      <c r="A562" s="12">
        <v>561</v>
      </c>
      <c r="B562" s="10">
        <f t="shared" si="42"/>
        <v>6.3</v>
      </c>
      <c r="C562" s="2">
        <f>Table134789[[#This Row],[Number]]*1000000*Table134789[[#This Row],[Multiplier]]</f>
        <v>3534300000</v>
      </c>
      <c r="D562" s="6">
        <f t="shared" si="45"/>
        <v>1.1331071301247759E-2</v>
      </c>
      <c r="E562" s="6">
        <f>Table134789[[#This Row],[Calibration Value]]/Constants!$B$1</f>
        <v>88.252908609787113</v>
      </c>
      <c r="F562" s="6">
        <f t="shared" si="46"/>
        <v>1.6976487564722857E-2</v>
      </c>
      <c r="G562" s="6">
        <f>$C562/Constants!$B$2</f>
        <v>58.905000000000001</v>
      </c>
      <c r="H562" s="9">
        <f t="shared" si="43"/>
        <v>1.2839317683396059E-4</v>
      </c>
      <c r="I562" s="9">
        <f t="shared" si="44"/>
        <v>2.8820113003518978E-4</v>
      </c>
      <c r="J562" s="10">
        <f>Table134789[[#This Row],[G Mass Ratio (kg)]]*1000</f>
        <v>0.12839317683396059</v>
      </c>
      <c r="K562" s="10">
        <f>Table134789[[#This Row],[G Mass Ratio (kt)]]*1000</f>
        <v>0.28820113003518977</v>
      </c>
    </row>
    <row r="563" spans="1:11" x14ac:dyDescent="0.25">
      <c r="A563" s="12">
        <v>562</v>
      </c>
      <c r="B563" s="10">
        <f t="shared" si="42"/>
        <v>6.3</v>
      </c>
      <c r="C563" s="2">
        <f>Table134789[[#This Row],[Number]]*1000000*Table134789[[#This Row],[Multiplier]]</f>
        <v>3540600000</v>
      </c>
      <c r="D563" s="6">
        <f t="shared" si="45"/>
        <v>1.1310909252669026E-2</v>
      </c>
      <c r="E563" s="6">
        <f>Table134789[[#This Row],[Calibration Value]]/Constants!$B$1</f>
        <v>88.410222172371405</v>
      </c>
      <c r="F563" s="6">
        <f t="shared" si="46"/>
        <v>1.6946280291476021E-2</v>
      </c>
      <c r="G563" s="6">
        <f>$C563/Constants!$B$2</f>
        <v>59.01</v>
      </c>
      <c r="H563" s="9">
        <f t="shared" si="43"/>
        <v>1.2793666812211378E-4</v>
      </c>
      <c r="I563" s="9">
        <f t="shared" si="44"/>
        <v>2.8717641571726865E-4</v>
      </c>
      <c r="J563" s="10">
        <f>Table134789[[#This Row],[G Mass Ratio (kg)]]*1000</f>
        <v>0.12793666812211377</v>
      </c>
      <c r="K563" s="10">
        <f>Table134789[[#This Row],[G Mass Ratio (kt)]]*1000</f>
        <v>0.28717641571726865</v>
      </c>
    </row>
    <row r="564" spans="1:11" x14ac:dyDescent="0.25">
      <c r="A564" s="12">
        <v>563</v>
      </c>
      <c r="B564" s="10">
        <f t="shared" si="42"/>
        <v>6.3</v>
      </c>
      <c r="C564" s="2">
        <f>Table134789[[#This Row],[Number]]*1000000*Table134789[[#This Row],[Multiplier]]</f>
        <v>3546900000</v>
      </c>
      <c r="D564" s="6">
        <f t="shared" si="45"/>
        <v>1.1290818827708691E-2</v>
      </c>
      <c r="E564" s="6">
        <f>Table134789[[#This Row],[Calibration Value]]/Constants!$B$1</f>
        <v>88.567535734955698</v>
      </c>
      <c r="F564" s="6">
        <f t="shared" si="46"/>
        <v>1.6916180326482278E-2</v>
      </c>
      <c r="G564" s="6">
        <f>$C564/Constants!$B$2</f>
        <v>59.115000000000002</v>
      </c>
      <c r="H564" s="9">
        <f t="shared" si="43"/>
        <v>1.2748258980014107E-4</v>
      </c>
      <c r="I564" s="9">
        <f t="shared" si="44"/>
        <v>2.8615715683806607E-4</v>
      </c>
      <c r="J564" s="10">
        <f>Table134789[[#This Row],[G Mass Ratio (kg)]]*1000</f>
        <v>0.12748258980014107</v>
      </c>
      <c r="K564" s="10">
        <f>Table134789[[#This Row],[G Mass Ratio (kt)]]*1000</f>
        <v>0.28615715683806608</v>
      </c>
    </row>
    <row r="565" spans="1:11" x14ac:dyDescent="0.25">
      <c r="A565" s="12">
        <v>564</v>
      </c>
      <c r="B565" s="10">
        <f t="shared" si="42"/>
        <v>6.3</v>
      </c>
      <c r="C565" s="2">
        <f>Table134789[[#This Row],[Number]]*1000000*Table134789[[#This Row],[Multiplier]]</f>
        <v>3553200000</v>
      </c>
      <c r="D565" s="6">
        <f t="shared" si="45"/>
        <v>1.1270799645390057E-2</v>
      </c>
      <c r="E565" s="6">
        <f>Table134789[[#This Row],[Calibration Value]]/Constants!$B$1</f>
        <v>88.72484929753999</v>
      </c>
      <c r="F565" s="6">
        <f t="shared" si="46"/>
        <v>1.6886187098953058E-2</v>
      </c>
      <c r="G565" s="6">
        <f>$C565/Constants!$B$2</f>
        <v>59.22</v>
      </c>
      <c r="H565" s="9">
        <f t="shared" si="43"/>
        <v>1.2703092464652464E-4</v>
      </c>
      <c r="I565" s="9">
        <f t="shared" si="44"/>
        <v>2.8514331474084869E-4</v>
      </c>
      <c r="J565" s="10">
        <f>Table134789[[#This Row],[G Mass Ratio (kg)]]*1000</f>
        <v>0.12703092464652463</v>
      </c>
      <c r="K565" s="10">
        <f>Table134789[[#This Row],[G Mass Ratio (kt)]]*1000</f>
        <v>0.2851433147408487</v>
      </c>
    </row>
    <row r="566" spans="1:11" x14ac:dyDescent="0.25">
      <c r="A566" s="12">
        <v>565</v>
      </c>
      <c r="B566" s="10">
        <f t="shared" si="42"/>
        <v>6.3</v>
      </c>
      <c r="C566" s="2">
        <f>Table134789[[#This Row],[Number]]*1000000*Table134789[[#This Row],[Multiplier]]</f>
        <v>3559500000</v>
      </c>
      <c r="D566" s="6">
        <f t="shared" si="45"/>
        <v>1.1250851327433614E-2</v>
      </c>
      <c r="E566" s="6">
        <f>Table134789[[#This Row],[Calibration Value]]/Constants!$B$1</f>
        <v>88.882162860124282</v>
      </c>
      <c r="F566" s="6">
        <f t="shared" si="46"/>
        <v>1.685630004214075E-2</v>
      </c>
      <c r="G566" s="6">
        <f>$C566/Constants!$B$2</f>
        <v>59.325000000000003</v>
      </c>
      <c r="H566" s="9">
        <f t="shared" si="43"/>
        <v>1.2658165559201472E-4</v>
      </c>
      <c r="I566" s="9">
        <f t="shared" si="44"/>
        <v>2.8413485111067425E-4</v>
      </c>
      <c r="J566" s="10">
        <f>Table134789[[#This Row],[G Mass Ratio (kg)]]*1000</f>
        <v>0.12658165559201473</v>
      </c>
      <c r="K566" s="10">
        <f>Table134789[[#This Row],[G Mass Ratio (kt)]]*1000</f>
        <v>0.28413485111067427</v>
      </c>
    </row>
    <row r="567" spans="1:11" x14ac:dyDescent="0.25">
      <c r="A567" s="12">
        <v>566</v>
      </c>
      <c r="B567" s="10">
        <f t="shared" si="42"/>
        <v>6.3</v>
      </c>
      <c r="C567" s="2">
        <f>Table134789[[#This Row],[Number]]*1000000*Table134789[[#This Row],[Multiplier]]</f>
        <v>3565800000</v>
      </c>
      <c r="D567" s="6">
        <f t="shared" si="45"/>
        <v>1.1230973498233201E-2</v>
      </c>
      <c r="E567" s="6">
        <f>Table134789[[#This Row],[Calibration Value]]/Constants!$B$1</f>
        <v>89.039476422708574</v>
      </c>
      <c r="F567" s="6">
        <f t="shared" si="46"/>
        <v>1.6826518593303044E-2</v>
      </c>
      <c r="G567" s="6">
        <f>$C567/Constants!$B$2</f>
        <v>59.43</v>
      </c>
      <c r="H567" s="9">
        <f t="shared" si="43"/>
        <v>1.2613476571801652E-4</v>
      </c>
      <c r="I567" s="9">
        <f t="shared" si="44"/>
        <v>2.8313172797077307E-4</v>
      </c>
      <c r="J567" s="10">
        <f>Table134789[[#This Row],[G Mass Ratio (kg)]]*1000</f>
        <v>0.12613476571801652</v>
      </c>
      <c r="K567" s="10">
        <f>Table134789[[#This Row],[G Mass Ratio (kt)]]*1000</f>
        <v>0.28313172797077307</v>
      </c>
    </row>
    <row r="568" spans="1:11" x14ac:dyDescent="0.25">
      <c r="A568" s="12">
        <v>567</v>
      </c>
      <c r="B568" s="10">
        <f t="shared" si="42"/>
        <v>6.3</v>
      </c>
      <c r="C568" s="2">
        <f>Table134789[[#This Row],[Number]]*1000000*Table134789[[#This Row],[Multiplier]]</f>
        <v>3572100000</v>
      </c>
      <c r="D568" s="6">
        <f t="shared" si="45"/>
        <v>1.1211165784832437E-2</v>
      </c>
      <c r="E568" s="6">
        <f>Table134789[[#This Row],[Calibration Value]]/Constants!$B$1</f>
        <v>89.196789985292867</v>
      </c>
      <c r="F568" s="6">
        <f t="shared" si="46"/>
        <v>1.6796842193667592E-2</v>
      </c>
      <c r="G568" s="6">
        <f>$C568/Constants!$B$2</f>
        <v>59.534999999999997</v>
      </c>
      <c r="H568" s="9">
        <f t="shared" si="43"/>
        <v>1.2569023825499752E-4</v>
      </c>
      <c r="I568" s="9">
        <f t="shared" si="44"/>
        <v>2.8213390767897192E-4</v>
      </c>
      <c r="J568" s="10">
        <f>Table134789[[#This Row],[G Mass Ratio (kg)]]*1000</f>
        <v>0.12569023825499751</v>
      </c>
      <c r="K568" s="10">
        <f>Table134789[[#This Row],[G Mass Ratio (kt)]]*1000</f>
        <v>0.2821339076789719</v>
      </c>
    </row>
    <row r="569" spans="1:11" x14ac:dyDescent="0.25">
      <c r="A569" s="12">
        <v>568</v>
      </c>
      <c r="B569" s="10">
        <f t="shared" si="42"/>
        <v>6.3</v>
      </c>
      <c r="C569" s="2">
        <f>Table134789[[#This Row],[Number]]*1000000*Table134789[[#This Row],[Multiplier]]</f>
        <v>3578400000</v>
      </c>
      <c r="D569" s="6">
        <f t="shared" si="45"/>
        <v>1.1191427816901394E-2</v>
      </c>
      <c r="E569" s="6">
        <f>Table134789[[#This Row],[Calibration Value]]/Constants!$B$1</f>
        <v>89.354103547877159</v>
      </c>
      <c r="F569" s="6">
        <f t="shared" si="46"/>
        <v>1.676727028839705E-2</v>
      </c>
      <c r="G569" s="6">
        <f>$C569/Constants!$B$2</f>
        <v>59.64</v>
      </c>
      <c r="H569" s="9">
        <f t="shared" si="43"/>
        <v>1.252480565809143E-4</v>
      </c>
      <c r="I569" s="9">
        <f t="shared" si="44"/>
        <v>2.8114135292416249E-4</v>
      </c>
      <c r="J569" s="10">
        <f>Table134789[[#This Row],[G Mass Ratio (kg)]]*1000</f>
        <v>0.12524805658091431</v>
      </c>
      <c r="K569" s="10">
        <f>Table134789[[#This Row],[G Mass Ratio (kt)]]*1000</f>
        <v>0.28114135292416248</v>
      </c>
    </row>
    <row r="570" spans="1:11" x14ac:dyDescent="0.25">
      <c r="A570" s="12">
        <v>569</v>
      </c>
      <c r="B570" s="10">
        <f t="shared" si="42"/>
        <v>6.3</v>
      </c>
      <c r="C570" s="2">
        <f>Table134789[[#This Row],[Number]]*1000000*Table134789[[#This Row],[Multiplier]]</f>
        <v>3584700000</v>
      </c>
      <c r="D570" s="6">
        <f t="shared" si="45"/>
        <v>1.1171759226713519E-2</v>
      </c>
      <c r="E570" s="6">
        <f>Table134789[[#This Row],[Calibration Value]]/Constants!$B$1</f>
        <v>89.511417110461437</v>
      </c>
      <c r="F570" s="6">
        <f t="shared" si="46"/>
        <v>1.6737802326554523E-2</v>
      </c>
      <c r="G570" s="6">
        <f>$C570/Constants!$B$2</f>
        <v>59.744999999999997</v>
      </c>
      <c r="H570" s="9">
        <f t="shared" si="43"/>
        <v>1.2480820421965864E-4</v>
      </c>
      <c r="I570" s="9">
        <f t="shared" si="44"/>
        <v>2.8015402672281397E-4</v>
      </c>
      <c r="J570" s="10">
        <f>Table134789[[#This Row],[G Mass Ratio (kg)]]*1000</f>
        <v>0.12480820421965864</v>
      </c>
      <c r="K570" s="10">
        <f>Table134789[[#This Row],[G Mass Ratio (kt)]]*1000</f>
        <v>0.28015402672281398</v>
      </c>
    </row>
    <row r="571" spans="1:11" x14ac:dyDescent="0.25">
      <c r="A571" s="12">
        <v>570</v>
      </c>
      <c r="B571" s="10">
        <f t="shared" si="42"/>
        <v>6.3</v>
      </c>
      <c r="C571" s="2">
        <f>Table134789[[#This Row],[Number]]*1000000*Table134789[[#This Row],[Multiplier]]</f>
        <v>3591000000</v>
      </c>
      <c r="D571" s="6">
        <f t="shared" si="45"/>
        <v>1.1152159649122794E-2</v>
      </c>
      <c r="E571" s="6">
        <f>Table134789[[#This Row],[Calibration Value]]/Constants!$B$1</f>
        <v>89.668730673045729</v>
      </c>
      <c r="F571" s="6">
        <f t="shared" si="46"/>
        <v>1.6708437761069339E-2</v>
      </c>
      <c r="G571" s="6">
        <f>$C571/Constants!$B$2</f>
        <v>59.85</v>
      </c>
      <c r="H571" s="9">
        <f t="shared" si="43"/>
        <v>1.2437066483952263E-4</v>
      </c>
      <c r="I571" s="9">
        <f t="shared" si="44"/>
        <v>2.791718924155278E-4</v>
      </c>
      <c r="J571" s="10">
        <f>Table134789[[#This Row],[G Mass Ratio (kg)]]*1000</f>
        <v>0.12437066483952264</v>
      </c>
      <c r="K571" s="10">
        <f>Table134789[[#This Row],[G Mass Ratio (kt)]]*1000</f>
        <v>0.27917189241552781</v>
      </c>
    </row>
    <row r="572" spans="1:11" x14ac:dyDescent="0.25">
      <c r="A572" s="12">
        <v>571</v>
      </c>
      <c r="B572" s="10">
        <f t="shared" si="42"/>
        <v>6.3</v>
      </c>
      <c r="C572" s="2">
        <f>Table134789[[#This Row],[Number]]*1000000*Table134789[[#This Row],[Multiplier]]</f>
        <v>3597300000</v>
      </c>
      <c r="D572" s="6">
        <f t="shared" si="45"/>
        <v>1.1132628721541143E-2</v>
      </c>
      <c r="E572" s="6">
        <f>Table134789[[#This Row],[Calibration Value]]/Constants!$B$1</f>
        <v>89.826044235630022</v>
      </c>
      <c r="F572" s="6">
        <f t="shared" si="46"/>
        <v>1.6679176048703195E-2</v>
      </c>
      <c r="G572" s="6">
        <f>$C572/Constants!$B$2</f>
        <v>59.954999999999998</v>
      </c>
      <c r="H572" s="9">
        <f t="shared" si="43"/>
        <v>1.239354222516828E-4</v>
      </c>
      <c r="I572" s="9">
        <f t="shared" si="44"/>
        <v>2.7819491366363433E-4</v>
      </c>
      <c r="J572" s="10">
        <f>Table134789[[#This Row],[G Mass Ratio (kg)]]*1000</f>
        <v>0.12393542225168279</v>
      </c>
      <c r="K572" s="10">
        <f>Table134789[[#This Row],[G Mass Ratio (kt)]]*1000</f>
        <v>0.27819491366363436</v>
      </c>
    </row>
    <row r="573" spans="1:11" x14ac:dyDescent="0.25">
      <c r="A573" s="12">
        <v>572</v>
      </c>
      <c r="B573" s="10">
        <f t="shared" si="42"/>
        <v>6.3</v>
      </c>
      <c r="C573" s="2">
        <f>Table134789[[#This Row],[Number]]*1000000*Table134789[[#This Row],[Multiplier]]</f>
        <v>3603600000</v>
      </c>
      <c r="D573" s="6">
        <f t="shared" si="45"/>
        <v>1.1113166083916071E-2</v>
      </c>
      <c r="E573" s="6">
        <f>Table134789[[#This Row],[Calibration Value]]/Constants!$B$1</f>
        <v>89.983357798214314</v>
      </c>
      <c r="F573" s="6">
        <f t="shared" si="46"/>
        <v>1.6650016650016648E-2</v>
      </c>
      <c r="G573" s="6">
        <f>$C573/Constants!$B$2</f>
        <v>60.06</v>
      </c>
      <c r="H573" s="9">
        <f t="shared" si="43"/>
        <v>1.2350246040870245E-4</v>
      </c>
      <c r="I573" s="9">
        <f t="shared" si="44"/>
        <v>2.7722305444583163E-4</v>
      </c>
      <c r="J573" s="10">
        <f>Table134789[[#This Row],[G Mass Ratio (kg)]]*1000</f>
        <v>0.12350246040870246</v>
      </c>
      <c r="K573" s="10">
        <f>Table134789[[#This Row],[G Mass Ratio (kt)]]*1000</f>
        <v>0.27722305444583162</v>
      </c>
    </row>
    <row r="574" spans="1:11" x14ac:dyDescent="0.25">
      <c r="A574" s="12">
        <v>573</v>
      </c>
      <c r="B574" s="10">
        <f t="shared" si="42"/>
        <v>6.3</v>
      </c>
      <c r="C574" s="2">
        <f>Table134789[[#This Row],[Number]]*1000000*Table134789[[#This Row],[Multiplier]]</f>
        <v>3609900000</v>
      </c>
      <c r="D574" s="6">
        <f t="shared" si="45"/>
        <v>1.1093771378708539E-2</v>
      </c>
      <c r="E574" s="6">
        <f>Table134789[[#This Row],[Calibration Value]]/Constants!$B$1</f>
        <v>90.140671360798606</v>
      </c>
      <c r="F574" s="6">
        <f t="shared" si="46"/>
        <v>1.6620959029335993E-2</v>
      </c>
      <c r="G574" s="6">
        <f>$C574/Constants!$B$2</f>
        <v>60.164999999999999</v>
      </c>
      <c r="H574" s="9">
        <f t="shared" si="43"/>
        <v>1.2307176340305276E-4</v>
      </c>
      <c r="I574" s="9">
        <f t="shared" si="44"/>
        <v>2.762562790548657E-4</v>
      </c>
      <c r="J574" s="10">
        <f>Table134789[[#This Row],[G Mass Ratio (kg)]]*1000</f>
        <v>0.12307176340305276</v>
      </c>
      <c r="K574" s="10">
        <f>Table134789[[#This Row],[G Mass Ratio (kt)]]*1000</f>
        <v>0.27625627905486572</v>
      </c>
    </row>
    <row r="575" spans="1:11" x14ac:dyDescent="0.25">
      <c r="A575" s="12">
        <v>574</v>
      </c>
      <c r="B575" s="10">
        <f t="shared" si="42"/>
        <v>6.3</v>
      </c>
      <c r="C575" s="2">
        <f>Table134789[[#This Row],[Number]]*1000000*Table134789[[#This Row],[Multiplier]]</f>
        <v>3616200000</v>
      </c>
      <c r="D575" s="6">
        <f t="shared" si="45"/>
        <v>1.1074444250871066E-2</v>
      </c>
      <c r="E575" s="6">
        <f>Table134789[[#This Row],[Calibration Value]]/Constants!$B$1</f>
        <v>90.297984923382899</v>
      </c>
      <c r="F575" s="6">
        <f t="shared" si="46"/>
        <v>1.6592002654720425E-2</v>
      </c>
      <c r="G575" s="6">
        <f>$C575/Constants!$B$2</f>
        <v>60.27</v>
      </c>
      <c r="H575" s="9">
        <f t="shared" si="43"/>
        <v>1.2264331546565121E-4</v>
      </c>
      <c r="I575" s="9">
        <f t="shared" si="44"/>
        <v>2.7529455209424964E-4</v>
      </c>
      <c r="J575" s="10">
        <f>Table134789[[#This Row],[G Mass Ratio (kg)]]*1000</f>
        <v>0.12264331546565121</v>
      </c>
      <c r="K575" s="10">
        <f>Table134789[[#This Row],[G Mass Ratio (kt)]]*1000</f>
        <v>0.27529455209424963</v>
      </c>
    </row>
    <row r="576" spans="1:11" x14ac:dyDescent="0.25">
      <c r="A576" s="12">
        <v>575</v>
      </c>
      <c r="B576" s="10">
        <f t="shared" si="42"/>
        <v>6.3</v>
      </c>
      <c r="C576" s="2">
        <f>Table134789[[#This Row],[Number]]*1000000*Table134789[[#This Row],[Multiplier]]</f>
        <v>3622500000</v>
      </c>
      <c r="D576" s="6">
        <f t="shared" si="45"/>
        <v>1.1055184347826073E-2</v>
      </c>
      <c r="E576" s="6">
        <f>Table134789[[#This Row],[Calibration Value]]/Constants!$B$1</f>
        <v>90.455298485967191</v>
      </c>
      <c r="F576" s="6">
        <f t="shared" si="46"/>
        <v>1.6563146997929608E-2</v>
      </c>
      <c r="G576" s="6">
        <f>$C576/Constants!$B$2</f>
        <v>60.375</v>
      </c>
      <c r="H576" s="9">
        <f t="shared" si="43"/>
        <v>1.2221710096441859E-4</v>
      </c>
      <c r="I576" s="9">
        <f t="shared" si="44"/>
        <v>2.7433783847502459E-4</v>
      </c>
      <c r="J576" s="10">
        <f>Table134789[[#This Row],[G Mass Ratio (kg)]]*1000</f>
        <v>0.12221710096441858</v>
      </c>
      <c r="K576" s="10">
        <f>Table134789[[#This Row],[G Mass Ratio (kt)]]*1000</f>
        <v>0.27433783847502458</v>
      </c>
    </row>
    <row r="577" spans="1:11" x14ac:dyDescent="0.25">
      <c r="A577" s="12">
        <v>576</v>
      </c>
      <c r="B577" s="10">
        <f t="shared" si="42"/>
        <v>6.3</v>
      </c>
      <c r="C577" s="2">
        <f>Table134789[[#This Row],[Number]]*1000000*Table134789[[#This Row],[Multiplier]]</f>
        <v>3628800000</v>
      </c>
      <c r="D577" s="6">
        <f t="shared" si="45"/>
        <v>1.1035991319444431E-2</v>
      </c>
      <c r="E577" s="6">
        <f>Table134789[[#This Row],[Calibration Value]]/Constants!$B$1</f>
        <v>90.612612048551483</v>
      </c>
      <c r="F577" s="6">
        <f t="shared" si="46"/>
        <v>1.6534391534391537E-2</v>
      </c>
      <c r="G577" s="6">
        <f>$C577/Constants!$B$2</f>
        <v>60.48</v>
      </c>
      <c r="H577" s="9">
        <f t="shared" si="43"/>
        <v>1.2179310440285284E-4</v>
      </c>
      <c r="I577" s="9">
        <f t="shared" si="44"/>
        <v>2.7338610341255855E-4</v>
      </c>
      <c r="J577" s="10">
        <f>Table134789[[#This Row],[G Mass Ratio (kg)]]*1000</f>
        <v>0.12179310440285283</v>
      </c>
      <c r="K577" s="10">
        <f>Table134789[[#This Row],[G Mass Ratio (kt)]]*1000</f>
        <v>0.27338610341255853</v>
      </c>
    </row>
    <row r="578" spans="1:11" x14ac:dyDescent="0.25">
      <c r="A578" s="12">
        <v>577</v>
      </c>
      <c r="B578" s="10">
        <f t="shared" ref="B578:B641" si="47">6.3</f>
        <v>6.3</v>
      </c>
      <c r="C578" s="2">
        <f>Table134789[[#This Row],[Number]]*1000000*Table134789[[#This Row],[Multiplier]]</f>
        <v>3635100000</v>
      </c>
      <c r="D578" s="6">
        <f t="shared" si="45"/>
        <v>1.101686481802425E-2</v>
      </c>
      <c r="E578" s="6">
        <f>Table134789[[#This Row],[Calibration Value]]/Constants!$B$1</f>
        <v>90.769925611135776</v>
      </c>
      <c r="F578" s="6">
        <f t="shared" si="46"/>
        <v>1.6505735743170751E-2</v>
      </c>
      <c r="G578" s="6">
        <f>$C578/Constants!$B$2</f>
        <v>60.585000000000001</v>
      </c>
      <c r="H578" s="9">
        <f t="shared" ref="H578:H641" si="48">POWER($D578,2)</f>
        <v>1.213713104186205E-4</v>
      </c>
      <c r="I578" s="9">
        <f t="shared" ref="I578:I641" si="49">POWER($F578,2)</f>
        <v>2.724393124233845E-4</v>
      </c>
      <c r="J578" s="10">
        <f>Table134789[[#This Row],[G Mass Ratio (kg)]]*1000</f>
        <v>0.1213713104186205</v>
      </c>
      <c r="K578" s="10">
        <f>Table134789[[#This Row],[G Mass Ratio (kt)]]*1000</f>
        <v>0.27243931242338448</v>
      </c>
    </row>
    <row r="579" spans="1:11" x14ac:dyDescent="0.25">
      <c r="A579" s="12">
        <v>578</v>
      </c>
      <c r="B579" s="10">
        <f t="shared" si="47"/>
        <v>6.3</v>
      </c>
      <c r="C579" s="2">
        <f>Table134789[[#This Row],[Number]]*1000000*Table134789[[#This Row],[Multiplier]]</f>
        <v>3641400000</v>
      </c>
      <c r="D579" s="6">
        <f t="shared" si="45"/>
        <v>1.0997804498269884E-2</v>
      </c>
      <c r="E579" s="6">
        <f>Table134789[[#This Row],[Calibration Value]]/Constants!$B$1</f>
        <v>90.927239173720054</v>
      </c>
      <c r="F579" s="6">
        <f t="shared" si="46"/>
        <v>1.6477179106936891E-2</v>
      </c>
      <c r="G579" s="6">
        <f>$C579/Constants!$B$2</f>
        <v>60.69</v>
      </c>
      <c r="H579" s="9">
        <f t="shared" si="48"/>
        <v>1.2095170378216529E-4</v>
      </c>
      <c r="I579" s="9">
        <f t="shared" si="49"/>
        <v>2.714974313220776E-4</v>
      </c>
      <c r="J579" s="10">
        <f>Table134789[[#This Row],[G Mass Ratio (kg)]]*1000</f>
        <v>0.12095170378216528</v>
      </c>
      <c r="K579" s="10">
        <f>Table134789[[#This Row],[G Mass Ratio (kt)]]*1000</f>
        <v>0.2714974313220776</v>
      </c>
    </row>
    <row r="580" spans="1:11" x14ac:dyDescent="0.25">
      <c r="A580" s="12">
        <v>579</v>
      </c>
      <c r="B580" s="10">
        <f t="shared" si="47"/>
        <v>6.3</v>
      </c>
      <c r="C580" s="2">
        <f>Table134789[[#This Row],[Number]]*1000000*Table134789[[#This Row],[Multiplier]]</f>
        <v>3647700000</v>
      </c>
      <c r="D580" s="6">
        <f t="shared" si="45"/>
        <v>1.0978810017271145E-2</v>
      </c>
      <c r="E580" s="6">
        <f>Table134789[[#This Row],[Calibration Value]]/Constants!$B$1</f>
        <v>91.084552736304346</v>
      </c>
      <c r="F580" s="6">
        <f t="shared" si="46"/>
        <v>1.6448721111933545E-2</v>
      </c>
      <c r="G580" s="6">
        <f>$C580/Constants!$B$2</f>
        <v>60.795000000000002</v>
      </c>
      <c r="H580" s="9">
        <f t="shared" si="48"/>
        <v>1.2053426939533324E-4</v>
      </c>
      <c r="I580" s="9">
        <f t="shared" si="49"/>
        <v>2.7056042621816833E-4</v>
      </c>
      <c r="J580" s="10">
        <f>Table134789[[#This Row],[G Mass Ratio (kg)]]*1000</f>
        <v>0.12053426939533324</v>
      </c>
      <c r="K580" s="10">
        <f>Table134789[[#This Row],[G Mass Ratio (kt)]]*1000</f>
        <v>0.27056042621816834</v>
      </c>
    </row>
    <row r="581" spans="1:11" x14ac:dyDescent="0.25">
      <c r="A581" s="12">
        <v>580</v>
      </c>
      <c r="B581" s="10">
        <f t="shared" si="47"/>
        <v>6.3</v>
      </c>
      <c r="C581" s="2">
        <f>Table134789[[#This Row],[Number]]*1000000*Table134789[[#This Row],[Multiplier]]</f>
        <v>3654000000</v>
      </c>
      <c r="D581" s="6">
        <f t="shared" si="45"/>
        <v>1.0959881034482746E-2</v>
      </c>
      <c r="E581" s="6">
        <f>Table134789[[#This Row],[Calibration Value]]/Constants!$B$1</f>
        <v>91.241866298888638</v>
      </c>
      <c r="F581" s="6">
        <f t="shared" si="46"/>
        <v>1.6420361247947456E-2</v>
      </c>
      <c r="G581" s="6">
        <f>$C581/Constants!$B$2</f>
        <v>60.9</v>
      </c>
      <c r="H581" s="9">
        <f t="shared" si="48"/>
        <v>1.2011899229001459E-4</v>
      </c>
      <c r="I581" s="9">
        <f t="shared" si="49"/>
        <v>2.6962826351309454E-4</v>
      </c>
      <c r="J581" s="10">
        <f>Table134789[[#This Row],[G Mass Ratio (kg)]]*1000</f>
        <v>0.12011899229001459</v>
      </c>
      <c r="K581" s="10">
        <f>Table134789[[#This Row],[G Mass Ratio (kt)]]*1000</f>
        <v>0.26962826351309455</v>
      </c>
    </row>
    <row r="582" spans="1:11" x14ac:dyDescent="0.25">
      <c r="A582" s="12">
        <v>581</v>
      </c>
      <c r="B582" s="10">
        <f t="shared" si="47"/>
        <v>6.3</v>
      </c>
      <c r="C582" s="2">
        <f>Table134789[[#This Row],[Number]]*1000000*Table134789[[#This Row],[Multiplier]]</f>
        <v>3660300000</v>
      </c>
      <c r="D582" s="6">
        <f t="shared" si="45"/>
        <v>1.0941017211703945E-2</v>
      </c>
      <c r="E582" s="6">
        <f>Table134789[[#This Row],[Calibration Value]]/Constants!$B$1</f>
        <v>91.39917986147293</v>
      </c>
      <c r="F582" s="6">
        <f t="shared" si="46"/>
        <v>1.639209900827801E-2</v>
      </c>
      <c r="G582" s="6">
        <f>$C582/Constants!$B$2</f>
        <v>61.005000000000003</v>
      </c>
      <c r="H582" s="9">
        <f t="shared" si="48"/>
        <v>1.1970585762680197E-4</v>
      </c>
      <c r="I582" s="9">
        <f t="shared" si="49"/>
        <v>2.6870090989718892E-4</v>
      </c>
      <c r="J582" s="10">
        <f>Table134789[[#This Row],[G Mass Ratio (kg)]]*1000</f>
        <v>0.11970585762680197</v>
      </c>
      <c r="K582" s="10">
        <f>Table134789[[#This Row],[G Mass Ratio (kt)]]*1000</f>
        <v>0.26870090989718892</v>
      </c>
    </row>
    <row r="583" spans="1:11" x14ac:dyDescent="0.25">
      <c r="A583" s="12">
        <v>582</v>
      </c>
      <c r="B583" s="10">
        <f t="shared" si="47"/>
        <v>6.3</v>
      </c>
      <c r="C583" s="2">
        <f>Table134789[[#This Row],[Number]]*1000000*Table134789[[#This Row],[Multiplier]]</f>
        <v>3666600000</v>
      </c>
      <c r="D583" s="6">
        <f t="shared" si="45"/>
        <v>1.0922218213058407E-2</v>
      </c>
      <c r="E583" s="6">
        <f>Table134789[[#This Row],[Calibration Value]]/Constants!$B$1</f>
        <v>91.556493424057223</v>
      </c>
      <c r="F583" s="6">
        <f t="shared" si="46"/>
        <v>1.6363933889707086E-2</v>
      </c>
      <c r="G583" s="6">
        <f>$C583/Constants!$B$2</f>
        <v>61.11</v>
      </c>
      <c r="H583" s="9">
        <f t="shared" si="48"/>
        <v>1.1929485069366478E-4</v>
      </c>
      <c r="I583" s="9">
        <f t="shared" si="49"/>
        <v>2.6777833234670412E-4</v>
      </c>
      <c r="J583" s="10">
        <f>Table134789[[#This Row],[G Mass Ratio (kg)]]*1000</f>
        <v>0.11929485069366477</v>
      </c>
      <c r="K583" s="10">
        <f>Table134789[[#This Row],[G Mass Ratio (kt)]]*1000</f>
        <v>0.26777833234670412</v>
      </c>
    </row>
    <row r="584" spans="1:11" x14ac:dyDescent="0.25">
      <c r="A584" s="12">
        <v>583</v>
      </c>
      <c r="B584" s="10">
        <f t="shared" si="47"/>
        <v>6.3</v>
      </c>
      <c r="C584" s="2">
        <f>Table134789[[#This Row],[Number]]*1000000*Table134789[[#This Row],[Multiplier]]</f>
        <v>3672900000</v>
      </c>
      <c r="D584" s="6">
        <f t="shared" si="45"/>
        <v>1.0903483704974258E-2</v>
      </c>
      <c r="E584" s="6">
        <f>Table134789[[#This Row],[Calibration Value]]/Constants!$B$1</f>
        <v>91.713806986641515</v>
      </c>
      <c r="F584" s="6">
        <f t="shared" si="46"/>
        <v>1.6335865392469166E-2</v>
      </c>
      <c r="G584" s="6">
        <f>$C584/Constants!$B$2</f>
        <v>61.215000000000003</v>
      </c>
      <c r="H584" s="9">
        <f t="shared" si="48"/>
        <v>1.1888595690463917E-4</v>
      </c>
      <c r="I584" s="9">
        <f t="shared" si="49"/>
        <v>2.6686049812087181E-4</v>
      </c>
      <c r="J584" s="10">
        <f>Table134789[[#This Row],[G Mass Ratio (kg)]]*1000</f>
        <v>0.11888595690463917</v>
      </c>
      <c r="K584" s="10">
        <f>Table134789[[#This Row],[G Mass Ratio (kt)]]*1000</f>
        <v>0.26686049812087181</v>
      </c>
    </row>
    <row r="585" spans="1:11" x14ac:dyDescent="0.25">
      <c r="A585" s="12">
        <v>584</v>
      </c>
      <c r="B585" s="10">
        <f t="shared" si="47"/>
        <v>6.3</v>
      </c>
      <c r="C585" s="2">
        <f>Table134789[[#This Row],[Number]]*1000000*Table134789[[#This Row],[Multiplier]]</f>
        <v>3679200000</v>
      </c>
      <c r="D585" s="6">
        <f t="shared" si="45"/>
        <v>1.0884813356164371E-2</v>
      </c>
      <c r="E585" s="6">
        <f>Table134789[[#This Row],[Calibration Value]]/Constants!$B$1</f>
        <v>91.871120549225807</v>
      </c>
      <c r="F585" s="6">
        <f t="shared" si="46"/>
        <v>1.6307893020221786E-2</v>
      </c>
      <c r="G585" s="6">
        <f>$C585/Constants!$B$2</f>
        <v>61.32</v>
      </c>
      <c r="H585" s="9">
        <f t="shared" si="48"/>
        <v>1.1847916179853428E-4</v>
      </c>
      <c r="I585" s="9">
        <f t="shared" si="49"/>
        <v>2.6594737475899846E-4</v>
      </c>
      <c r="J585" s="10">
        <f>Table134789[[#This Row],[G Mass Ratio (kg)]]*1000</f>
        <v>0.11847916179853428</v>
      </c>
      <c r="K585" s="10">
        <f>Table134789[[#This Row],[G Mass Ratio (kt)]]*1000</f>
        <v>0.26594737475899843</v>
      </c>
    </row>
    <row r="586" spans="1:11" x14ac:dyDescent="0.25">
      <c r="A586" s="12">
        <v>585</v>
      </c>
      <c r="B586" s="10">
        <f t="shared" si="47"/>
        <v>6.3</v>
      </c>
      <c r="C586" s="2">
        <f>Table134789[[#This Row],[Number]]*1000000*Table134789[[#This Row],[Multiplier]]</f>
        <v>3685500000</v>
      </c>
      <c r="D586" s="6">
        <f t="shared" si="45"/>
        <v>1.0866206837606824E-2</v>
      </c>
      <c r="E586" s="6">
        <f>Table134789[[#This Row],[Calibration Value]]/Constants!$B$1</f>
        <v>92.0284341118101</v>
      </c>
      <c r="F586" s="6">
        <f t="shared" si="46"/>
        <v>1.6280016280016282E-2</v>
      </c>
      <c r="G586" s="6">
        <f>$C586/Constants!$B$2</f>
        <v>61.424999999999997</v>
      </c>
      <c r="H586" s="9">
        <f t="shared" si="48"/>
        <v>1.1807445103765329E-4</v>
      </c>
      <c r="I586" s="9">
        <f t="shared" si="49"/>
        <v>2.6503893007759517E-4</v>
      </c>
      <c r="J586" s="10">
        <f>Table134789[[#This Row],[G Mass Ratio (kg)]]*1000</f>
        <v>0.11807445103765329</v>
      </c>
      <c r="K586" s="10">
        <f>Table134789[[#This Row],[G Mass Ratio (kt)]]*1000</f>
        <v>0.26503893007759516</v>
      </c>
    </row>
    <row r="587" spans="1:11" x14ac:dyDescent="0.25">
      <c r="A587" s="12">
        <v>586</v>
      </c>
      <c r="B587" s="10">
        <f t="shared" si="47"/>
        <v>6.3</v>
      </c>
      <c r="C587" s="2">
        <f>Table134789[[#This Row],[Number]]*1000000*Table134789[[#This Row],[Multiplier]]</f>
        <v>3691800000</v>
      </c>
      <c r="D587" s="6">
        <f t="shared" si="45"/>
        <v>1.0847663822525583E-2</v>
      </c>
      <c r="E587" s="6">
        <f>Table134789[[#This Row],[Calibration Value]]/Constants!$B$1</f>
        <v>92.185747674394392</v>
      </c>
      <c r="F587" s="6">
        <f t="shared" si="46"/>
        <v>1.6252234682268812E-2</v>
      </c>
      <c r="G587" s="6">
        <f>$C587/Constants!$B$2</f>
        <v>61.53</v>
      </c>
      <c r="H587" s="9">
        <f t="shared" si="48"/>
        <v>1.1767181040653034E-4</v>
      </c>
      <c r="I587" s="9">
        <f t="shared" si="49"/>
        <v>2.6413513216754121E-4</v>
      </c>
      <c r="J587" s="10">
        <f>Table134789[[#This Row],[G Mass Ratio (kg)]]*1000</f>
        <v>0.11767181040653034</v>
      </c>
      <c r="K587" s="10">
        <f>Table134789[[#This Row],[G Mass Ratio (kt)]]*1000</f>
        <v>0.2641351321675412</v>
      </c>
    </row>
    <row r="588" spans="1:11" x14ac:dyDescent="0.25">
      <c r="A588" s="12">
        <v>587</v>
      </c>
      <c r="B588" s="10">
        <f t="shared" si="47"/>
        <v>6.3</v>
      </c>
      <c r="C588" s="2">
        <f>Table134789[[#This Row],[Number]]*1000000*Table134789[[#This Row],[Multiplier]]</f>
        <v>3698100000</v>
      </c>
      <c r="D588" s="6">
        <f t="shared" si="45"/>
        <v>1.0829183986371367E-2</v>
      </c>
      <c r="E588" s="6">
        <f>Table134789[[#This Row],[Calibration Value]]/Constants!$B$1</f>
        <v>92.34306123697867</v>
      </c>
      <c r="F588" s="6">
        <f t="shared" si="46"/>
        <v>1.6224547740731728E-2</v>
      </c>
      <c r="G588" s="6">
        <f>$C588/Constants!$B$2</f>
        <v>61.634999999999998</v>
      </c>
      <c r="H588" s="9">
        <f t="shared" si="48"/>
        <v>1.1727122581068207E-4</v>
      </c>
      <c r="I588" s="9">
        <f t="shared" si="49"/>
        <v>2.6323594939128305E-4</v>
      </c>
      <c r="J588" s="10">
        <f>Table134789[[#This Row],[G Mass Ratio (kg)]]*1000</f>
        <v>0.11727122581068207</v>
      </c>
      <c r="K588" s="10">
        <f>Table134789[[#This Row],[G Mass Ratio (kt)]]*1000</f>
        <v>0.26323594939128303</v>
      </c>
    </row>
    <row r="589" spans="1:11" x14ac:dyDescent="0.25">
      <c r="A589" s="12">
        <v>588</v>
      </c>
      <c r="B589" s="10">
        <f t="shared" si="47"/>
        <v>6.3</v>
      </c>
      <c r="C589" s="2">
        <f>Table134789[[#This Row],[Number]]*1000000*Table134789[[#This Row],[Multiplier]]</f>
        <v>3704400000</v>
      </c>
      <c r="D589" s="6">
        <f t="shared" si="45"/>
        <v>1.0810767006802708E-2</v>
      </c>
      <c r="E589" s="6">
        <f>Table134789[[#This Row],[Calibration Value]]/Constants!$B$1</f>
        <v>92.500374799562962</v>
      </c>
      <c r="F589" s="6">
        <f t="shared" si="46"/>
        <v>1.6196954972465177E-2</v>
      </c>
      <c r="G589" s="6">
        <f>$C589/Constants!$B$2</f>
        <v>61.74</v>
      </c>
      <c r="H589" s="9">
        <f t="shared" si="48"/>
        <v>1.1687268327537399E-4</v>
      </c>
      <c r="I589" s="9">
        <f t="shared" si="49"/>
        <v>2.6234135038006445E-4</v>
      </c>
      <c r="J589" s="10">
        <f>Table134789[[#This Row],[G Mass Ratio (kg)]]*1000</f>
        <v>0.11687268327537399</v>
      </c>
      <c r="K589" s="10">
        <f>Table134789[[#This Row],[G Mass Ratio (kt)]]*1000</f>
        <v>0.26234135038006445</v>
      </c>
    </row>
    <row r="590" spans="1:11" x14ac:dyDescent="0.25">
      <c r="A590" s="12">
        <v>589</v>
      </c>
      <c r="B590" s="10">
        <f t="shared" si="47"/>
        <v>6.3</v>
      </c>
      <c r="C590" s="2">
        <f>Table134789[[#This Row],[Number]]*1000000*Table134789[[#This Row],[Multiplier]]</f>
        <v>3710700000</v>
      </c>
      <c r="D590" s="6">
        <f t="shared" si="45"/>
        <v>1.079241256366722E-2</v>
      </c>
      <c r="E590" s="6">
        <f>Table134789[[#This Row],[Calibration Value]]/Constants!$B$1</f>
        <v>92.657688362147255</v>
      </c>
      <c r="F590" s="6">
        <f t="shared" si="46"/>
        <v>1.6169455897809038E-2</v>
      </c>
      <c r="G590" s="6">
        <f>$C590/Constants!$B$2</f>
        <v>61.844999999999999</v>
      </c>
      <c r="H590" s="9">
        <f t="shared" si="48"/>
        <v>1.1647616894440206E-4</v>
      </c>
      <c r="I590" s="9">
        <f t="shared" si="49"/>
        <v>2.614513040311915E-4</v>
      </c>
      <c r="J590" s="10">
        <f>Table134789[[#This Row],[G Mass Ratio (kg)]]*1000</f>
        <v>0.11647616894440206</v>
      </c>
      <c r="K590" s="10">
        <f>Table134789[[#This Row],[G Mass Ratio (kt)]]*1000</f>
        <v>0.26145130403119149</v>
      </c>
    </row>
    <row r="591" spans="1:11" x14ac:dyDescent="0.25">
      <c r="A591" s="12">
        <v>590</v>
      </c>
      <c r="B591" s="10">
        <f t="shared" si="47"/>
        <v>6.3</v>
      </c>
      <c r="C591" s="2">
        <f>Table134789[[#This Row],[Number]]*1000000*Table134789[[#This Row],[Multiplier]]</f>
        <v>3717000000</v>
      </c>
      <c r="D591" s="6">
        <f t="shared" si="45"/>
        <v>1.0774120338983038E-2</v>
      </c>
      <c r="E591" s="6">
        <f>Table134789[[#This Row],[Calibration Value]]/Constants!$B$1</f>
        <v>92.815001924731547</v>
      </c>
      <c r="F591" s="6">
        <f t="shared" si="46"/>
        <v>1.6142050040355124E-2</v>
      </c>
      <c r="G591" s="6">
        <f>$C591/Constants!$B$2</f>
        <v>61.95</v>
      </c>
      <c r="H591" s="9">
        <f t="shared" si="48"/>
        <v>1.1608166907888797E-4</v>
      </c>
      <c r="I591" s="9">
        <f t="shared" si="49"/>
        <v>2.6056577950532887E-4</v>
      </c>
      <c r="J591" s="10">
        <f>Table134789[[#This Row],[G Mass Ratio (kg)]]*1000</f>
        <v>0.11608166907888798</v>
      </c>
      <c r="K591" s="10">
        <f>Table134789[[#This Row],[G Mass Ratio (kt)]]*1000</f>
        <v>0.26056577950532889</v>
      </c>
    </row>
    <row r="592" spans="1:11" x14ac:dyDescent="0.25">
      <c r="A592" s="12">
        <v>591</v>
      </c>
      <c r="B592" s="10">
        <f t="shared" si="47"/>
        <v>6.3</v>
      </c>
      <c r="C592" s="2">
        <f>Table134789[[#This Row],[Number]]*1000000*Table134789[[#This Row],[Multiplier]]</f>
        <v>3723300000</v>
      </c>
      <c r="D592" s="6">
        <f t="shared" ref="D592:D655" si="50">1/E592</f>
        <v>1.075589001692046E-2</v>
      </c>
      <c r="E592" s="6">
        <f>Table134789[[#This Row],[Calibration Value]]/Constants!$B$1</f>
        <v>92.972315487315839</v>
      </c>
      <c r="F592" s="6">
        <f t="shared" ref="F592:F655" si="51">1/G592</f>
        <v>1.6114736926919667E-2</v>
      </c>
      <c r="G592" s="6">
        <f>$C592/Constants!$B$2</f>
        <v>62.055</v>
      </c>
      <c r="H592" s="9">
        <f t="shared" si="48"/>
        <v>1.1568917005608923E-4</v>
      </c>
      <c r="I592" s="9">
        <f t="shared" si="49"/>
        <v>2.5968474622382832E-4</v>
      </c>
      <c r="J592" s="10">
        <f>Table134789[[#This Row],[G Mass Ratio (kg)]]*1000</f>
        <v>0.11568917005608922</v>
      </c>
      <c r="K592" s="10">
        <f>Table134789[[#This Row],[G Mass Ratio (kt)]]*1000</f>
        <v>0.25968474622382831</v>
      </c>
    </row>
    <row r="593" spans="1:11" x14ac:dyDescent="0.25">
      <c r="A593" s="12">
        <v>592</v>
      </c>
      <c r="B593" s="10">
        <f t="shared" si="47"/>
        <v>6.3</v>
      </c>
      <c r="C593" s="2">
        <f>Table134789[[#This Row],[Number]]*1000000*Table134789[[#This Row],[Multiplier]]</f>
        <v>3729600000</v>
      </c>
      <c r="D593" s="6">
        <f t="shared" si="50"/>
        <v>1.0737721283783771E-2</v>
      </c>
      <c r="E593" s="6">
        <f>Table134789[[#This Row],[Calibration Value]]/Constants!$B$1</f>
        <v>93.129629049900132</v>
      </c>
      <c r="F593" s="6">
        <f t="shared" si="51"/>
        <v>1.6087516087516088E-2</v>
      </c>
      <c r="G593" s="6">
        <f>$C593/Constants!$B$2</f>
        <v>62.16</v>
      </c>
      <c r="H593" s="9">
        <f t="shared" si="48"/>
        <v>1.15298658368223E-4</v>
      </c>
      <c r="I593" s="9">
        <f t="shared" si="49"/>
        <v>2.5880817386608892E-4</v>
      </c>
      <c r="J593" s="10">
        <f>Table134789[[#This Row],[G Mass Ratio (kg)]]*1000</f>
        <v>0.11529865836822299</v>
      </c>
      <c r="K593" s="10">
        <f>Table134789[[#This Row],[G Mass Ratio (kt)]]*1000</f>
        <v>0.2588081738660889</v>
      </c>
    </row>
    <row r="594" spans="1:11" x14ac:dyDescent="0.25">
      <c r="A594" s="12">
        <v>593</v>
      </c>
      <c r="B594" s="10">
        <f t="shared" si="47"/>
        <v>6.3</v>
      </c>
      <c r="C594" s="2">
        <f>Table134789[[#This Row],[Number]]*1000000*Table134789[[#This Row],[Multiplier]]</f>
        <v>3735900000</v>
      </c>
      <c r="D594" s="6">
        <f t="shared" si="50"/>
        <v>1.0719613827993241E-2</v>
      </c>
      <c r="E594" s="6">
        <f>Table134789[[#This Row],[Calibration Value]]/Constants!$B$1</f>
        <v>93.286942612484424</v>
      </c>
      <c r="F594" s="6">
        <f t="shared" si="51"/>
        <v>1.6060387055328033E-2</v>
      </c>
      <c r="G594" s="6">
        <f>$C594/Constants!$B$2</f>
        <v>62.265000000000001</v>
      </c>
      <c r="H594" s="9">
        <f t="shared" si="48"/>
        <v>1.149101206213039E-4</v>
      </c>
      <c r="I594" s="9">
        <f t="shared" si="49"/>
        <v>2.5793603236694821E-4</v>
      </c>
      <c r="J594" s="10">
        <f>Table134789[[#This Row],[G Mass Ratio (kg)]]*1000</f>
        <v>0.1149101206213039</v>
      </c>
      <c r="K594" s="10">
        <f>Table134789[[#This Row],[G Mass Ratio (kt)]]*1000</f>
        <v>0.25793603236694823</v>
      </c>
    </row>
    <row r="595" spans="1:11" x14ac:dyDescent="0.25">
      <c r="A595" s="12">
        <v>594</v>
      </c>
      <c r="B595" s="10">
        <f t="shared" si="47"/>
        <v>6.3</v>
      </c>
      <c r="C595" s="2">
        <f>Table134789[[#This Row],[Number]]*1000000*Table134789[[#This Row],[Multiplier]]</f>
        <v>3742200000</v>
      </c>
      <c r="D595" s="6">
        <f t="shared" si="50"/>
        <v>1.0701567340067327E-2</v>
      </c>
      <c r="E595" s="6">
        <f>Table134789[[#This Row],[Calibration Value]]/Constants!$B$1</f>
        <v>93.444256175068716</v>
      </c>
      <c r="F595" s="6">
        <f t="shared" si="51"/>
        <v>1.60333493666827E-2</v>
      </c>
      <c r="G595" s="6">
        <f>$C595/Constants!$B$2</f>
        <v>62.37</v>
      </c>
      <c r="H595" s="9">
        <f t="shared" si="48"/>
        <v>1.1452354353399569E-4</v>
      </c>
      <c r="I595" s="9">
        <f t="shared" si="49"/>
        <v>2.5706829191410454E-4</v>
      </c>
      <c r="J595" s="10">
        <f>Table134789[[#This Row],[G Mass Ratio (kg)]]*1000</f>
        <v>0.11452354353399569</v>
      </c>
      <c r="K595" s="10">
        <f>Table134789[[#This Row],[G Mass Ratio (kt)]]*1000</f>
        <v>0.25706829191410452</v>
      </c>
    </row>
    <row r="596" spans="1:11" x14ac:dyDescent="0.25">
      <c r="A596" s="12">
        <v>595</v>
      </c>
      <c r="B596" s="10">
        <f t="shared" si="47"/>
        <v>6.3</v>
      </c>
      <c r="C596" s="2">
        <f>Table134789[[#This Row],[Number]]*1000000*Table134789[[#This Row],[Multiplier]]</f>
        <v>3748500000</v>
      </c>
      <c r="D596" s="6">
        <f t="shared" si="50"/>
        <v>1.0683581512605029E-2</v>
      </c>
      <c r="E596" s="6">
        <f>Table134789[[#This Row],[Calibration Value]]/Constants!$B$1</f>
        <v>93.601569737653008</v>
      </c>
      <c r="F596" s="6">
        <f t="shared" si="51"/>
        <v>1.600640256102441E-2</v>
      </c>
      <c r="G596" s="6">
        <f>$C596/Constants!$B$2</f>
        <v>62.475000000000001</v>
      </c>
      <c r="H596" s="9">
        <f t="shared" si="48"/>
        <v>1.1413891393647596E-4</v>
      </c>
      <c r="I596" s="9">
        <f t="shared" si="49"/>
        <v>2.5620492294556882E-4</v>
      </c>
      <c r="J596" s="10">
        <f>Table134789[[#This Row],[G Mass Ratio (kg)]]*1000</f>
        <v>0.11413891393647596</v>
      </c>
      <c r="K596" s="10">
        <f>Table134789[[#This Row],[G Mass Ratio (kt)]]*1000</f>
        <v>0.25620492294556885</v>
      </c>
    </row>
    <row r="597" spans="1:11" x14ac:dyDescent="0.25">
      <c r="A597" s="12">
        <v>596</v>
      </c>
      <c r="B597" s="10">
        <f t="shared" si="47"/>
        <v>6.3</v>
      </c>
      <c r="C597" s="2">
        <f>Table134789[[#This Row],[Number]]*1000000*Table134789[[#This Row],[Multiplier]]</f>
        <v>3754800000</v>
      </c>
      <c r="D597" s="6">
        <f t="shared" si="50"/>
        <v>1.0665656040268444E-2</v>
      </c>
      <c r="E597" s="6">
        <f>Table134789[[#This Row],[Calibration Value]]/Constants!$B$1</f>
        <v>93.758883300237287</v>
      </c>
      <c r="F597" s="6">
        <f t="shared" si="51"/>
        <v>1.5979546180888465E-2</v>
      </c>
      <c r="G597" s="6">
        <f>$C597/Constants!$B$2</f>
        <v>62.58</v>
      </c>
      <c r="H597" s="9">
        <f t="shared" si="48"/>
        <v>1.1375621876931474E-4</v>
      </c>
      <c r="I597" s="9">
        <f t="shared" si="49"/>
        <v>2.5534589614714713E-4</v>
      </c>
      <c r="J597" s="10">
        <f>Table134789[[#This Row],[G Mass Ratio (kg)]]*1000</f>
        <v>0.11375621876931474</v>
      </c>
      <c r="K597" s="10">
        <f>Table134789[[#This Row],[G Mass Ratio (kt)]]*1000</f>
        <v>0.25534589614714714</v>
      </c>
    </row>
    <row r="598" spans="1:11" x14ac:dyDescent="0.25">
      <c r="A598" s="12">
        <v>597</v>
      </c>
      <c r="B598" s="10">
        <f t="shared" si="47"/>
        <v>6.3</v>
      </c>
      <c r="C598" s="2">
        <f>Table134789[[#This Row],[Number]]*1000000*Table134789[[#This Row],[Multiplier]]</f>
        <v>3761100000</v>
      </c>
      <c r="D598" s="6">
        <f t="shared" si="50"/>
        <v>1.0647790619765483E-2</v>
      </c>
      <c r="E598" s="6">
        <f>Table134789[[#This Row],[Calibration Value]]/Constants!$B$1</f>
        <v>93.916196862821579</v>
      </c>
      <c r="F598" s="6">
        <f t="shared" si="51"/>
        <v>1.5952779771875248E-2</v>
      </c>
      <c r="G598" s="6">
        <f>$C598/Constants!$B$2</f>
        <v>62.685000000000002</v>
      </c>
      <c r="H598" s="9">
        <f t="shared" si="48"/>
        <v>1.133754450823658E-4</v>
      </c>
      <c r="I598" s="9">
        <f t="shared" si="49"/>
        <v>2.5449118244995209E-4</v>
      </c>
      <c r="J598" s="10">
        <f>Table134789[[#This Row],[G Mass Ratio (kg)]]*1000</f>
        <v>0.1133754450823658</v>
      </c>
      <c r="K598" s="10">
        <f>Table134789[[#This Row],[G Mass Ratio (kt)]]*1000</f>
        <v>0.25449118244995211</v>
      </c>
    </row>
    <row r="599" spans="1:11" x14ac:dyDescent="0.25">
      <c r="A599" s="12">
        <v>598</v>
      </c>
      <c r="B599" s="10">
        <f t="shared" si="47"/>
        <v>6.3</v>
      </c>
      <c r="C599" s="2">
        <f>Table134789[[#This Row],[Number]]*1000000*Table134789[[#This Row],[Multiplier]]</f>
        <v>3767400000</v>
      </c>
      <c r="D599" s="6">
        <f t="shared" si="50"/>
        <v>1.0629984949832763E-2</v>
      </c>
      <c r="E599" s="6">
        <f>Table134789[[#This Row],[Calibration Value]]/Constants!$B$1</f>
        <v>94.073510425405871</v>
      </c>
      <c r="F599" s="6">
        <f t="shared" si="51"/>
        <v>1.5926102882624624E-2</v>
      </c>
      <c r="G599" s="6">
        <f>$C599/Constants!$B$2</f>
        <v>62.79</v>
      </c>
      <c r="H599" s="9">
        <f t="shared" si="48"/>
        <v>1.1299658003367105E-4</v>
      </c>
      <c r="I599" s="9">
        <f t="shared" si="49"/>
        <v>2.5364075302794433E-4</v>
      </c>
      <c r="J599" s="10">
        <f>Table134789[[#This Row],[G Mass Ratio (kg)]]*1000</f>
        <v>0.11299658003367105</v>
      </c>
      <c r="K599" s="10">
        <f>Table134789[[#This Row],[G Mass Ratio (kt)]]*1000</f>
        <v>0.25364075302794431</v>
      </c>
    </row>
    <row r="600" spans="1:11" x14ac:dyDescent="0.25">
      <c r="A600" s="12">
        <v>599</v>
      </c>
      <c r="B600" s="10">
        <f t="shared" si="47"/>
        <v>6.3</v>
      </c>
      <c r="C600" s="2">
        <f>Table134789[[#This Row],[Number]]*1000000*Table134789[[#This Row],[Multiplier]]</f>
        <v>3773700000</v>
      </c>
      <c r="D600" s="6">
        <f t="shared" si="50"/>
        <v>1.0612238731218686E-2</v>
      </c>
      <c r="E600" s="6">
        <f>Table134789[[#This Row],[Calibration Value]]/Constants!$B$1</f>
        <v>94.230823987990163</v>
      </c>
      <c r="F600" s="6">
        <f t="shared" si="51"/>
        <v>1.5899515064790523E-2</v>
      </c>
      <c r="G600" s="6">
        <f>$C600/Constants!$B$2</f>
        <v>62.895000000000003</v>
      </c>
      <c r="H600" s="9">
        <f t="shared" si="48"/>
        <v>1.1261961088837798E-4</v>
      </c>
      <c r="I600" s="9">
        <f t="shared" si="49"/>
        <v>2.5279457929550082E-4</v>
      </c>
      <c r="J600" s="10">
        <f>Table134789[[#This Row],[G Mass Ratio (kg)]]*1000</f>
        <v>0.11261961088837798</v>
      </c>
      <c r="K600" s="10">
        <f>Table134789[[#This Row],[G Mass Ratio (kt)]]*1000</f>
        <v>0.25279457929550081</v>
      </c>
    </row>
    <row r="601" spans="1:11" x14ac:dyDescent="0.25">
      <c r="A601" s="12">
        <v>600</v>
      </c>
      <c r="B601" s="10">
        <f t="shared" si="47"/>
        <v>6.3</v>
      </c>
      <c r="C601" s="2">
        <f>Table134789[[#This Row],[Number]]*1000000*Table134789[[#This Row],[Multiplier]]</f>
        <v>3780000000</v>
      </c>
      <c r="D601" s="6">
        <f t="shared" si="50"/>
        <v>1.0594551666666655E-2</v>
      </c>
      <c r="E601" s="6">
        <f>Table134789[[#This Row],[Calibration Value]]/Constants!$B$1</f>
        <v>94.388137550574456</v>
      </c>
      <c r="F601" s="6">
        <f t="shared" si="51"/>
        <v>1.5873015873015872E-2</v>
      </c>
      <c r="G601" s="6">
        <f>$C601/Constants!$B$2</f>
        <v>63</v>
      </c>
      <c r="H601" s="9">
        <f t="shared" si="48"/>
        <v>1.122445250176692E-4</v>
      </c>
      <c r="I601" s="9">
        <f t="shared" si="49"/>
        <v>2.5195263290501383E-4</v>
      </c>
      <c r="J601" s="10">
        <f>Table134789[[#This Row],[G Mass Ratio (kg)]]*1000</f>
        <v>0.1122445250176692</v>
      </c>
      <c r="K601" s="10">
        <f>Table134789[[#This Row],[G Mass Ratio (kt)]]*1000</f>
        <v>0.25195263290501385</v>
      </c>
    </row>
    <row r="602" spans="1:11" x14ac:dyDescent="0.25">
      <c r="A602" s="12">
        <v>601</v>
      </c>
      <c r="B602" s="10">
        <f t="shared" si="47"/>
        <v>6.3</v>
      </c>
      <c r="C602" s="2">
        <f>Table134789[[#This Row],[Number]]*1000000*Table134789[[#This Row],[Multiplier]]</f>
        <v>3786300000</v>
      </c>
      <c r="D602" s="6">
        <f t="shared" si="50"/>
        <v>1.057692346089849E-2</v>
      </c>
      <c r="E602" s="6">
        <f>Table134789[[#This Row],[Calibration Value]]/Constants!$B$1</f>
        <v>94.545451113158748</v>
      </c>
      <c r="F602" s="6">
        <f t="shared" si="51"/>
        <v>1.5846604864907694E-2</v>
      </c>
      <c r="G602" s="6">
        <f>$C602/Constants!$B$2</f>
        <v>63.104999999999997</v>
      </c>
      <c r="H602" s="9">
        <f t="shared" si="48"/>
        <v>1.1187130989770488E-4</v>
      </c>
      <c r="I602" s="9">
        <f t="shared" si="49"/>
        <v>2.5111488574451618E-4</v>
      </c>
      <c r="J602" s="10">
        <f>Table134789[[#This Row],[G Mass Ratio (kg)]]*1000</f>
        <v>0.11187130989770488</v>
      </c>
      <c r="K602" s="10">
        <f>Table134789[[#This Row],[G Mass Ratio (kt)]]*1000</f>
        <v>0.25111488574451618</v>
      </c>
    </row>
    <row r="603" spans="1:11" x14ac:dyDescent="0.25">
      <c r="A603" s="12">
        <v>602</v>
      </c>
      <c r="B603" s="10">
        <f t="shared" si="47"/>
        <v>6.3</v>
      </c>
      <c r="C603" s="2">
        <f>Table134789[[#This Row],[Number]]*1000000*Table134789[[#This Row],[Multiplier]]</f>
        <v>3792600000</v>
      </c>
      <c r="D603" s="6">
        <f t="shared" si="50"/>
        <v>1.0559353820597995E-2</v>
      </c>
      <c r="E603" s="6">
        <f>Table134789[[#This Row],[Calibration Value]]/Constants!$B$1</f>
        <v>94.70276467574304</v>
      </c>
      <c r="F603" s="6">
        <f t="shared" si="51"/>
        <v>1.5820281601012499E-2</v>
      </c>
      <c r="G603" s="6">
        <f>$C603/Constants!$B$2</f>
        <v>63.21</v>
      </c>
      <c r="H603" s="9">
        <f t="shared" si="48"/>
        <v>1.1149995310857747E-4</v>
      </c>
      <c r="I603" s="9">
        <f t="shared" si="49"/>
        <v>2.502813099353346E-4</v>
      </c>
      <c r="J603" s="10">
        <f>Table134789[[#This Row],[G Mass Ratio (kg)]]*1000</f>
        <v>0.11149995310857747</v>
      </c>
      <c r="K603" s="10">
        <f>Table134789[[#This Row],[G Mass Ratio (kt)]]*1000</f>
        <v>0.25028130993533459</v>
      </c>
    </row>
    <row r="604" spans="1:11" x14ac:dyDescent="0.25">
      <c r="A604" s="12">
        <v>603</v>
      </c>
      <c r="B604" s="10">
        <f t="shared" si="47"/>
        <v>6.3</v>
      </c>
      <c r="C604" s="2">
        <f>Table134789[[#This Row],[Number]]*1000000*Table134789[[#This Row],[Multiplier]]</f>
        <v>3798900000</v>
      </c>
      <c r="D604" s="6">
        <f t="shared" si="50"/>
        <v>1.0541842454394681E-2</v>
      </c>
      <c r="E604" s="6">
        <f>Table134789[[#This Row],[Calibration Value]]/Constants!$B$1</f>
        <v>94.860078238327333</v>
      </c>
      <c r="F604" s="6">
        <f t="shared" si="51"/>
        <v>1.5794045644791914E-2</v>
      </c>
      <c r="G604" s="6">
        <f>$C604/Constants!$B$2</f>
        <v>63.314999999999998</v>
      </c>
      <c r="H604" s="9">
        <f t="shared" si="48"/>
        <v>1.1113044233327807E-4</v>
      </c>
      <c r="I604" s="9">
        <f t="shared" si="49"/>
        <v>2.4945187782977044E-4</v>
      </c>
      <c r="J604" s="10">
        <f>Table134789[[#This Row],[G Mass Ratio (kg)]]*1000</f>
        <v>0.11113044233327807</v>
      </c>
      <c r="K604" s="10">
        <f>Table134789[[#This Row],[G Mass Ratio (kt)]]*1000</f>
        <v>0.24945187782977044</v>
      </c>
    </row>
    <row r="605" spans="1:11" x14ac:dyDescent="0.25">
      <c r="A605" s="12">
        <v>604</v>
      </c>
      <c r="B605" s="10">
        <f t="shared" si="47"/>
        <v>6.3</v>
      </c>
      <c r="C605" s="2">
        <f>Table134789[[#This Row],[Number]]*1000000*Table134789[[#This Row],[Multiplier]]</f>
        <v>3805200000</v>
      </c>
      <c r="D605" s="6">
        <f t="shared" si="50"/>
        <v>1.0524389072847669E-2</v>
      </c>
      <c r="E605" s="6">
        <f>Table134789[[#This Row],[Calibration Value]]/Constants!$B$1</f>
        <v>95.017391800911625</v>
      </c>
      <c r="F605" s="6">
        <f t="shared" si="51"/>
        <v>1.5767896562598548E-2</v>
      </c>
      <c r="G605" s="6">
        <f>$C605/Constants!$B$2</f>
        <v>63.42</v>
      </c>
      <c r="H605" s="9">
        <f t="shared" si="48"/>
        <v>1.1076276535667542E-4</v>
      </c>
      <c r="I605" s="9">
        <f t="shared" si="49"/>
        <v>2.4862656200880711E-4</v>
      </c>
      <c r="J605" s="10">
        <f>Table134789[[#This Row],[G Mass Ratio (kg)]]*1000</f>
        <v>0.11076276535667542</v>
      </c>
      <c r="K605" s="10">
        <f>Table134789[[#This Row],[G Mass Ratio (kt)]]*1000</f>
        <v>0.24862656200880712</v>
      </c>
    </row>
    <row r="606" spans="1:11" x14ac:dyDescent="0.25">
      <c r="A606" s="12">
        <v>605</v>
      </c>
      <c r="B606" s="10">
        <f t="shared" si="47"/>
        <v>6.3</v>
      </c>
      <c r="C606" s="2">
        <f>Table134789[[#This Row],[Number]]*1000000*Table134789[[#This Row],[Multiplier]]</f>
        <v>3811500000</v>
      </c>
      <c r="D606" s="6">
        <f t="shared" si="50"/>
        <v>1.0506993388429741E-2</v>
      </c>
      <c r="E606" s="6">
        <f>Table134789[[#This Row],[Calibration Value]]/Constants!$B$1</f>
        <v>95.174705363495903</v>
      </c>
      <c r="F606" s="6">
        <f t="shared" si="51"/>
        <v>1.5741833923652106E-2</v>
      </c>
      <c r="G606" s="6">
        <f>$C606/Constants!$B$2</f>
        <v>63.524999999999999</v>
      </c>
      <c r="H606" s="9">
        <f t="shared" si="48"/>
        <v>1.1039691006450629E-4</v>
      </c>
      <c r="I606" s="9">
        <f t="shared" si="49"/>
        <v>2.4780533527984428E-4</v>
      </c>
      <c r="J606" s="10">
        <f>Table134789[[#This Row],[G Mass Ratio (kg)]]*1000</f>
        <v>0.11039691006450629</v>
      </c>
      <c r="K606" s="10">
        <f>Table134789[[#This Row],[G Mass Ratio (kt)]]*1000</f>
        <v>0.24780533527984427</v>
      </c>
    </row>
    <row r="607" spans="1:11" x14ac:dyDescent="0.25">
      <c r="A607" s="12">
        <v>606</v>
      </c>
      <c r="B607" s="10">
        <f t="shared" si="47"/>
        <v>6.3</v>
      </c>
      <c r="C607" s="2">
        <f>Table134789[[#This Row],[Number]]*1000000*Table134789[[#This Row],[Multiplier]]</f>
        <v>3817800000</v>
      </c>
      <c r="D607" s="6">
        <f t="shared" si="50"/>
        <v>1.048965511551154E-2</v>
      </c>
      <c r="E607" s="6">
        <f>Table134789[[#This Row],[Calibration Value]]/Constants!$B$1</f>
        <v>95.332018926080195</v>
      </c>
      <c r="F607" s="6">
        <f t="shared" si="51"/>
        <v>1.5715857300015717E-2</v>
      </c>
      <c r="G607" s="6">
        <f>$C607/Constants!$B$2</f>
        <v>63.63</v>
      </c>
      <c r="H607" s="9">
        <f t="shared" si="48"/>
        <v>1.1003286444237743E-4</v>
      </c>
      <c r="I607" s="9">
        <f t="shared" si="49"/>
        <v>2.4698817067445727E-4</v>
      </c>
      <c r="J607" s="10">
        <f>Table134789[[#This Row],[G Mass Ratio (kg)]]*1000</f>
        <v>0.11003286444237742</v>
      </c>
      <c r="K607" s="10">
        <f>Table134789[[#This Row],[G Mass Ratio (kt)]]*1000</f>
        <v>0.24698817067445727</v>
      </c>
    </row>
    <row r="608" spans="1:11" x14ac:dyDescent="0.25">
      <c r="A608" s="12">
        <v>607</v>
      </c>
      <c r="B608" s="10">
        <f t="shared" si="47"/>
        <v>6.3</v>
      </c>
      <c r="C608" s="2">
        <f>Table134789[[#This Row],[Number]]*1000000*Table134789[[#This Row],[Multiplier]]</f>
        <v>3824100000</v>
      </c>
      <c r="D608" s="6">
        <f t="shared" si="50"/>
        <v>1.0472373970345951E-2</v>
      </c>
      <c r="E608" s="6">
        <f>Table134789[[#This Row],[Calibration Value]]/Constants!$B$1</f>
        <v>95.489332488664488</v>
      </c>
      <c r="F608" s="6">
        <f t="shared" si="51"/>
        <v>1.5689966266572528E-2</v>
      </c>
      <c r="G608" s="6">
        <f>$C608/Constants!$B$2</f>
        <v>63.734999999999999</v>
      </c>
      <c r="H608" s="9">
        <f t="shared" si="48"/>
        <v>1.0967061657477942E-4</v>
      </c>
      <c r="I608" s="9">
        <f t="shared" si="49"/>
        <v>2.4617504144618384E-4</v>
      </c>
      <c r="J608" s="10">
        <f>Table134789[[#This Row],[G Mass Ratio (kg)]]*1000</f>
        <v>0.10967061657477942</v>
      </c>
      <c r="K608" s="10">
        <f>Table134789[[#This Row],[G Mass Ratio (kt)]]*1000</f>
        <v>0.24617504144618385</v>
      </c>
    </row>
    <row r="609" spans="1:11" x14ac:dyDescent="0.25">
      <c r="A609" s="12">
        <v>608</v>
      </c>
      <c r="B609" s="10">
        <f t="shared" si="47"/>
        <v>6.3</v>
      </c>
      <c r="C609" s="2">
        <f>Table134789[[#This Row],[Number]]*1000000*Table134789[[#This Row],[Multiplier]]</f>
        <v>3830400000</v>
      </c>
      <c r="D609" s="6">
        <f t="shared" si="50"/>
        <v>1.045514967105262E-2</v>
      </c>
      <c r="E609" s="6">
        <f>Table134789[[#This Row],[Calibration Value]]/Constants!$B$1</f>
        <v>95.64664605124878</v>
      </c>
      <c r="F609" s="6">
        <f t="shared" si="51"/>
        <v>1.5664160401002505E-2</v>
      </c>
      <c r="G609" s="6">
        <f>$C609/Constants!$B$2</f>
        <v>63.84</v>
      </c>
      <c r="H609" s="9">
        <f t="shared" si="48"/>
        <v>1.0931015464411171E-4</v>
      </c>
      <c r="I609" s="9">
        <f t="shared" si="49"/>
        <v>2.4536592106833499E-4</v>
      </c>
      <c r="J609" s="10">
        <f>Table134789[[#This Row],[G Mass Ratio (kg)]]*1000</f>
        <v>0.1093101546441117</v>
      </c>
      <c r="K609" s="10">
        <f>Table134789[[#This Row],[G Mass Ratio (kt)]]*1000</f>
        <v>0.24536592106833499</v>
      </c>
    </row>
    <row r="610" spans="1:11" x14ac:dyDescent="0.25">
      <c r="A610" s="12">
        <v>609</v>
      </c>
      <c r="B610" s="10">
        <f t="shared" si="47"/>
        <v>6.3</v>
      </c>
      <c r="C610" s="2">
        <f>Table134789[[#This Row],[Number]]*1000000*Table134789[[#This Row],[Multiplier]]</f>
        <v>3836700000</v>
      </c>
      <c r="D610" s="6">
        <f t="shared" si="50"/>
        <v>1.0437981937602614E-2</v>
      </c>
      <c r="E610" s="6">
        <f>Table134789[[#This Row],[Calibration Value]]/Constants!$B$1</f>
        <v>95.803959613833072</v>
      </c>
      <c r="F610" s="6">
        <f t="shared" si="51"/>
        <v>1.5638439283759482E-2</v>
      </c>
      <c r="G610" s="6">
        <f>$C610/Constants!$B$2</f>
        <v>63.945</v>
      </c>
      <c r="H610" s="9">
        <f t="shared" si="48"/>
        <v>1.0895146692971842E-4</v>
      </c>
      <c r="I610" s="9">
        <f t="shared" si="49"/>
        <v>2.4456078323183177E-4</v>
      </c>
      <c r="J610" s="10">
        <f>Table134789[[#This Row],[G Mass Ratio (kg)]]*1000</f>
        <v>0.10895146692971842</v>
      </c>
      <c r="K610" s="10">
        <f>Table134789[[#This Row],[G Mass Ratio (kt)]]*1000</f>
        <v>0.24456078323183178</v>
      </c>
    </row>
    <row r="611" spans="1:11" x14ac:dyDescent="0.25">
      <c r="A611" s="12">
        <v>610</v>
      </c>
      <c r="B611" s="10">
        <f t="shared" si="47"/>
        <v>6.3</v>
      </c>
      <c r="C611" s="2">
        <f>Table134789[[#This Row],[Number]]*1000000*Table134789[[#This Row],[Multiplier]]</f>
        <v>3843000000</v>
      </c>
      <c r="D611" s="6">
        <f t="shared" si="50"/>
        <v>1.0420870491803267E-2</v>
      </c>
      <c r="E611" s="6">
        <f>Table134789[[#This Row],[Calibration Value]]/Constants!$B$1</f>
        <v>95.961273176417365</v>
      </c>
      <c r="F611" s="6">
        <f t="shared" si="51"/>
        <v>1.56128024980484E-2</v>
      </c>
      <c r="G611" s="6">
        <f>$C611/Constants!$B$2</f>
        <v>64.05</v>
      </c>
      <c r="H611" s="9">
        <f t="shared" si="48"/>
        <v>1.0859454180693607E-4</v>
      </c>
      <c r="I611" s="9">
        <f t="shared" si="49"/>
        <v>2.4375960184306635E-4</v>
      </c>
      <c r="J611" s="10">
        <f>Table134789[[#This Row],[G Mass Ratio (kg)]]*1000</f>
        <v>0.10859454180693606</v>
      </c>
      <c r="K611" s="10">
        <f>Table134789[[#This Row],[G Mass Ratio (kt)]]*1000</f>
        <v>0.24375960184306633</v>
      </c>
    </row>
    <row r="612" spans="1:11" x14ac:dyDescent="0.25">
      <c r="A612" s="12">
        <v>611</v>
      </c>
      <c r="B612" s="10">
        <f t="shared" si="47"/>
        <v>6.3</v>
      </c>
      <c r="C612" s="2">
        <f>Table134789[[#This Row],[Number]]*1000000*Table134789[[#This Row],[Multiplier]]</f>
        <v>3849300000</v>
      </c>
      <c r="D612" s="6">
        <f t="shared" si="50"/>
        <v>1.040381505728313E-2</v>
      </c>
      <c r="E612" s="6">
        <f>Table134789[[#This Row],[Calibration Value]]/Constants!$B$1</f>
        <v>96.118586739001657</v>
      </c>
      <c r="F612" s="6">
        <f t="shared" si="51"/>
        <v>1.558724962980282E-2</v>
      </c>
      <c r="G612" s="6">
        <f>$C612/Constants!$B$2</f>
        <v>64.155000000000001</v>
      </c>
      <c r="H612" s="9">
        <f t="shared" si="48"/>
        <v>1.0823936774615118E-4</v>
      </c>
      <c r="I612" s="9">
        <f t="shared" si="49"/>
        <v>2.4296235102178816E-4</v>
      </c>
      <c r="J612" s="10">
        <f>Table134789[[#This Row],[G Mass Ratio (kg)]]*1000</f>
        <v>0.10823936774615117</v>
      </c>
      <c r="K612" s="10">
        <f>Table134789[[#This Row],[G Mass Ratio (kt)]]*1000</f>
        <v>0.24296235102178815</v>
      </c>
    </row>
    <row r="613" spans="1:11" x14ac:dyDescent="0.25">
      <c r="A613" s="12">
        <v>612</v>
      </c>
      <c r="B613" s="10">
        <f t="shared" si="47"/>
        <v>6.3</v>
      </c>
      <c r="C613" s="2">
        <f>Table134789[[#This Row],[Number]]*1000000*Table134789[[#This Row],[Multiplier]]</f>
        <v>3855600000</v>
      </c>
      <c r="D613" s="6">
        <f t="shared" si="50"/>
        <v>1.0386815359477112E-2</v>
      </c>
      <c r="E613" s="6">
        <f>Table134789[[#This Row],[Calibration Value]]/Constants!$B$1</f>
        <v>96.275900301585949</v>
      </c>
      <c r="F613" s="6">
        <f t="shared" si="51"/>
        <v>1.5561780267662619E-2</v>
      </c>
      <c r="G613" s="6">
        <f>$C613/Constants!$B$2</f>
        <v>64.260000000000005</v>
      </c>
      <c r="H613" s="9">
        <f t="shared" si="48"/>
        <v>1.0788593331186964E-4</v>
      </c>
      <c r="I613" s="9">
        <f t="shared" si="49"/>
        <v>2.4216900509901364E-4</v>
      </c>
      <c r="J613" s="10">
        <f>Table134789[[#This Row],[G Mass Ratio (kg)]]*1000</f>
        <v>0.10788593331186964</v>
      </c>
      <c r="K613" s="10">
        <f>Table134789[[#This Row],[G Mass Ratio (kt)]]*1000</f>
        <v>0.24216900509901362</v>
      </c>
    </row>
    <row r="614" spans="1:11" x14ac:dyDescent="0.25">
      <c r="A614" s="12">
        <v>613</v>
      </c>
      <c r="B614" s="10">
        <f t="shared" si="47"/>
        <v>6.3</v>
      </c>
      <c r="C614" s="2">
        <f>Table134789[[#This Row],[Number]]*1000000*Table134789[[#This Row],[Multiplier]]</f>
        <v>3861900000</v>
      </c>
      <c r="D614" s="6">
        <f t="shared" si="50"/>
        <v>1.0369871125611732E-2</v>
      </c>
      <c r="E614" s="6">
        <f>Table134789[[#This Row],[Calibration Value]]/Constants!$B$1</f>
        <v>96.433213864170241</v>
      </c>
      <c r="F614" s="6">
        <f t="shared" si="51"/>
        <v>1.5536394002951917E-2</v>
      </c>
      <c r="G614" s="6">
        <f>$C614/Constants!$B$2</f>
        <v>64.364999999999995</v>
      </c>
      <c r="H614" s="9">
        <f t="shared" si="48"/>
        <v>1.0753422716179593E-4</v>
      </c>
      <c r="I614" s="9">
        <f t="shared" si="49"/>
        <v>2.4137953861496028E-4</v>
      </c>
      <c r="J614" s="10">
        <f>Table134789[[#This Row],[G Mass Ratio (kg)]]*1000</f>
        <v>0.10753422716179593</v>
      </c>
      <c r="K614" s="10">
        <f>Table134789[[#This Row],[G Mass Ratio (kt)]]*1000</f>
        <v>0.24137953861496028</v>
      </c>
    </row>
    <row r="615" spans="1:11" x14ac:dyDescent="0.25">
      <c r="A615" s="12">
        <v>614</v>
      </c>
      <c r="B615" s="10">
        <f t="shared" si="47"/>
        <v>6.3</v>
      </c>
      <c r="C615" s="2">
        <f>Table134789[[#This Row],[Number]]*1000000*Table134789[[#This Row],[Multiplier]]</f>
        <v>3868200000</v>
      </c>
      <c r="D615" s="6">
        <f t="shared" si="50"/>
        <v>1.0352982084690541E-2</v>
      </c>
      <c r="E615" s="6">
        <f>Table134789[[#This Row],[Calibration Value]]/Constants!$B$1</f>
        <v>96.590527426754534</v>
      </c>
      <c r="F615" s="6">
        <f t="shared" si="51"/>
        <v>1.5511090429657206E-2</v>
      </c>
      <c r="G615" s="6">
        <f>$C615/Constants!$B$2</f>
        <v>64.47</v>
      </c>
      <c r="H615" s="9">
        <f t="shared" si="48"/>
        <v>1.071842380459233E-4</v>
      </c>
      <c r="I615" s="9">
        <f t="shared" si="49"/>
        <v>2.4059392631700335E-4</v>
      </c>
      <c r="J615" s="10">
        <f>Table134789[[#This Row],[G Mass Ratio (kg)]]*1000</f>
        <v>0.10718423804592329</v>
      </c>
      <c r="K615" s="10">
        <f>Table134789[[#This Row],[G Mass Ratio (kt)]]*1000</f>
        <v>0.24059392631700335</v>
      </c>
    </row>
    <row r="616" spans="1:11" x14ac:dyDescent="0.25">
      <c r="A616" s="12">
        <v>615</v>
      </c>
      <c r="B616" s="10">
        <f t="shared" si="47"/>
        <v>6.3</v>
      </c>
      <c r="C616" s="2">
        <f>Table134789[[#This Row],[Number]]*1000000*Table134789[[#This Row],[Multiplier]]</f>
        <v>3874500000</v>
      </c>
      <c r="D616" s="6">
        <f t="shared" si="50"/>
        <v>1.0336147967479663E-2</v>
      </c>
      <c r="E616" s="6">
        <f>Table134789[[#This Row],[Calibration Value]]/Constants!$B$1</f>
        <v>96.747840989338812</v>
      </c>
      <c r="F616" s="6">
        <f t="shared" si="51"/>
        <v>1.548586914440573E-2</v>
      </c>
      <c r="G616" s="6">
        <f>$C616/Constants!$B$2</f>
        <v>64.575000000000003</v>
      </c>
      <c r="H616" s="9">
        <f t="shared" si="48"/>
        <v>1.0683595480563396E-4</v>
      </c>
      <c r="I616" s="9">
        <f t="shared" si="49"/>
        <v>2.3981214315765744E-4</v>
      </c>
      <c r="J616" s="10">
        <f>Table134789[[#This Row],[G Mass Ratio (kg)]]*1000</f>
        <v>0.10683595480563396</v>
      </c>
      <c r="K616" s="10">
        <f>Table134789[[#This Row],[G Mass Ratio (kt)]]*1000</f>
        <v>0.23981214315765745</v>
      </c>
    </row>
    <row r="617" spans="1:11" x14ac:dyDescent="0.25">
      <c r="A617" s="12">
        <v>616</v>
      </c>
      <c r="B617" s="10">
        <f t="shared" si="47"/>
        <v>6.3</v>
      </c>
      <c r="C617" s="2">
        <f>Table134789[[#This Row],[Number]]*1000000*Table134789[[#This Row],[Multiplier]]</f>
        <v>3880800000</v>
      </c>
      <c r="D617" s="6">
        <f t="shared" si="50"/>
        <v>1.0319368506493495E-2</v>
      </c>
      <c r="E617" s="6">
        <f>Table134789[[#This Row],[Calibration Value]]/Constants!$B$1</f>
        <v>96.905154551923104</v>
      </c>
      <c r="F617" s="6">
        <f t="shared" si="51"/>
        <v>1.5460729746444031E-2</v>
      </c>
      <c r="G617" s="6">
        <f>$C617/Constants!$B$2</f>
        <v>64.680000000000007</v>
      </c>
      <c r="H617" s="9">
        <f t="shared" si="48"/>
        <v>1.0648936637280979E-4</v>
      </c>
      <c r="I617" s="9">
        <f t="shared" si="49"/>
        <v>2.390341642925793E-4</v>
      </c>
      <c r="J617" s="10">
        <f>Table134789[[#This Row],[G Mass Ratio (kg)]]*1000</f>
        <v>0.1064893663728098</v>
      </c>
      <c r="K617" s="10">
        <f>Table134789[[#This Row],[G Mass Ratio (kt)]]*1000</f>
        <v>0.23903416429257929</v>
      </c>
    </row>
    <row r="618" spans="1:11" x14ac:dyDescent="0.25">
      <c r="A618" s="12">
        <v>617</v>
      </c>
      <c r="B618" s="10">
        <f t="shared" si="47"/>
        <v>6.3</v>
      </c>
      <c r="C618" s="2">
        <f>Table134789[[#This Row],[Number]]*1000000*Table134789[[#This Row],[Multiplier]]</f>
        <v>3887100000</v>
      </c>
      <c r="D618" s="6">
        <f t="shared" si="50"/>
        <v>1.0302643435980538E-2</v>
      </c>
      <c r="E618" s="6">
        <f>Table134789[[#This Row],[Calibration Value]]/Constants!$B$1</f>
        <v>97.062468114507396</v>
      </c>
      <c r="F618" s="6">
        <f t="shared" si="51"/>
        <v>1.5435671837616733E-2</v>
      </c>
      <c r="G618" s="6">
        <f>$C618/Constants!$B$2</f>
        <v>64.784999999999997</v>
      </c>
      <c r="H618" s="9">
        <f t="shared" si="48"/>
        <v>1.0614446176895287E-4</v>
      </c>
      <c r="I618" s="9">
        <f t="shared" si="49"/>
        <v>2.3825996507859432E-4</v>
      </c>
      <c r="J618" s="10">
        <f>Table134789[[#This Row],[G Mass Ratio (kg)]]*1000</f>
        <v>0.10614446176895287</v>
      </c>
      <c r="K618" s="10">
        <f>Table134789[[#This Row],[G Mass Ratio (kt)]]*1000</f>
        <v>0.23825996507859432</v>
      </c>
    </row>
    <row r="619" spans="1:11" x14ac:dyDescent="0.25">
      <c r="A619" s="12">
        <v>618</v>
      </c>
      <c r="B619" s="10">
        <f t="shared" si="47"/>
        <v>6.3</v>
      </c>
      <c r="C619" s="2">
        <f>Table134789[[#This Row],[Number]]*1000000*Table134789[[#This Row],[Multiplier]]</f>
        <v>3893400000</v>
      </c>
      <c r="D619" s="6">
        <f t="shared" si="50"/>
        <v>1.0285972491909373E-2</v>
      </c>
      <c r="E619" s="6">
        <f>Table134789[[#This Row],[Calibration Value]]/Constants!$B$1</f>
        <v>97.219781677091689</v>
      </c>
      <c r="F619" s="6">
        <f t="shared" si="51"/>
        <v>1.5410695022345508E-2</v>
      </c>
      <c r="G619" s="6">
        <f>$C619/Constants!$B$2</f>
        <v>64.89</v>
      </c>
      <c r="H619" s="9">
        <f t="shared" si="48"/>
        <v>1.0580123010431632E-4</v>
      </c>
      <c r="I619" s="9">
        <f t="shared" si="49"/>
        <v>2.3748952107174461E-4</v>
      </c>
      <c r="J619" s="10">
        <f>Table134789[[#This Row],[G Mass Ratio (kg)]]*1000</f>
        <v>0.10580123010431633</v>
      </c>
      <c r="K619" s="10">
        <f>Table134789[[#This Row],[G Mass Ratio (kt)]]*1000</f>
        <v>0.23748952107174462</v>
      </c>
    </row>
    <row r="620" spans="1:11" x14ac:dyDescent="0.25">
      <c r="A620" s="12">
        <v>619</v>
      </c>
      <c r="B620" s="10">
        <f t="shared" si="47"/>
        <v>6.3</v>
      </c>
      <c r="C620" s="2">
        <f>Table134789[[#This Row],[Number]]*1000000*Table134789[[#This Row],[Multiplier]]</f>
        <v>3899700000</v>
      </c>
      <c r="D620" s="6">
        <f t="shared" si="50"/>
        <v>1.0269355411954754E-2</v>
      </c>
      <c r="E620" s="6">
        <f>Table134789[[#This Row],[Calibration Value]]/Constants!$B$1</f>
        <v>97.377095239675981</v>
      </c>
      <c r="F620" s="6">
        <f t="shared" si="51"/>
        <v>1.5385798907608276E-2</v>
      </c>
      <c r="G620" s="6">
        <f>$C620/Constants!$B$2</f>
        <v>64.995000000000005</v>
      </c>
      <c r="H620" s="9">
        <f t="shared" si="48"/>
        <v>1.0545966057704439E-4</v>
      </c>
      <c r="I620" s="9">
        <f t="shared" si="49"/>
        <v>2.3672280802536E-4</v>
      </c>
      <c r="J620" s="10">
        <f>Table134789[[#This Row],[G Mass Ratio (kg)]]*1000</f>
        <v>0.1054596605770444</v>
      </c>
      <c r="K620" s="10">
        <f>Table134789[[#This Row],[G Mass Ratio (kt)]]*1000</f>
        <v>0.23672280802536</v>
      </c>
    </row>
    <row r="621" spans="1:11" x14ac:dyDescent="0.25">
      <c r="A621" s="12">
        <v>620</v>
      </c>
      <c r="B621" s="10">
        <f t="shared" si="47"/>
        <v>6.3</v>
      </c>
      <c r="C621" s="2">
        <f>Table134789[[#This Row],[Number]]*1000000*Table134789[[#This Row],[Multiplier]]</f>
        <v>3906000000</v>
      </c>
      <c r="D621" s="6">
        <f t="shared" si="50"/>
        <v>1.0252791935483858E-2</v>
      </c>
      <c r="E621" s="6">
        <f>Table134789[[#This Row],[Calibration Value]]/Constants!$B$1</f>
        <v>97.534408802260273</v>
      </c>
      <c r="F621" s="6">
        <f t="shared" si="51"/>
        <v>1.5360983102918589E-2</v>
      </c>
      <c r="G621" s="6">
        <f>$C621/Constants!$B$2</f>
        <v>65.099999999999994</v>
      </c>
      <c r="H621" s="9">
        <f t="shared" si="48"/>
        <v>1.0511974247232283E-4</v>
      </c>
      <c r="I621" s="9">
        <f t="shared" si="49"/>
        <v>2.3595980188815039E-4</v>
      </c>
      <c r="J621" s="10">
        <f>Table134789[[#This Row],[G Mass Ratio (kg)]]*1000</f>
        <v>0.10511974247232284</v>
      </c>
      <c r="K621" s="10">
        <f>Table134789[[#This Row],[G Mass Ratio (kt)]]*1000</f>
        <v>0.23595980188815038</v>
      </c>
    </row>
    <row r="622" spans="1:11" x14ac:dyDescent="0.25">
      <c r="A622" s="12">
        <v>621</v>
      </c>
      <c r="B622" s="10">
        <f t="shared" si="47"/>
        <v>6.3</v>
      </c>
      <c r="C622" s="2">
        <f>Table134789[[#This Row],[Number]]*1000000*Table134789[[#This Row],[Multiplier]]</f>
        <v>3912300000</v>
      </c>
      <c r="D622" s="6">
        <f t="shared" si="50"/>
        <v>1.0236281803542661E-2</v>
      </c>
      <c r="E622" s="6">
        <f>Table134789[[#This Row],[Calibration Value]]/Constants!$B$1</f>
        <v>97.691722364844566</v>
      </c>
      <c r="F622" s="6">
        <f t="shared" si="51"/>
        <v>1.5336247220305192E-2</v>
      </c>
      <c r="G622" s="6">
        <f>$C622/Constants!$B$2</f>
        <v>65.204999999999998</v>
      </c>
      <c r="H622" s="9">
        <f t="shared" si="48"/>
        <v>1.047814651615386E-4</v>
      </c>
      <c r="I622" s="9">
        <f t="shared" si="49"/>
        <v>2.3520047880231873E-4</v>
      </c>
      <c r="J622" s="10">
        <f>Table134789[[#This Row],[G Mass Ratio (kg)]]*1000</f>
        <v>0.10478146516153861</v>
      </c>
      <c r="K622" s="10">
        <f>Table134789[[#This Row],[G Mass Ratio (kt)]]*1000</f>
        <v>0.23520047880231873</v>
      </c>
    </row>
    <row r="623" spans="1:11" x14ac:dyDescent="0.25">
      <c r="A623" s="12">
        <v>622</v>
      </c>
      <c r="B623" s="10">
        <f t="shared" si="47"/>
        <v>6.3</v>
      </c>
      <c r="C623" s="2">
        <f>Table134789[[#This Row],[Number]]*1000000*Table134789[[#This Row],[Multiplier]]</f>
        <v>3918600000</v>
      </c>
      <c r="D623" s="6">
        <f t="shared" si="50"/>
        <v>1.021982475884243E-2</v>
      </c>
      <c r="E623" s="6">
        <f>Table134789[[#This Row],[Calibration Value]]/Constants!$B$1</f>
        <v>97.849035927428858</v>
      </c>
      <c r="F623" s="6">
        <f t="shared" si="51"/>
        <v>1.5311590874291839E-2</v>
      </c>
      <c r="G623" s="6">
        <f>$C623/Constants!$B$2</f>
        <v>65.31</v>
      </c>
      <c r="H623" s="9">
        <f t="shared" si="48"/>
        <v>1.0444481810144875E-4</v>
      </c>
      <c r="I623" s="9">
        <f t="shared" si="49"/>
        <v>2.344448151016971E-4</v>
      </c>
      <c r="J623" s="10">
        <f>Table134789[[#This Row],[G Mass Ratio (kg)]]*1000</f>
        <v>0.10444481810144875</v>
      </c>
      <c r="K623" s="10">
        <f>Table134789[[#This Row],[G Mass Ratio (kt)]]*1000</f>
        <v>0.2344448151016971</v>
      </c>
    </row>
    <row r="624" spans="1:11" x14ac:dyDescent="0.25">
      <c r="A624" s="12">
        <v>623</v>
      </c>
      <c r="B624" s="10">
        <f t="shared" si="47"/>
        <v>6.3</v>
      </c>
      <c r="C624" s="2">
        <f>Table134789[[#This Row],[Number]]*1000000*Table134789[[#This Row],[Multiplier]]</f>
        <v>3924900000</v>
      </c>
      <c r="D624" s="6">
        <f t="shared" si="50"/>
        <v>1.0203420545746376E-2</v>
      </c>
      <c r="E624" s="6">
        <f>Table134789[[#This Row],[Calibration Value]]/Constants!$B$1</f>
        <v>98.00634949001315</v>
      </c>
      <c r="F624" s="6">
        <f t="shared" si="51"/>
        <v>1.5287013681877244E-2</v>
      </c>
      <c r="G624" s="6">
        <f>$C624/Constants!$B$2</f>
        <v>65.415000000000006</v>
      </c>
      <c r="H624" s="9">
        <f t="shared" si="48"/>
        <v>1.0410979083335928E-4</v>
      </c>
      <c r="I624" s="9">
        <f t="shared" si="49"/>
        <v>2.3369278730990206E-4</v>
      </c>
      <c r="J624" s="10">
        <f>Table134789[[#This Row],[G Mass Ratio (kg)]]*1000</f>
        <v>0.10410979083335928</v>
      </c>
      <c r="K624" s="10">
        <f>Table134789[[#This Row],[G Mass Ratio (kt)]]*1000</f>
        <v>0.23369278730990206</v>
      </c>
    </row>
    <row r="625" spans="1:11" x14ac:dyDescent="0.25">
      <c r="A625" s="12">
        <v>624</v>
      </c>
      <c r="B625" s="10">
        <f t="shared" si="47"/>
        <v>6.3</v>
      </c>
      <c r="C625" s="2">
        <f>Table134789[[#This Row],[Number]]*1000000*Table134789[[#This Row],[Multiplier]]</f>
        <v>3931200000</v>
      </c>
      <c r="D625" s="6">
        <f t="shared" si="50"/>
        <v>1.0187068910256399E-2</v>
      </c>
      <c r="E625" s="6">
        <f>Table134789[[#This Row],[Calibration Value]]/Constants!$B$1</f>
        <v>98.163663052597428</v>
      </c>
      <c r="F625" s="6">
        <f t="shared" si="51"/>
        <v>1.5262515262515264E-2</v>
      </c>
      <c r="G625" s="6">
        <f>$C625/Constants!$B$2</f>
        <v>65.52</v>
      </c>
      <c r="H625" s="9">
        <f t="shared" si="48"/>
        <v>1.0377637298231249E-4</v>
      </c>
      <c r="I625" s="9">
        <f t="shared" si="49"/>
        <v>2.3294437213851137E-4</v>
      </c>
      <c r="J625" s="10">
        <f>Table134789[[#This Row],[G Mass Ratio (kg)]]*1000</f>
        <v>0.10377637298231249</v>
      </c>
      <c r="K625" s="10">
        <f>Table134789[[#This Row],[G Mass Ratio (kt)]]*1000</f>
        <v>0.23294437213851138</v>
      </c>
    </row>
    <row r="626" spans="1:11" x14ac:dyDescent="0.25">
      <c r="A626" s="12">
        <v>625</v>
      </c>
      <c r="B626" s="10">
        <f t="shared" si="47"/>
        <v>6.3</v>
      </c>
      <c r="C626" s="2">
        <f>Table134789[[#This Row],[Number]]*1000000*Table134789[[#This Row],[Multiplier]]</f>
        <v>3937500000</v>
      </c>
      <c r="D626" s="6">
        <f t="shared" si="50"/>
        <v>1.0170769599999989E-2</v>
      </c>
      <c r="E626" s="6">
        <f>Table134789[[#This Row],[Calibration Value]]/Constants!$B$1</f>
        <v>98.320976615181721</v>
      </c>
      <c r="F626" s="6">
        <f t="shared" si="51"/>
        <v>1.5238095238095238E-2</v>
      </c>
      <c r="G626" s="6">
        <f>$C626/Constants!$B$2</f>
        <v>65.625</v>
      </c>
      <c r="H626" s="9">
        <f t="shared" si="48"/>
        <v>1.0344455425628393E-4</v>
      </c>
      <c r="I626" s="9">
        <f t="shared" si="49"/>
        <v>2.3219954648526076E-4</v>
      </c>
      <c r="J626" s="10">
        <f>Table134789[[#This Row],[G Mass Ratio (kg)]]*1000</f>
        <v>0.10344455425628393</v>
      </c>
      <c r="K626" s="10">
        <f>Table134789[[#This Row],[G Mass Ratio (kt)]]*1000</f>
        <v>0.23219954648526075</v>
      </c>
    </row>
    <row r="627" spans="1:11" x14ac:dyDescent="0.25">
      <c r="A627" s="12">
        <v>626</v>
      </c>
      <c r="B627" s="10">
        <f t="shared" si="47"/>
        <v>6.3</v>
      </c>
      <c r="C627" s="2">
        <f>Table134789[[#This Row],[Number]]*1000000*Table134789[[#This Row],[Multiplier]]</f>
        <v>3943800000</v>
      </c>
      <c r="D627" s="6">
        <f t="shared" si="50"/>
        <v>1.0154522364217241E-2</v>
      </c>
      <c r="E627" s="6">
        <f>Table134789[[#This Row],[Calibration Value]]/Constants!$B$1</f>
        <v>98.478290177766013</v>
      </c>
      <c r="F627" s="6">
        <f t="shared" si="51"/>
        <v>1.5213753232922561E-2</v>
      </c>
      <c r="G627" s="6">
        <f>$C627/Constants!$B$2</f>
        <v>65.73</v>
      </c>
      <c r="H627" s="9">
        <f t="shared" si="48"/>
        <v>1.0311432444538809E-4</v>
      </c>
      <c r="I627" s="9">
        <f t="shared" si="49"/>
        <v>2.314582874322617E-4</v>
      </c>
      <c r="J627" s="10">
        <f>Table134789[[#This Row],[G Mass Ratio (kg)]]*1000</f>
        <v>0.10311432444538809</v>
      </c>
      <c r="K627" s="10">
        <f>Table134789[[#This Row],[G Mass Ratio (kt)]]*1000</f>
        <v>0.23145828743226171</v>
      </c>
    </row>
    <row r="628" spans="1:11" x14ac:dyDescent="0.25">
      <c r="A628" s="12">
        <v>627</v>
      </c>
      <c r="B628" s="10">
        <f t="shared" si="47"/>
        <v>6.3</v>
      </c>
      <c r="C628" s="2">
        <f>Table134789[[#This Row],[Number]]*1000000*Table134789[[#This Row],[Multiplier]]</f>
        <v>3950100000</v>
      </c>
      <c r="D628" s="6">
        <f t="shared" si="50"/>
        <v>1.0138326953747995E-2</v>
      </c>
      <c r="E628" s="6">
        <f>Table134789[[#This Row],[Calibration Value]]/Constants!$B$1</f>
        <v>98.635603740350305</v>
      </c>
      <c r="F628" s="6">
        <f t="shared" si="51"/>
        <v>1.5189488873699402E-2</v>
      </c>
      <c r="G628" s="6">
        <f>$C628/Constants!$B$2</f>
        <v>65.834999999999994</v>
      </c>
      <c r="H628" s="9">
        <f t="shared" si="48"/>
        <v>1.027856734210931E-4</v>
      </c>
      <c r="I628" s="9">
        <f t="shared" si="49"/>
        <v>2.3072057224423793E-4</v>
      </c>
      <c r="J628" s="10">
        <f>Table134789[[#This Row],[G Mass Ratio (kg)]]*1000</f>
        <v>0.1027856734210931</v>
      </c>
      <c r="K628" s="10">
        <f>Table134789[[#This Row],[G Mass Ratio (kt)]]*1000</f>
        <v>0.23072057224423792</v>
      </c>
    </row>
    <row r="629" spans="1:11" x14ac:dyDescent="0.25">
      <c r="A629" s="12">
        <v>628</v>
      </c>
      <c r="B629" s="10">
        <f t="shared" si="47"/>
        <v>6.3</v>
      </c>
      <c r="C629" s="2">
        <f>Table134789[[#This Row],[Number]]*1000000*Table134789[[#This Row],[Multiplier]]</f>
        <v>3956400000</v>
      </c>
      <c r="D629" s="6">
        <f t="shared" si="50"/>
        <v>1.0122183121019096E-2</v>
      </c>
      <c r="E629" s="6">
        <f>Table134789[[#This Row],[Calibration Value]]/Constants!$B$1</f>
        <v>98.792917302934598</v>
      </c>
      <c r="F629" s="6">
        <f t="shared" si="51"/>
        <v>1.5165301789505611E-2</v>
      </c>
      <c r="G629" s="6">
        <f>$C629/Constants!$B$2</f>
        <v>65.94</v>
      </c>
      <c r="H629" s="9">
        <f t="shared" si="48"/>
        <v>1.0245859113544389E-4</v>
      </c>
      <c r="I629" s="9">
        <f t="shared" si="49"/>
        <v>2.2998637836678208E-4</v>
      </c>
      <c r="J629" s="10">
        <f>Table134789[[#This Row],[G Mass Ratio (kg)]]*1000</f>
        <v>0.10245859113544388</v>
      </c>
      <c r="K629" s="10">
        <f>Table134789[[#This Row],[G Mass Ratio (kt)]]*1000</f>
        <v>0.2299863783667821</v>
      </c>
    </row>
    <row r="630" spans="1:11" x14ac:dyDescent="0.25">
      <c r="A630" s="12">
        <v>629</v>
      </c>
      <c r="B630" s="10">
        <f t="shared" si="47"/>
        <v>6.3</v>
      </c>
      <c r="C630" s="2">
        <f>Table134789[[#This Row],[Number]]*1000000*Table134789[[#This Row],[Multiplier]]</f>
        <v>3962700000</v>
      </c>
      <c r="D630" s="6">
        <f t="shared" si="50"/>
        <v>1.0106090620031784E-2</v>
      </c>
      <c r="E630" s="6">
        <f>Table134789[[#This Row],[Calibration Value]]/Constants!$B$1</f>
        <v>98.95023086551889</v>
      </c>
      <c r="F630" s="6">
        <f t="shared" si="51"/>
        <v>1.5141191611779847E-2</v>
      </c>
      <c r="G630" s="6">
        <f>$C630/Constants!$B$2</f>
        <v>66.045000000000002</v>
      </c>
      <c r="H630" s="9">
        <f t="shared" si="48"/>
        <v>1.0213306762029442E-4</v>
      </c>
      <c r="I630" s="9">
        <f t="shared" si="49"/>
        <v>2.2925568342463241E-4</v>
      </c>
      <c r="J630" s="10">
        <f>Table134789[[#This Row],[G Mass Ratio (kg)]]*1000</f>
        <v>0.10213306762029442</v>
      </c>
      <c r="K630" s="10">
        <f>Table134789[[#This Row],[G Mass Ratio (kt)]]*1000</f>
        <v>0.2292556834246324</v>
      </c>
    </row>
    <row r="631" spans="1:11" x14ac:dyDescent="0.25">
      <c r="A631" s="12">
        <v>630</v>
      </c>
      <c r="B631" s="10">
        <f t="shared" si="47"/>
        <v>6.3</v>
      </c>
      <c r="C631" s="2">
        <f>Table134789[[#This Row],[Number]]*1000000*Table134789[[#This Row],[Multiplier]]</f>
        <v>3969000000</v>
      </c>
      <c r="D631" s="6">
        <f t="shared" si="50"/>
        <v>1.0090049206349193E-2</v>
      </c>
      <c r="E631" s="6">
        <f>Table134789[[#This Row],[Calibration Value]]/Constants!$B$1</f>
        <v>99.107544428103182</v>
      </c>
      <c r="F631" s="6">
        <f t="shared" si="51"/>
        <v>1.511715797430083E-2</v>
      </c>
      <c r="G631" s="6">
        <f>$C631/Constants!$B$2</f>
        <v>66.150000000000006</v>
      </c>
      <c r="H631" s="9">
        <f t="shared" si="48"/>
        <v>1.0180909298654799E-4</v>
      </c>
      <c r="I631" s="9">
        <f t="shared" si="49"/>
        <v>2.2852846521996718E-4</v>
      </c>
      <c r="J631" s="10">
        <f>Table134789[[#This Row],[G Mass Ratio (kg)]]*1000</f>
        <v>0.10180909298654799</v>
      </c>
      <c r="K631" s="10">
        <f>Table134789[[#This Row],[G Mass Ratio (kt)]]*1000</f>
        <v>0.22852846521996717</v>
      </c>
    </row>
    <row r="632" spans="1:11" x14ac:dyDescent="0.25">
      <c r="A632" s="12">
        <v>631</v>
      </c>
      <c r="B632" s="10">
        <f t="shared" si="47"/>
        <v>6.3</v>
      </c>
      <c r="C632" s="2">
        <f>Table134789[[#This Row],[Number]]*1000000*Table134789[[#This Row],[Multiplier]]</f>
        <v>3975300000</v>
      </c>
      <c r="D632" s="6">
        <f t="shared" si="50"/>
        <v>1.0074058637083981E-2</v>
      </c>
      <c r="E632" s="6">
        <f>Table134789[[#This Row],[Calibration Value]]/Constants!$B$1</f>
        <v>99.264857990687474</v>
      </c>
      <c r="F632" s="6">
        <f t="shared" si="51"/>
        <v>1.5093200513168819E-2</v>
      </c>
      <c r="G632" s="6">
        <f>$C632/Constants!$B$2</f>
        <v>66.254999999999995</v>
      </c>
      <c r="H632" s="9">
        <f t="shared" si="48"/>
        <v>1.0148665742340636E-4</v>
      </c>
      <c r="I632" s="9">
        <f t="shared" si="49"/>
        <v>2.278047017307195E-4</v>
      </c>
      <c r="J632" s="10">
        <f>Table134789[[#This Row],[G Mass Ratio (kg)]]*1000</f>
        <v>0.10148665742340636</v>
      </c>
      <c r="K632" s="10">
        <f>Table134789[[#This Row],[G Mass Ratio (kt)]]*1000</f>
        <v>0.22780470173071951</v>
      </c>
    </row>
    <row r="633" spans="1:11" x14ac:dyDescent="0.25">
      <c r="A633" s="12">
        <v>632</v>
      </c>
      <c r="B633" s="10">
        <f t="shared" si="47"/>
        <v>6.3</v>
      </c>
      <c r="C633" s="2">
        <f>Table134789[[#This Row],[Number]]*1000000*Table134789[[#This Row],[Multiplier]]</f>
        <v>3981600000</v>
      </c>
      <c r="D633" s="6">
        <f t="shared" si="50"/>
        <v>1.0058118670886063E-2</v>
      </c>
      <c r="E633" s="6">
        <f>Table134789[[#This Row],[Calibration Value]]/Constants!$B$1</f>
        <v>99.422171553271767</v>
      </c>
      <c r="F633" s="6">
        <f t="shared" si="51"/>
        <v>1.5069318866787222E-2</v>
      </c>
      <c r="G633" s="6">
        <f>$C633/Constants!$B$2</f>
        <v>66.36</v>
      </c>
      <c r="H633" s="9">
        <f t="shared" si="48"/>
        <v>1.0116575119762683E-4</v>
      </c>
      <c r="I633" s="9">
        <f t="shared" si="49"/>
        <v>2.2708437110890932E-4</v>
      </c>
      <c r="J633" s="10">
        <f>Table134789[[#This Row],[G Mass Ratio (kg)]]*1000</f>
        <v>0.10116575119762683</v>
      </c>
      <c r="K633" s="10">
        <f>Table134789[[#This Row],[G Mass Ratio (kt)]]*1000</f>
        <v>0.22708437110890931</v>
      </c>
    </row>
    <row r="634" spans="1:11" x14ac:dyDescent="0.25">
      <c r="A634" s="12">
        <v>633</v>
      </c>
      <c r="B634" s="10">
        <f t="shared" si="47"/>
        <v>6.3</v>
      </c>
      <c r="C634" s="2">
        <f>Table134789[[#This Row],[Number]]*1000000*Table134789[[#This Row],[Multiplier]]</f>
        <v>3987900000</v>
      </c>
      <c r="D634" s="6">
        <f t="shared" si="50"/>
        <v>1.0042229067930479E-2</v>
      </c>
      <c r="E634" s="6">
        <f>Table134789[[#This Row],[Calibration Value]]/Constants!$B$1</f>
        <v>99.579485115856045</v>
      </c>
      <c r="F634" s="6">
        <f t="shared" si="51"/>
        <v>1.5045512675844428E-2</v>
      </c>
      <c r="G634" s="6">
        <f>$C634/Constants!$B$2</f>
        <v>66.465000000000003</v>
      </c>
      <c r="H634" s="9">
        <f t="shared" si="48"/>
        <v>1.0084636465278785E-4</v>
      </c>
      <c r="I634" s="9">
        <f t="shared" si="49"/>
        <v>2.2636745167899536E-4</v>
      </c>
      <c r="J634" s="10">
        <f>Table134789[[#This Row],[G Mass Ratio (kg)]]*1000</f>
        <v>0.10084636465278786</v>
      </c>
      <c r="K634" s="10">
        <f>Table134789[[#This Row],[G Mass Ratio (kt)]]*1000</f>
        <v>0.22636745167899536</v>
      </c>
    </row>
    <row r="635" spans="1:11" x14ac:dyDescent="0.25">
      <c r="A635" s="12">
        <v>634</v>
      </c>
      <c r="B635" s="10">
        <f t="shared" si="47"/>
        <v>6.3</v>
      </c>
      <c r="C635" s="2">
        <f>Table134789[[#This Row],[Number]]*1000000*Table134789[[#This Row],[Multiplier]]</f>
        <v>3994200000</v>
      </c>
      <c r="D635" s="6">
        <f t="shared" si="50"/>
        <v>1.0026389589905352E-2</v>
      </c>
      <c r="E635" s="6">
        <f>Table134789[[#This Row],[Calibration Value]]/Constants!$B$1</f>
        <v>99.736798678440337</v>
      </c>
      <c r="F635" s="6">
        <f t="shared" si="51"/>
        <v>1.5021781583295781E-2</v>
      </c>
      <c r="G635" s="6">
        <f>$C635/Constants!$B$2</f>
        <v>66.569999999999993</v>
      </c>
      <c r="H635" s="9">
        <f t="shared" si="48"/>
        <v>1.0052848820856241E-4</v>
      </c>
      <c r="I635" s="9">
        <f t="shared" si="49"/>
        <v>2.2565392193624431E-4</v>
      </c>
      <c r="J635" s="10">
        <f>Table134789[[#This Row],[G Mass Ratio (kg)]]*1000</f>
        <v>0.10052848820856242</v>
      </c>
      <c r="K635" s="10">
        <f>Table134789[[#This Row],[G Mass Ratio (kt)]]*1000</f>
        <v>0.22565392193624431</v>
      </c>
    </row>
    <row r="636" spans="1:11" x14ac:dyDescent="0.25">
      <c r="A636" s="12">
        <v>635</v>
      </c>
      <c r="B636" s="10">
        <f t="shared" si="47"/>
        <v>6.3</v>
      </c>
      <c r="C636" s="2">
        <f>Table134789[[#This Row],[Number]]*1000000*Table134789[[#This Row],[Multiplier]]</f>
        <v>4000500000</v>
      </c>
      <c r="D636" s="6">
        <f t="shared" si="50"/>
        <v>1.0010599999999989E-2</v>
      </c>
      <c r="E636" s="6">
        <f>Table134789[[#This Row],[Calibration Value]]/Constants!$B$1</f>
        <v>99.894112241024629</v>
      </c>
      <c r="F636" s="6">
        <f t="shared" si="51"/>
        <v>1.4998125234345707E-2</v>
      </c>
      <c r="G636" s="6">
        <f>$C636/Constants!$B$2</f>
        <v>66.674999999999997</v>
      </c>
      <c r="H636" s="9">
        <f t="shared" si="48"/>
        <v>1.0021211235999979E-4</v>
      </c>
      <c r="I636" s="9">
        <f t="shared" si="49"/>
        <v>2.2494376054511746E-4</v>
      </c>
      <c r="J636" s="10">
        <f>Table134789[[#This Row],[G Mass Ratio (kg)]]*1000</f>
        <v>0.10021211235999979</v>
      </c>
      <c r="K636" s="10">
        <f>Table134789[[#This Row],[G Mass Ratio (kt)]]*1000</f>
        <v>0.22494376054511747</v>
      </c>
    </row>
    <row r="637" spans="1:11" x14ac:dyDescent="0.25">
      <c r="A637" s="12">
        <v>636</v>
      </c>
      <c r="B637" s="10">
        <f t="shared" si="47"/>
        <v>6.3</v>
      </c>
      <c r="C637" s="2">
        <f>Table134789[[#This Row],[Number]]*1000000*Table134789[[#This Row],[Multiplier]]</f>
        <v>4006800000</v>
      </c>
      <c r="D637" s="6">
        <f t="shared" si="50"/>
        <v>9.9948600628930705E-3</v>
      </c>
      <c r="E637" s="6">
        <f>Table134789[[#This Row],[Calibration Value]]/Constants!$B$1</f>
        <v>100.05142580360892</v>
      </c>
      <c r="F637" s="6">
        <f t="shared" si="51"/>
        <v>1.4974543276430068E-2</v>
      </c>
      <c r="G637" s="6">
        <f>$C637/Constants!$B$2</f>
        <v>66.78</v>
      </c>
      <c r="H637" s="9">
        <f t="shared" si="48"/>
        <v>9.989722767681487E-5</v>
      </c>
      <c r="I637" s="9">
        <f t="shared" si="49"/>
        <v>2.2423694633767695E-4</v>
      </c>
      <c r="J637" s="10">
        <f>Table134789[[#This Row],[G Mass Ratio (kg)]]*1000</f>
        <v>9.9897227676814873E-2</v>
      </c>
      <c r="K637" s="10">
        <f>Table134789[[#This Row],[G Mass Ratio (kt)]]*1000</f>
        <v>0.22423694633767696</v>
      </c>
    </row>
    <row r="638" spans="1:11" x14ac:dyDescent="0.25">
      <c r="A638" s="12">
        <v>637</v>
      </c>
      <c r="B638" s="10">
        <f t="shared" si="47"/>
        <v>6.3</v>
      </c>
      <c r="C638" s="2">
        <f>Table134789[[#This Row],[Number]]*1000000*Table134789[[#This Row],[Multiplier]]</f>
        <v>4013100000</v>
      </c>
      <c r="D638" s="6">
        <f t="shared" si="50"/>
        <v>9.9791695447409619E-3</v>
      </c>
      <c r="E638" s="6">
        <f>Table134789[[#This Row],[Calibration Value]]/Constants!$B$1</f>
        <v>100.20873936619321</v>
      </c>
      <c r="F638" s="6">
        <f t="shared" si="51"/>
        <v>1.4951035359198624E-2</v>
      </c>
      <c r="G638" s="6">
        <f>$C638/Constants!$B$2</f>
        <v>66.885000000000005</v>
      </c>
      <c r="H638" s="9">
        <f t="shared" si="48"/>
        <v>9.958382480268554E-5</v>
      </c>
      <c r="I638" s="9">
        <f t="shared" si="49"/>
        <v>2.2353345831200753E-4</v>
      </c>
      <c r="J638" s="10">
        <f>Table134789[[#This Row],[G Mass Ratio (kg)]]*1000</f>
        <v>9.9583824802685544E-2</v>
      </c>
      <c r="K638" s="10">
        <f>Table134789[[#This Row],[G Mass Ratio (kt)]]*1000</f>
        <v>0.22353345831200752</v>
      </c>
    </row>
    <row r="639" spans="1:11" x14ac:dyDescent="0.25">
      <c r="A639" s="12">
        <v>638</v>
      </c>
      <c r="B639" s="10">
        <f t="shared" si="47"/>
        <v>6.3</v>
      </c>
      <c r="C639" s="2">
        <f>Table134789[[#This Row],[Number]]*1000000*Table134789[[#This Row],[Multiplier]]</f>
        <v>4019400000</v>
      </c>
      <c r="D639" s="6">
        <f t="shared" si="50"/>
        <v>9.9635282131661316E-3</v>
      </c>
      <c r="E639" s="6">
        <f>Table134789[[#This Row],[Calibration Value]]/Constants!$B$1</f>
        <v>100.36605292877751</v>
      </c>
      <c r="F639" s="6">
        <f t="shared" si="51"/>
        <v>1.4927601134497688E-2</v>
      </c>
      <c r="G639" s="6">
        <f>$C639/Constants!$B$2</f>
        <v>66.989999999999995</v>
      </c>
      <c r="H639" s="9">
        <f t="shared" si="48"/>
        <v>9.9271894454557491E-5</v>
      </c>
      <c r="I639" s="9">
        <f t="shared" si="49"/>
        <v>2.2283327563065664E-4</v>
      </c>
      <c r="J639" s="10">
        <f>Table134789[[#This Row],[G Mass Ratio (kg)]]*1000</f>
        <v>9.9271894454557488E-2</v>
      </c>
      <c r="K639" s="10">
        <f>Table134789[[#This Row],[G Mass Ratio (kt)]]*1000</f>
        <v>0.22283327563065664</v>
      </c>
    </row>
    <row r="640" spans="1:11" x14ac:dyDescent="0.25">
      <c r="A640" s="12">
        <v>639</v>
      </c>
      <c r="B640" s="10">
        <f t="shared" si="47"/>
        <v>6.3</v>
      </c>
      <c r="C640" s="2">
        <f>Table134789[[#This Row],[Number]]*1000000*Table134789[[#This Row],[Multiplier]]</f>
        <v>4025700000</v>
      </c>
      <c r="D640" s="6">
        <f t="shared" si="50"/>
        <v>9.947935837245684E-3</v>
      </c>
      <c r="E640" s="6">
        <f>Table134789[[#This Row],[Calibration Value]]/Constants!$B$1</f>
        <v>100.5233664913618</v>
      </c>
      <c r="F640" s="6">
        <f t="shared" si="51"/>
        <v>1.4904240256352933E-2</v>
      </c>
      <c r="G640" s="6">
        <f>$C640/Constants!$B$2</f>
        <v>67.094999999999999</v>
      </c>
      <c r="H640" s="9">
        <f t="shared" si="48"/>
        <v>9.8961427421956989E-5</v>
      </c>
      <c r="I640" s="9">
        <f t="shared" si="49"/>
        <v>2.2213637761909133E-4</v>
      </c>
      <c r="J640" s="10">
        <f>Table134789[[#This Row],[G Mass Ratio (kg)]]*1000</f>
        <v>9.8961427421956988E-2</v>
      </c>
      <c r="K640" s="10">
        <f>Table134789[[#This Row],[G Mass Ratio (kt)]]*1000</f>
        <v>0.22213637761909133</v>
      </c>
    </row>
    <row r="641" spans="1:11" x14ac:dyDescent="0.25">
      <c r="A641" s="12">
        <v>640</v>
      </c>
      <c r="B641" s="10">
        <f t="shared" si="47"/>
        <v>6.3</v>
      </c>
      <c r="C641" s="2">
        <f>Table134789[[#This Row],[Number]]*1000000*Table134789[[#This Row],[Multiplier]]</f>
        <v>4032000000</v>
      </c>
      <c r="D641" s="6">
        <f t="shared" si="50"/>
        <v>9.9323921874999877E-3</v>
      </c>
      <c r="E641" s="6">
        <f>Table134789[[#This Row],[Calibration Value]]/Constants!$B$1</f>
        <v>100.68068005394609</v>
      </c>
      <c r="F641" s="6">
        <f t="shared" si="51"/>
        <v>1.488095238095238E-2</v>
      </c>
      <c r="G641" s="6">
        <f>$C641/Constants!$B$2</f>
        <v>67.2</v>
      </c>
      <c r="H641" s="9">
        <f t="shared" si="48"/>
        <v>9.8652414566310795E-5</v>
      </c>
      <c r="I641" s="9">
        <f t="shared" si="49"/>
        <v>2.2144274376417232E-4</v>
      </c>
      <c r="J641" s="10">
        <f>Table134789[[#This Row],[G Mass Ratio (kg)]]*1000</f>
        <v>9.8652414566310798E-2</v>
      </c>
      <c r="K641" s="10">
        <f>Table134789[[#This Row],[G Mass Ratio (kt)]]*1000</f>
        <v>0.22144274376417231</v>
      </c>
    </row>
    <row r="642" spans="1:11" x14ac:dyDescent="0.25">
      <c r="A642" s="12">
        <v>641</v>
      </c>
      <c r="B642" s="10">
        <f t="shared" ref="B642:B705" si="52">6.3</f>
        <v>6.3</v>
      </c>
      <c r="C642" s="2">
        <f>Table134789[[#This Row],[Number]]*1000000*Table134789[[#This Row],[Multiplier]]</f>
        <v>4038300000</v>
      </c>
      <c r="D642" s="6">
        <f t="shared" si="50"/>
        <v>9.9168970358814237E-3</v>
      </c>
      <c r="E642" s="6">
        <f>Table134789[[#This Row],[Calibration Value]]/Constants!$B$1</f>
        <v>100.83799361653038</v>
      </c>
      <c r="F642" s="6">
        <f t="shared" si="51"/>
        <v>1.485773716662952E-2</v>
      </c>
      <c r="G642" s="6">
        <f>$C642/Constants!$B$2</f>
        <v>67.305000000000007</v>
      </c>
      <c r="H642" s="9">
        <f t="shared" ref="H642:H705" si="53">POWER($D642,2)</f>
        <v>9.8344846820273767E-5</v>
      </c>
      <c r="I642" s="9">
        <f t="shared" ref="I642:I705" si="54">POWER($F642,2)</f>
        <v>2.2075235371264419E-4</v>
      </c>
      <c r="J642" s="10">
        <f>Table134789[[#This Row],[G Mass Ratio (kg)]]*1000</f>
        <v>9.8344846820273765E-2</v>
      </c>
      <c r="K642" s="10">
        <f>Table134789[[#This Row],[G Mass Ratio (kt)]]*1000</f>
        <v>0.22075235371264421</v>
      </c>
    </row>
    <row r="643" spans="1:11" x14ac:dyDescent="0.25">
      <c r="A643" s="12">
        <v>642</v>
      </c>
      <c r="B643" s="10">
        <f t="shared" si="52"/>
        <v>6.3</v>
      </c>
      <c r="C643" s="2">
        <f>Table134789[[#This Row],[Number]]*1000000*Table134789[[#This Row],[Multiplier]]</f>
        <v>4044600000</v>
      </c>
      <c r="D643" s="6">
        <f t="shared" si="50"/>
        <v>9.9014501557632296E-3</v>
      </c>
      <c r="E643" s="6">
        <f>Table134789[[#This Row],[Calibration Value]]/Constants!$B$1</f>
        <v>100.99530717911466</v>
      </c>
      <c r="F643" s="6">
        <f t="shared" si="51"/>
        <v>1.4834594273846612E-2</v>
      </c>
      <c r="G643" s="6">
        <f>$C643/Constants!$B$2</f>
        <v>67.41</v>
      </c>
      <c r="H643" s="9">
        <f t="shared" si="53"/>
        <v>9.8038715187063677E-5</v>
      </c>
      <c r="I643" s="9">
        <f t="shared" si="54"/>
        <v>2.2006518726964267E-4</v>
      </c>
      <c r="J643" s="10">
        <f>Table134789[[#This Row],[G Mass Ratio (kg)]]*1000</f>
        <v>9.8038715187063682E-2</v>
      </c>
      <c r="K643" s="10">
        <f>Table134789[[#This Row],[G Mass Ratio (kt)]]*1000</f>
        <v>0.22006518726964266</v>
      </c>
    </row>
    <row r="644" spans="1:11" x14ac:dyDescent="0.25">
      <c r="A644" s="12">
        <v>643</v>
      </c>
      <c r="B644" s="10">
        <f t="shared" si="52"/>
        <v>6.3</v>
      </c>
      <c r="C644" s="2">
        <f>Table134789[[#This Row],[Number]]*1000000*Table134789[[#This Row],[Multiplier]]</f>
        <v>4050900000</v>
      </c>
      <c r="D644" s="6">
        <f t="shared" si="50"/>
        <v>9.886051321928449E-3</v>
      </c>
      <c r="E644" s="6">
        <f>Table134789[[#This Row],[Calibration Value]]/Constants!$B$1</f>
        <v>101.15262074169895</v>
      </c>
      <c r="F644" s="6">
        <f t="shared" si="51"/>
        <v>1.4811523365178108E-2</v>
      </c>
      <c r="G644" s="6">
        <f>$C644/Constants!$B$2</f>
        <v>67.515000000000001</v>
      </c>
      <c r="H644" s="9">
        <f t="shared" si="53"/>
        <v>9.7734010739803235E-5</v>
      </c>
      <c r="I644" s="9">
        <f t="shared" si="54"/>
        <v>2.1938122439721703E-4</v>
      </c>
      <c r="J644" s="10">
        <f>Table134789[[#This Row],[G Mass Ratio (kg)]]*1000</f>
        <v>9.7734010739803229E-2</v>
      </c>
      <c r="K644" s="10">
        <f>Table134789[[#This Row],[G Mass Ratio (kt)]]*1000</f>
        <v>0.21938122439721702</v>
      </c>
    </row>
    <row r="645" spans="1:11" x14ac:dyDescent="0.25">
      <c r="A645" s="12">
        <v>644</v>
      </c>
      <c r="B645" s="10">
        <f t="shared" si="52"/>
        <v>6.3</v>
      </c>
      <c r="C645" s="2">
        <f>Table134789[[#This Row],[Number]]*1000000*Table134789[[#This Row],[Multiplier]]</f>
        <v>4057200000</v>
      </c>
      <c r="D645" s="6">
        <f t="shared" si="50"/>
        <v>9.8707003105589948E-3</v>
      </c>
      <c r="E645" s="6">
        <f>Table134789[[#This Row],[Calibration Value]]/Constants!$B$1</f>
        <v>101.30993430428325</v>
      </c>
      <c r="F645" s="6">
        <f t="shared" si="51"/>
        <v>1.4788524105294291E-2</v>
      </c>
      <c r="G645" s="6">
        <f>$C645/Constants!$B$2</f>
        <v>67.62</v>
      </c>
      <c r="H645" s="9">
        <f t="shared" si="53"/>
        <v>9.7430724620869432E-5</v>
      </c>
      <c r="I645" s="9">
        <f t="shared" si="54"/>
        <v>2.1870044521287032E-4</v>
      </c>
      <c r="J645" s="10">
        <f>Table134789[[#This Row],[G Mass Ratio (kg)]]*1000</f>
        <v>9.7430724620869436E-2</v>
      </c>
      <c r="K645" s="10">
        <f>Table134789[[#This Row],[G Mass Ratio (kt)]]*1000</f>
        <v>0.21870044521287033</v>
      </c>
    </row>
    <row r="646" spans="1:11" x14ac:dyDescent="0.25">
      <c r="A646" s="12">
        <v>645</v>
      </c>
      <c r="B646" s="10">
        <f t="shared" si="52"/>
        <v>6.3</v>
      </c>
      <c r="C646" s="2">
        <f>Table134789[[#This Row],[Number]]*1000000*Table134789[[#This Row],[Multiplier]]</f>
        <v>4063500000</v>
      </c>
      <c r="D646" s="6">
        <f t="shared" si="50"/>
        <v>9.8553968992247942E-3</v>
      </c>
      <c r="E646" s="6">
        <f>Table134789[[#This Row],[Calibration Value]]/Constants!$B$1</f>
        <v>101.46724786686754</v>
      </c>
      <c r="F646" s="6">
        <f t="shared" si="51"/>
        <v>1.4765596160944999E-2</v>
      </c>
      <c r="G646" s="6">
        <f>$C646/Constants!$B$2</f>
        <v>67.724999999999994</v>
      </c>
      <c r="H646" s="9">
        <f t="shared" si="53"/>
        <v>9.7128848041249687E-5</v>
      </c>
      <c r="I646" s="9">
        <f t="shared" si="54"/>
        <v>2.180228299881137E-4</v>
      </c>
      <c r="J646" s="10">
        <f>Table134789[[#This Row],[G Mass Ratio (kg)]]*1000</f>
        <v>9.7128848041249688E-2</v>
      </c>
      <c r="K646" s="10">
        <f>Table134789[[#This Row],[G Mass Ratio (kt)]]*1000</f>
        <v>0.2180228299881137</v>
      </c>
    </row>
    <row r="647" spans="1:11" x14ac:dyDescent="0.25">
      <c r="A647" s="12">
        <v>646</v>
      </c>
      <c r="B647" s="10">
        <f t="shared" si="52"/>
        <v>6.3</v>
      </c>
      <c r="C647" s="2">
        <f>Table134789[[#This Row],[Number]]*1000000*Table134789[[#This Row],[Multiplier]]</f>
        <v>4069800000</v>
      </c>
      <c r="D647" s="6">
        <f t="shared" si="50"/>
        <v>9.8401408668730532E-3</v>
      </c>
      <c r="E647" s="6">
        <f>Table134789[[#This Row],[Calibration Value]]/Constants!$B$1</f>
        <v>101.62456142945183</v>
      </c>
      <c r="F647" s="6">
        <f t="shared" si="51"/>
        <v>1.4742739200943536E-2</v>
      </c>
      <c r="G647" s="6">
        <f>$C647/Constants!$B$2</f>
        <v>67.83</v>
      </c>
      <c r="H647" s="9">
        <f t="shared" si="53"/>
        <v>9.6828372279905161E-5</v>
      </c>
      <c r="I647" s="9">
        <f t="shared" si="54"/>
        <v>2.1734835914703724E-4</v>
      </c>
      <c r="J647" s="10">
        <f>Table134789[[#This Row],[G Mass Ratio (kg)]]*1000</f>
        <v>9.6828372279905164E-2</v>
      </c>
      <c r="K647" s="10">
        <f>Table134789[[#This Row],[G Mass Ratio (kt)]]*1000</f>
        <v>0.21734835914703723</v>
      </c>
    </row>
    <row r="648" spans="1:11" x14ac:dyDescent="0.25">
      <c r="A648" s="12">
        <v>647</v>
      </c>
      <c r="B648" s="10">
        <f t="shared" si="52"/>
        <v>6.3</v>
      </c>
      <c r="C648" s="2">
        <f>Table134789[[#This Row],[Number]]*1000000*Table134789[[#This Row],[Multiplier]]</f>
        <v>4076100000</v>
      </c>
      <c r="D648" s="6">
        <f t="shared" si="50"/>
        <v>9.8249319938176084E-3</v>
      </c>
      <c r="E648" s="6">
        <f>Table134789[[#This Row],[Calibration Value]]/Constants!$B$1</f>
        <v>101.78187499203612</v>
      </c>
      <c r="F648" s="6">
        <f t="shared" si="51"/>
        <v>1.4719952896150731E-2</v>
      </c>
      <c r="G648" s="6">
        <f>$C648/Constants!$B$2</f>
        <v>67.935000000000002</v>
      </c>
      <c r="H648" s="9">
        <f t="shared" si="53"/>
        <v>9.6529288683140838E-5</v>
      </c>
      <c r="I648" s="9">
        <f t="shared" si="54"/>
        <v>2.1667701326489631E-4</v>
      </c>
      <c r="J648" s="10">
        <f>Table134789[[#This Row],[G Mass Ratio (kg)]]*1000</f>
        <v>9.652928868314084E-2</v>
      </c>
      <c r="K648" s="10">
        <f>Table134789[[#This Row],[G Mass Ratio (kt)]]*1000</f>
        <v>0.2166770132648963</v>
      </c>
    </row>
    <row r="649" spans="1:11" x14ac:dyDescent="0.25">
      <c r="A649" s="12">
        <v>648</v>
      </c>
      <c r="B649" s="10">
        <f t="shared" si="52"/>
        <v>6.3</v>
      </c>
      <c r="C649" s="2">
        <f>Table134789[[#This Row],[Number]]*1000000*Table134789[[#This Row],[Multiplier]]</f>
        <v>4082400000</v>
      </c>
      <c r="D649" s="6">
        <f t="shared" si="50"/>
        <v>9.8097700617283835E-3</v>
      </c>
      <c r="E649" s="6">
        <f>Table134789[[#This Row],[Calibration Value]]/Constants!$B$1</f>
        <v>101.93918855462042</v>
      </c>
      <c r="F649" s="6">
        <f t="shared" si="51"/>
        <v>1.469723691945914E-2</v>
      </c>
      <c r="G649" s="6">
        <f>$C649/Constants!$B$2</f>
        <v>68.040000000000006</v>
      </c>
      <c r="H649" s="9">
        <f t="shared" si="53"/>
        <v>9.6231588663982489E-5</v>
      </c>
      <c r="I649" s="9">
        <f t="shared" si="54"/>
        <v>2.1600877306671279E-4</v>
      </c>
      <c r="J649" s="10">
        <f>Table134789[[#This Row],[G Mass Ratio (kg)]]*1000</f>
        <v>9.6231588663982487E-2</v>
      </c>
      <c r="K649" s="10">
        <f>Table134789[[#This Row],[G Mass Ratio (kt)]]*1000</f>
        <v>0.21600877306671279</v>
      </c>
    </row>
    <row r="650" spans="1:11" x14ac:dyDescent="0.25">
      <c r="A650" s="12">
        <v>649</v>
      </c>
      <c r="B650" s="10">
        <f t="shared" si="52"/>
        <v>6.3</v>
      </c>
      <c r="C650" s="2">
        <f>Table134789[[#This Row],[Number]]*1000000*Table134789[[#This Row],[Multiplier]]</f>
        <v>4088700000</v>
      </c>
      <c r="D650" s="6">
        <f t="shared" si="50"/>
        <v>9.7946548536209429E-3</v>
      </c>
      <c r="E650" s="6">
        <f>Table134789[[#This Row],[Calibration Value]]/Constants!$B$1</f>
        <v>102.09650211720471</v>
      </c>
      <c r="F650" s="6">
        <f t="shared" si="51"/>
        <v>1.4674590945777386E-2</v>
      </c>
      <c r="G650" s="6">
        <f>$C650/Constants!$B$2</f>
        <v>68.144999999999996</v>
      </c>
      <c r="H650" s="9">
        <f t="shared" si="53"/>
        <v>9.5935263701560299E-5</v>
      </c>
      <c r="I650" s="9">
        <f t="shared" si="54"/>
        <v>2.1534361942589166E-4</v>
      </c>
      <c r="J650" s="10">
        <f>Table134789[[#This Row],[G Mass Ratio (kg)]]*1000</f>
        <v>9.5935263701560303E-2</v>
      </c>
      <c r="K650" s="10">
        <f>Table134789[[#This Row],[G Mass Ratio (kt)]]*1000</f>
        <v>0.21534361942589167</v>
      </c>
    </row>
    <row r="651" spans="1:11" x14ac:dyDescent="0.25">
      <c r="A651" s="12">
        <v>650</v>
      </c>
      <c r="B651" s="10">
        <f t="shared" si="52"/>
        <v>6.3</v>
      </c>
      <c r="C651" s="2">
        <f>Table134789[[#This Row],[Number]]*1000000*Table134789[[#This Row],[Multiplier]]</f>
        <v>4095000000</v>
      </c>
      <c r="D651" s="6">
        <f t="shared" si="50"/>
        <v>9.7795861538461423E-3</v>
      </c>
      <c r="E651" s="6">
        <f>Table134789[[#This Row],[Calibration Value]]/Constants!$B$1</f>
        <v>102.253815679789</v>
      </c>
      <c r="F651" s="6">
        <f t="shared" si="51"/>
        <v>1.4652014652014652E-2</v>
      </c>
      <c r="G651" s="6">
        <f>$C651/Constants!$B$2</f>
        <v>68.25</v>
      </c>
      <c r="H651" s="9">
        <f t="shared" si="53"/>
        <v>9.5640305340499181E-5</v>
      </c>
      <c r="I651" s="9">
        <f t="shared" si="54"/>
        <v>2.1468153336285205E-4</v>
      </c>
      <c r="J651" s="10">
        <f>Table134789[[#This Row],[G Mass Ratio (kg)]]*1000</f>
        <v>9.5640305340499179E-2</v>
      </c>
      <c r="K651" s="10">
        <f>Table134789[[#This Row],[G Mass Ratio (kt)]]*1000</f>
        <v>0.21468153336285206</v>
      </c>
    </row>
    <row r="652" spans="1:11" x14ac:dyDescent="0.25">
      <c r="A652" s="12">
        <v>651</v>
      </c>
      <c r="B652" s="10">
        <f t="shared" si="52"/>
        <v>6.3</v>
      </c>
      <c r="C652" s="2">
        <f>Table134789[[#This Row],[Number]]*1000000*Table134789[[#This Row],[Multiplier]]</f>
        <v>4101300000</v>
      </c>
      <c r="D652" s="6">
        <f t="shared" si="50"/>
        <v>9.7645637480798641E-3</v>
      </c>
      <c r="E652" s="6">
        <f>Table134789[[#This Row],[Calibration Value]]/Constants!$B$1</f>
        <v>102.41112924237329</v>
      </c>
      <c r="F652" s="6">
        <f t="shared" si="51"/>
        <v>1.462950771706532E-2</v>
      </c>
      <c r="G652" s="6">
        <f>$C652/Constants!$B$2</f>
        <v>68.355000000000004</v>
      </c>
      <c r="H652" s="9">
        <f t="shared" si="53"/>
        <v>9.5346705190315489E-5</v>
      </c>
      <c r="I652" s="9">
        <f t="shared" si="54"/>
        <v>2.1402249604367377E-4</v>
      </c>
      <c r="J652" s="10">
        <f>Table134789[[#This Row],[G Mass Ratio (kg)]]*1000</f>
        <v>9.5346705190315489E-2</v>
      </c>
      <c r="K652" s="10">
        <f>Table134789[[#This Row],[G Mass Ratio (kt)]]*1000</f>
        <v>0.21402249604367377</v>
      </c>
    </row>
    <row r="653" spans="1:11" x14ac:dyDescent="0.25">
      <c r="A653" s="12">
        <v>652</v>
      </c>
      <c r="B653" s="10">
        <f t="shared" si="52"/>
        <v>6.3</v>
      </c>
      <c r="C653" s="2">
        <f>Table134789[[#This Row],[Number]]*1000000*Table134789[[#This Row],[Multiplier]]</f>
        <v>4107600000</v>
      </c>
      <c r="D653" s="6">
        <f t="shared" si="50"/>
        <v>9.7495874233128731E-3</v>
      </c>
      <c r="E653" s="6">
        <f>Table134789[[#This Row],[Calibration Value]]/Constants!$B$1</f>
        <v>102.56844280495757</v>
      </c>
      <c r="F653" s="6">
        <f t="shared" si="51"/>
        <v>1.460706982179375E-2</v>
      </c>
      <c r="G653" s="6">
        <f>$C653/Constants!$B$2</f>
        <v>68.459999999999994</v>
      </c>
      <c r="H653" s="9">
        <f t="shared" si="53"/>
        <v>9.5054454924820554E-5</v>
      </c>
      <c r="I653" s="9">
        <f t="shared" si="54"/>
        <v>2.1336648877875769E-4</v>
      </c>
      <c r="J653" s="10">
        <f>Table134789[[#This Row],[G Mass Ratio (kg)]]*1000</f>
        <v>9.505445492482055E-2</v>
      </c>
      <c r="K653" s="10">
        <f>Table134789[[#This Row],[G Mass Ratio (kt)]]*1000</f>
        <v>0.21336648877875769</v>
      </c>
    </row>
    <row r="654" spans="1:11" x14ac:dyDescent="0.25">
      <c r="A654" s="12">
        <v>653</v>
      </c>
      <c r="B654" s="10">
        <f t="shared" si="52"/>
        <v>6.3</v>
      </c>
      <c r="C654" s="2">
        <f>Table134789[[#This Row],[Number]]*1000000*Table134789[[#This Row],[Multiplier]]</f>
        <v>4113900000</v>
      </c>
      <c r="D654" s="6">
        <f t="shared" si="50"/>
        <v>9.7346569678407237E-3</v>
      </c>
      <c r="E654" s="6">
        <f>Table134789[[#This Row],[Calibration Value]]/Constants!$B$1</f>
        <v>102.72575636754186</v>
      </c>
      <c r="F654" s="6">
        <f t="shared" si="51"/>
        <v>1.4584700649019179E-2</v>
      </c>
      <c r="G654" s="6">
        <f>$C654/Constants!$B$2</f>
        <v>68.564999999999998</v>
      </c>
      <c r="H654" s="9">
        <f t="shared" si="53"/>
        <v>9.4763546281529954E-5</v>
      </c>
      <c r="I654" s="9">
        <f t="shared" si="54"/>
        <v>2.1271349302150048E-4</v>
      </c>
      <c r="J654" s="10">
        <f>Table134789[[#This Row],[G Mass Ratio (kg)]]*1000</f>
        <v>9.4763546281529956E-2</v>
      </c>
      <c r="K654" s="10">
        <f>Table134789[[#This Row],[G Mass Ratio (kt)]]*1000</f>
        <v>0.21271349302150047</v>
      </c>
    </row>
    <row r="655" spans="1:11" x14ac:dyDescent="0.25">
      <c r="A655" s="12">
        <v>654</v>
      </c>
      <c r="B655" s="10">
        <f t="shared" si="52"/>
        <v>6.3</v>
      </c>
      <c r="C655" s="2">
        <f>Table134789[[#This Row],[Number]]*1000000*Table134789[[#This Row],[Multiplier]]</f>
        <v>4120200000</v>
      </c>
      <c r="D655" s="6">
        <f t="shared" si="50"/>
        <v>9.7197721712538113E-3</v>
      </c>
      <c r="E655" s="6">
        <f>Table134789[[#This Row],[Calibration Value]]/Constants!$B$1</f>
        <v>102.88306993012615</v>
      </c>
      <c r="F655" s="6">
        <f t="shared" si="51"/>
        <v>1.45623998835008E-2</v>
      </c>
      <c r="G655" s="6">
        <f>$C655/Constants!$B$2</f>
        <v>68.67</v>
      </c>
      <c r="H655" s="9">
        <f t="shared" si="53"/>
        <v>9.4473971061080031E-5</v>
      </c>
      <c r="I655" s="9">
        <f t="shared" si="54"/>
        <v>2.1206349036698413E-4</v>
      </c>
      <c r="J655" s="10">
        <f>Table134789[[#This Row],[G Mass Ratio (kg)]]*1000</f>
        <v>9.4473971061080034E-2</v>
      </c>
      <c r="K655" s="10">
        <f>Table134789[[#This Row],[G Mass Ratio (kt)]]*1000</f>
        <v>0.21206349036698413</v>
      </c>
    </row>
    <row r="656" spans="1:11" x14ac:dyDescent="0.25">
      <c r="A656" s="12">
        <v>655</v>
      </c>
      <c r="B656" s="10">
        <f t="shared" si="52"/>
        <v>6.3</v>
      </c>
      <c r="C656" s="2">
        <f>Table134789[[#This Row],[Number]]*1000000*Table134789[[#This Row],[Multiplier]]</f>
        <v>4126500000</v>
      </c>
      <c r="D656" s="6">
        <f t="shared" ref="D656:D719" si="55">1/E656</f>
        <v>9.7049328244274702E-3</v>
      </c>
      <c r="E656" s="6">
        <f>Table134789[[#This Row],[Calibration Value]]/Constants!$B$1</f>
        <v>103.04038349271045</v>
      </c>
      <c r="F656" s="6">
        <f t="shared" ref="F656:F719" si="56">1/G656</f>
        <v>1.4540167211922935E-2</v>
      </c>
      <c r="G656" s="6">
        <f>$C656/Constants!$B$2</f>
        <v>68.775000000000006</v>
      </c>
      <c r="H656" s="9">
        <f t="shared" si="53"/>
        <v>9.4185721126649748E-5</v>
      </c>
      <c r="I656" s="9">
        <f t="shared" si="54"/>
        <v>2.114164625506788E-4</v>
      </c>
      <c r="J656" s="10">
        <f>Table134789[[#This Row],[G Mass Ratio (kg)]]*1000</f>
        <v>9.4185721126649746E-2</v>
      </c>
      <c r="K656" s="10">
        <f>Table134789[[#This Row],[G Mass Ratio (kt)]]*1000</f>
        <v>0.21141646255067881</v>
      </c>
    </row>
    <row r="657" spans="1:11" x14ac:dyDescent="0.25">
      <c r="A657" s="12">
        <v>656</v>
      </c>
      <c r="B657" s="10">
        <f t="shared" si="52"/>
        <v>6.3</v>
      </c>
      <c r="C657" s="2">
        <f>Table134789[[#This Row],[Number]]*1000000*Table134789[[#This Row],[Multiplier]]</f>
        <v>4132800000</v>
      </c>
      <c r="D657" s="6">
        <f t="shared" si="55"/>
        <v>9.6901387195121834E-3</v>
      </c>
      <c r="E657" s="6">
        <f>Table134789[[#This Row],[Calibration Value]]/Constants!$B$1</f>
        <v>103.19769705529474</v>
      </c>
      <c r="F657" s="6">
        <f t="shared" si="56"/>
        <v>1.4518002322880372E-2</v>
      </c>
      <c r="G657" s="6">
        <f>$C657/Constants!$B$2</f>
        <v>68.88</v>
      </c>
      <c r="H657" s="9">
        <f t="shared" si="53"/>
        <v>9.3898788403389219E-5</v>
      </c>
      <c r="I657" s="9">
        <f t="shared" si="54"/>
        <v>2.1077239144715989E-4</v>
      </c>
      <c r="J657" s="10">
        <f>Table134789[[#This Row],[G Mass Ratio (kg)]]*1000</f>
        <v>9.3898788403389222E-2</v>
      </c>
      <c r="K657" s="10">
        <f>Table134789[[#This Row],[G Mass Ratio (kt)]]*1000</f>
        <v>0.2107723914471599</v>
      </c>
    </row>
    <row r="658" spans="1:11" x14ac:dyDescent="0.25">
      <c r="A658" s="12">
        <v>657</v>
      </c>
      <c r="B658" s="10">
        <f t="shared" si="52"/>
        <v>6.3</v>
      </c>
      <c r="C658" s="2">
        <f>Table134789[[#This Row],[Number]]*1000000*Table134789[[#This Row],[Multiplier]]</f>
        <v>4139100000</v>
      </c>
      <c r="D658" s="6">
        <f t="shared" si="55"/>
        <v>9.6753896499238851E-3</v>
      </c>
      <c r="E658" s="6">
        <f>Table134789[[#This Row],[Calibration Value]]/Constants!$B$1</f>
        <v>103.35501061787903</v>
      </c>
      <c r="F658" s="6">
        <f t="shared" si="56"/>
        <v>1.4495904906863812E-2</v>
      </c>
      <c r="G658" s="6">
        <f>$C658/Constants!$B$2</f>
        <v>68.984999999999999</v>
      </c>
      <c r="H658" s="9">
        <f t="shared" si="53"/>
        <v>9.3613164877854235E-5</v>
      </c>
      <c r="I658" s="9">
        <f t="shared" si="54"/>
        <v>2.1013125906883833E-4</v>
      </c>
      <c r="J658" s="10">
        <f>Table134789[[#This Row],[G Mass Ratio (kg)]]*1000</f>
        <v>9.3613164877854232E-2</v>
      </c>
      <c r="K658" s="10">
        <f>Table134789[[#This Row],[G Mass Ratio (kt)]]*1000</f>
        <v>0.21013125906883834</v>
      </c>
    </row>
    <row r="659" spans="1:11" x14ac:dyDescent="0.25">
      <c r="A659" s="12">
        <v>658</v>
      </c>
      <c r="B659" s="10">
        <f t="shared" si="52"/>
        <v>6.3</v>
      </c>
      <c r="C659" s="2">
        <f>Table134789[[#This Row],[Number]]*1000000*Table134789[[#This Row],[Multiplier]]</f>
        <v>4145400000</v>
      </c>
      <c r="D659" s="6">
        <f t="shared" si="55"/>
        <v>9.6606854103343347E-3</v>
      </c>
      <c r="E659" s="6">
        <f>Table134789[[#This Row],[Calibration Value]]/Constants!$B$1</f>
        <v>103.51232418046332</v>
      </c>
      <c r="F659" s="6">
        <f t="shared" si="56"/>
        <v>1.4473874656245476E-2</v>
      </c>
      <c r="G659" s="6">
        <f>$C659/Constants!$B$2</f>
        <v>69.09</v>
      </c>
      <c r="H659" s="9">
        <f t="shared" si="53"/>
        <v>9.3328842597446675E-5</v>
      </c>
      <c r="I659" s="9">
        <f t="shared" si="54"/>
        <v>2.094930475647051E-4</v>
      </c>
      <c r="J659" s="10">
        <f>Table134789[[#This Row],[G Mass Ratio (kg)]]*1000</f>
        <v>9.3328842597446671E-2</v>
      </c>
      <c r="K659" s="10">
        <f>Table134789[[#This Row],[G Mass Ratio (kt)]]*1000</f>
        <v>0.2094930475647051</v>
      </c>
    </row>
    <row r="660" spans="1:11" x14ac:dyDescent="0.25">
      <c r="A660" s="12">
        <v>659</v>
      </c>
      <c r="B660" s="10">
        <f t="shared" si="52"/>
        <v>6.3</v>
      </c>
      <c r="C660" s="2">
        <f>Table134789[[#This Row],[Number]]*1000000*Table134789[[#This Row],[Multiplier]]</f>
        <v>4151700000</v>
      </c>
      <c r="D660" s="6">
        <f t="shared" si="55"/>
        <v>9.6460257966615968E-3</v>
      </c>
      <c r="E660" s="6">
        <f>Table134789[[#This Row],[Calibration Value]]/Constants!$B$1</f>
        <v>103.66963774304762</v>
      </c>
      <c r="F660" s="6">
        <f t="shared" si="56"/>
        <v>1.4451911265264832E-2</v>
      </c>
      <c r="G660" s="6">
        <f>$C660/Constants!$B$2</f>
        <v>69.194999999999993</v>
      </c>
      <c r="H660" s="9">
        <f t="shared" si="53"/>
        <v>9.3045813669860995E-5</v>
      </c>
      <c r="I660" s="9">
        <f t="shared" si="54"/>
        <v>2.0885773921908857E-4</v>
      </c>
      <c r="J660" s="10">
        <f>Table134789[[#This Row],[G Mass Ratio (kg)]]*1000</f>
        <v>9.3045813669860991E-2</v>
      </c>
      <c r="K660" s="10">
        <f>Table134789[[#This Row],[G Mass Ratio (kt)]]*1000</f>
        <v>0.20885773921908857</v>
      </c>
    </row>
    <row r="661" spans="1:11" x14ac:dyDescent="0.25">
      <c r="A661" s="12">
        <v>660</v>
      </c>
      <c r="B661" s="10">
        <f t="shared" si="52"/>
        <v>6.3</v>
      </c>
      <c r="C661" s="2">
        <f>Table134789[[#This Row],[Number]]*1000000*Table134789[[#This Row],[Multiplier]]</f>
        <v>4158000000</v>
      </c>
      <c r="D661" s="6">
        <f t="shared" si="55"/>
        <v>9.631410606060594E-3</v>
      </c>
      <c r="E661" s="6">
        <f>Table134789[[#This Row],[Calibration Value]]/Constants!$B$1</f>
        <v>103.82695130563191</v>
      </c>
      <c r="F661" s="6">
        <f t="shared" si="56"/>
        <v>1.443001443001443E-2</v>
      </c>
      <c r="G661" s="6">
        <f>$C661/Constants!$B$2</f>
        <v>69.3</v>
      </c>
      <c r="H661" s="9">
        <f t="shared" si="53"/>
        <v>9.2764070262536493E-5</v>
      </c>
      <c r="I661" s="9">
        <f t="shared" si="54"/>
        <v>2.0822531645042468E-4</v>
      </c>
      <c r="J661" s="10">
        <f>Table134789[[#This Row],[G Mass Ratio (kg)]]*1000</f>
        <v>9.2764070262536497E-2</v>
      </c>
      <c r="K661" s="10">
        <f>Table134789[[#This Row],[G Mass Ratio (kt)]]*1000</f>
        <v>0.20822531645042469</v>
      </c>
    </row>
    <row r="662" spans="1:11" x14ac:dyDescent="0.25">
      <c r="A662" s="12">
        <v>661</v>
      </c>
      <c r="B662" s="10">
        <f t="shared" si="52"/>
        <v>6.3</v>
      </c>
      <c r="C662" s="2">
        <f>Table134789[[#This Row],[Number]]*1000000*Table134789[[#This Row],[Multiplier]]</f>
        <v>4164300000</v>
      </c>
      <c r="D662" s="6">
        <f t="shared" si="55"/>
        <v>9.6168396369137564E-3</v>
      </c>
      <c r="E662" s="6">
        <f>Table134789[[#This Row],[Calibration Value]]/Constants!$B$1</f>
        <v>103.98426486821619</v>
      </c>
      <c r="F662" s="6">
        <f t="shared" si="56"/>
        <v>1.4408183848425906E-2</v>
      </c>
      <c r="G662" s="6">
        <f>$C662/Constants!$B$2</f>
        <v>69.405000000000001</v>
      </c>
      <c r="H662" s="9">
        <f t="shared" si="53"/>
        <v>9.2483604602115513E-5</v>
      </c>
      <c r="I662" s="9">
        <f t="shared" si="54"/>
        <v>2.0759576181004114E-4</v>
      </c>
      <c r="J662" s="10">
        <f>Table134789[[#This Row],[G Mass Ratio (kg)]]*1000</f>
        <v>9.2483604602115507E-2</v>
      </c>
      <c r="K662" s="10">
        <f>Table134789[[#This Row],[G Mass Ratio (kt)]]*1000</f>
        <v>0.20759576181004114</v>
      </c>
    </row>
    <row r="663" spans="1:11" x14ac:dyDescent="0.25">
      <c r="A663" s="12">
        <v>662</v>
      </c>
      <c r="B663" s="10">
        <f t="shared" si="52"/>
        <v>6.3</v>
      </c>
      <c r="C663" s="2">
        <f>Table134789[[#This Row],[Number]]*1000000*Table134789[[#This Row],[Multiplier]]</f>
        <v>4170600000</v>
      </c>
      <c r="D663" s="6">
        <f t="shared" si="55"/>
        <v>9.602312688821741E-3</v>
      </c>
      <c r="E663" s="6">
        <f>Table134789[[#This Row],[Calibration Value]]/Constants!$B$1</f>
        <v>104.14157843080048</v>
      </c>
      <c r="F663" s="6">
        <f t="shared" si="56"/>
        <v>1.4386419220256077E-2</v>
      </c>
      <c r="G663" s="6">
        <f>$C663/Constants!$B$2</f>
        <v>69.510000000000005</v>
      </c>
      <c r="H663" s="9">
        <f t="shared" si="53"/>
        <v>9.2204408973907013E-5</v>
      </c>
      <c r="I663" s="9">
        <f t="shared" si="54"/>
        <v>2.0696905798095347E-4</v>
      </c>
      <c r="J663" s="10">
        <f>Table134789[[#This Row],[G Mass Ratio (kg)]]*1000</f>
        <v>9.2204408973907012E-2</v>
      </c>
      <c r="K663" s="10">
        <f>Table134789[[#This Row],[G Mass Ratio (kt)]]*1000</f>
        <v>0.20696905798095347</v>
      </c>
    </row>
    <row r="664" spans="1:11" x14ac:dyDescent="0.25">
      <c r="A664" s="12">
        <v>663</v>
      </c>
      <c r="B664" s="10">
        <f t="shared" si="52"/>
        <v>6.3</v>
      </c>
      <c r="C664" s="2">
        <f>Table134789[[#This Row],[Number]]*1000000*Table134789[[#This Row],[Multiplier]]</f>
        <v>4176900000</v>
      </c>
      <c r="D664" s="6">
        <f t="shared" si="55"/>
        <v>9.5878295625942567E-3</v>
      </c>
      <c r="E664" s="6">
        <f>Table134789[[#This Row],[Calibration Value]]/Constants!$B$1</f>
        <v>104.29889199338477</v>
      </c>
      <c r="F664" s="6">
        <f t="shared" si="56"/>
        <v>1.4364720247073189E-2</v>
      </c>
      <c r="G664" s="6">
        <f>$C664/Constants!$B$2</f>
        <v>69.614999999999995</v>
      </c>
      <c r="H664" s="9">
        <f t="shared" si="53"/>
        <v>9.1926475721356378E-5</v>
      </c>
      <c r="I664" s="9">
        <f t="shared" si="54"/>
        <v>2.0634518777667442E-4</v>
      </c>
      <c r="J664" s="10">
        <f>Table134789[[#This Row],[G Mass Ratio (kg)]]*1000</f>
        <v>9.1926475721356385E-2</v>
      </c>
      <c r="K664" s="10">
        <f>Table134789[[#This Row],[G Mass Ratio (kt)]]*1000</f>
        <v>0.20634518777667443</v>
      </c>
    </row>
    <row r="665" spans="1:11" x14ac:dyDescent="0.25">
      <c r="A665" s="12">
        <v>664</v>
      </c>
      <c r="B665" s="10">
        <f t="shared" si="52"/>
        <v>6.3</v>
      </c>
      <c r="C665" s="2">
        <f>Table134789[[#This Row],[Number]]*1000000*Table134789[[#This Row],[Multiplier]]</f>
        <v>4183200000</v>
      </c>
      <c r="D665" s="6">
        <f t="shared" si="55"/>
        <v>9.5733900602409522E-3</v>
      </c>
      <c r="E665" s="6">
        <f>Table134789[[#This Row],[Calibration Value]]/Constants!$B$1</f>
        <v>104.45620555596906</v>
      </c>
      <c r="F665" s="6">
        <f t="shared" si="56"/>
        <v>1.4343086632243259E-2</v>
      </c>
      <c r="G665" s="6">
        <f>$C665/Constants!$B$2</f>
        <v>69.72</v>
      </c>
      <c r="H665" s="9">
        <f t="shared" si="53"/>
        <v>9.1649797245520268E-5</v>
      </c>
      <c r="I665" s="9">
        <f t="shared" si="54"/>
        <v>2.0572413414003527E-4</v>
      </c>
      <c r="J665" s="10">
        <f>Table134789[[#This Row],[G Mass Ratio (kg)]]*1000</f>
        <v>9.1649797245520262E-2</v>
      </c>
      <c r="K665" s="10">
        <f>Table134789[[#This Row],[G Mass Ratio (kt)]]*1000</f>
        <v>0.20572413414003526</v>
      </c>
    </row>
    <row r="666" spans="1:11" x14ac:dyDescent="0.25">
      <c r="A666" s="12">
        <v>665</v>
      </c>
      <c r="B666" s="10">
        <f t="shared" si="52"/>
        <v>6.3</v>
      </c>
      <c r="C666" s="2">
        <f>Table134789[[#This Row],[Number]]*1000000*Table134789[[#This Row],[Multiplier]]</f>
        <v>4189500000</v>
      </c>
      <c r="D666" s="6">
        <f t="shared" si="55"/>
        <v>9.5589939849623946E-3</v>
      </c>
      <c r="E666" s="6">
        <f>Table134789[[#This Row],[Calibration Value]]/Constants!$B$1</f>
        <v>104.61351911855336</v>
      </c>
      <c r="F666" s="6">
        <f t="shared" si="56"/>
        <v>1.4321518080916577E-2</v>
      </c>
      <c r="G666" s="6">
        <f>$C666/Constants!$B$2</f>
        <v>69.825000000000003</v>
      </c>
      <c r="H666" s="9">
        <f t="shared" si="53"/>
        <v>9.1374366004547236E-5</v>
      </c>
      <c r="I666" s="9">
        <f t="shared" si="54"/>
        <v>2.0510588014202043E-4</v>
      </c>
      <c r="J666" s="10">
        <f>Table134789[[#This Row],[G Mass Ratio (kg)]]*1000</f>
        <v>9.1374366004547236E-2</v>
      </c>
      <c r="K666" s="10">
        <f>Table134789[[#This Row],[G Mass Ratio (kt)]]*1000</f>
        <v>0.20510588014202044</v>
      </c>
    </row>
    <row r="667" spans="1:11" x14ac:dyDescent="0.25">
      <c r="A667" s="12">
        <v>666</v>
      </c>
      <c r="B667" s="10">
        <f t="shared" si="52"/>
        <v>6.3</v>
      </c>
      <c r="C667" s="2">
        <f>Table134789[[#This Row],[Number]]*1000000*Table134789[[#This Row],[Multiplier]]</f>
        <v>4195800000</v>
      </c>
      <c r="D667" s="6">
        <f t="shared" si="55"/>
        <v>9.5446411411411296E-3</v>
      </c>
      <c r="E667" s="6">
        <f>Table134789[[#This Row],[Calibration Value]]/Constants!$B$1</f>
        <v>104.77083268113765</v>
      </c>
      <c r="F667" s="6">
        <f t="shared" si="56"/>
        <v>1.4300014300014298E-2</v>
      </c>
      <c r="G667" s="6">
        <f>$C667/Constants!$B$2</f>
        <v>69.930000000000007</v>
      </c>
      <c r="H667" s="9">
        <f t="shared" si="53"/>
        <v>9.110017451316384E-5</v>
      </c>
      <c r="I667" s="9">
        <f t="shared" si="54"/>
        <v>2.0449040898061342E-4</v>
      </c>
      <c r="J667" s="10">
        <f>Table134789[[#This Row],[G Mass Ratio (kg)]]*1000</f>
        <v>9.1100174513163837E-2</v>
      </c>
      <c r="K667" s="10">
        <f>Table134789[[#This Row],[G Mass Ratio (kt)]]*1000</f>
        <v>0.20449040898061341</v>
      </c>
    </row>
    <row r="668" spans="1:11" x14ac:dyDescent="0.25">
      <c r="A668" s="12">
        <v>667</v>
      </c>
      <c r="B668" s="10">
        <f t="shared" si="52"/>
        <v>6.3</v>
      </c>
      <c r="C668" s="2">
        <f>Table134789[[#This Row],[Number]]*1000000*Table134789[[#This Row],[Multiplier]]</f>
        <v>4202100000</v>
      </c>
      <c r="D668" s="6">
        <f t="shared" si="55"/>
        <v>9.5303313343328214E-3</v>
      </c>
      <c r="E668" s="6">
        <f>Table134789[[#This Row],[Calibration Value]]/Constants!$B$1</f>
        <v>104.92814624372194</v>
      </c>
      <c r="F668" s="6">
        <f t="shared" si="56"/>
        <v>1.4278574998215179E-2</v>
      </c>
      <c r="G668" s="6">
        <f>$C668/Constants!$B$2</f>
        <v>70.034999999999997</v>
      </c>
      <c r="H668" s="9">
        <f t="shared" si="53"/>
        <v>9.0827215342166018E-5</v>
      </c>
      <c r="I668" s="9">
        <f t="shared" si="54"/>
        <v>2.0387770397965562E-4</v>
      </c>
      <c r="J668" s="10">
        <f>Table134789[[#This Row],[G Mass Ratio (kg)]]*1000</f>
        <v>9.0827215342166021E-2</v>
      </c>
      <c r="K668" s="10">
        <f>Table134789[[#This Row],[G Mass Ratio (kt)]]*1000</f>
        <v>0.20387770397965563</v>
      </c>
    </row>
    <row r="669" spans="1:11" x14ac:dyDescent="0.25">
      <c r="A669" s="12">
        <v>668</v>
      </c>
      <c r="B669" s="10">
        <f t="shared" si="52"/>
        <v>6.3</v>
      </c>
      <c r="C669" s="2">
        <f>Table134789[[#This Row],[Number]]*1000000*Table134789[[#This Row],[Multiplier]]</f>
        <v>4208400000</v>
      </c>
      <c r="D669" s="6">
        <f t="shared" si="55"/>
        <v>9.5160643712574738E-3</v>
      </c>
      <c r="E669" s="6">
        <f>Table134789[[#This Row],[Calibration Value]]/Constants!$B$1</f>
        <v>105.08545980630623</v>
      </c>
      <c r="F669" s="6">
        <f t="shared" si="56"/>
        <v>1.4257199885942401E-2</v>
      </c>
      <c r="G669" s="6">
        <f>$C669/Constants!$B$2</f>
        <v>70.14</v>
      </c>
      <c r="H669" s="9">
        <f t="shared" si="53"/>
        <v>9.0555481117915896E-5</v>
      </c>
      <c r="I669" s="9">
        <f t="shared" si="54"/>
        <v>2.0326774858771602E-4</v>
      </c>
      <c r="J669" s="10">
        <f>Table134789[[#This Row],[G Mass Ratio (kg)]]*1000</f>
        <v>9.0555481117915892E-2</v>
      </c>
      <c r="K669" s="10">
        <f>Table134789[[#This Row],[G Mass Ratio (kt)]]*1000</f>
        <v>0.20326774858771601</v>
      </c>
    </row>
    <row r="670" spans="1:11" x14ac:dyDescent="0.25">
      <c r="A670" s="12">
        <v>669</v>
      </c>
      <c r="B670" s="10">
        <f t="shared" si="52"/>
        <v>6.3</v>
      </c>
      <c r="C670" s="2">
        <f>Table134789[[#This Row],[Number]]*1000000*Table134789[[#This Row],[Multiplier]]</f>
        <v>4214700000</v>
      </c>
      <c r="D670" s="6">
        <f t="shared" si="55"/>
        <v>9.5018400597907202E-3</v>
      </c>
      <c r="E670" s="6">
        <f>Table134789[[#This Row],[Calibration Value]]/Constants!$B$1</f>
        <v>105.24277336889052</v>
      </c>
      <c r="F670" s="6">
        <f t="shared" si="56"/>
        <v>1.4235888675350557E-2</v>
      </c>
      <c r="G670" s="6">
        <f>$C670/Constants!$B$2</f>
        <v>70.245000000000005</v>
      </c>
      <c r="H670" s="9">
        <f t="shared" si="53"/>
        <v>9.0284964521843719E-5</v>
      </c>
      <c r="I670" s="9">
        <f t="shared" si="54"/>
        <v>2.0266052637697425E-4</v>
      </c>
      <c r="J670" s="10">
        <f>Table134789[[#This Row],[G Mass Ratio (kg)]]*1000</f>
        <v>9.0284964521843716E-2</v>
      </c>
      <c r="K670" s="10">
        <f>Table134789[[#This Row],[G Mass Ratio (kt)]]*1000</f>
        <v>0.20266052637697424</v>
      </c>
    </row>
    <row r="671" spans="1:11" x14ac:dyDescent="0.25">
      <c r="A671" s="12">
        <v>670</v>
      </c>
      <c r="B671" s="10">
        <f t="shared" si="52"/>
        <v>6.3</v>
      </c>
      <c r="C671" s="2">
        <f>Table134789[[#This Row],[Number]]*1000000*Table134789[[#This Row],[Multiplier]]</f>
        <v>4221000000</v>
      </c>
      <c r="D671" s="6">
        <f t="shared" si="55"/>
        <v>9.4876582089552138E-3</v>
      </c>
      <c r="E671" s="6">
        <f>Table134789[[#This Row],[Calibration Value]]/Constants!$B$1</f>
        <v>105.4000869314748</v>
      </c>
      <c r="F671" s="6">
        <f t="shared" si="56"/>
        <v>1.4214641080312724E-2</v>
      </c>
      <c r="G671" s="6">
        <f>$C671/Constants!$B$2</f>
        <v>70.349999999999994</v>
      </c>
      <c r="H671" s="9">
        <f t="shared" si="53"/>
        <v>9.0015658289955259E-5</v>
      </c>
      <c r="I671" s="9">
        <f t="shared" si="54"/>
        <v>2.0205602104211406E-4</v>
      </c>
      <c r="J671" s="10">
        <f>Table134789[[#This Row],[G Mass Ratio (kg)]]*1000</f>
        <v>9.0015658289955253E-2</v>
      </c>
      <c r="K671" s="10">
        <f>Table134789[[#This Row],[G Mass Ratio (kt)]]*1000</f>
        <v>0.20205602104211406</v>
      </c>
    </row>
    <row r="672" spans="1:11" x14ac:dyDescent="0.25">
      <c r="A672" s="12">
        <v>671</v>
      </c>
      <c r="B672" s="10">
        <f t="shared" si="52"/>
        <v>6.3</v>
      </c>
      <c r="C672" s="2">
        <f>Table134789[[#This Row],[Number]]*1000000*Table134789[[#This Row],[Multiplier]]</f>
        <v>4227300000</v>
      </c>
      <c r="D672" s="6">
        <f t="shared" si="55"/>
        <v>9.4735186289120615E-3</v>
      </c>
      <c r="E672" s="6">
        <f>Table134789[[#This Row],[Calibration Value]]/Constants!$B$1</f>
        <v>105.5574004940591</v>
      </c>
      <c r="F672" s="6">
        <f t="shared" si="56"/>
        <v>1.4193456816407636E-2</v>
      </c>
      <c r="G672" s="6">
        <f>$C672/Constants!$B$2</f>
        <v>70.454999999999998</v>
      </c>
      <c r="H672" s="9">
        <f t="shared" si="53"/>
        <v>8.9747555212343867E-5</v>
      </c>
      <c r="I672" s="9">
        <f t="shared" si="54"/>
        <v>2.014542163992284E-4</v>
      </c>
      <c r="J672" s="10">
        <f>Table134789[[#This Row],[G Mass Ratio (kg)]]*1000</f>
        <v>8.9747555212343871E-2</v>
      </c>
      <c r="K672" s="10">
        <f>Table134789[[#This Row],[G Mass Ratio (kt)]]*1000</f>
        <v>0.20145421639922839</v>
      </c>
    </row>
    <row r="673" spans="1:11" x14ac:dyDescent="0.25">
      <c r="A673" s="12">
        <v>672</v>
      </c>
      <c r="B673" s="10">
        <f t="shared" si="52"/>
        <v>6.3</v>
      </c>
      <c r="C673" s="2">
        <f>Table134789[[#This Row],[Number]]*1000000*Table134789[[#This Row],[Multiplier]]</f>
        <v>4233600000</v>
      </c>
      <c r="D673" s="6">
        <f t="shared" si="55"/>
        <v>9.4594211309523696E-3</v>
      </c>
      <c r="E673" s="6">
        <f>Table134789[[#This Row],[Calibration Value]]/Constants!$B$1</f>
        <v>105.71471405664339</v>
      </c>
      <c r="F673" s="6">
        <f t="shared" si="56"/>
        <v>1.4172335600907028E-2</v>
      </c>
      <c r="G673" s="6">
        <f>$C673/Constants!$B$2</f>
        <v>70.56</v>
      </c>
      <c r="H673" s="9">
        <f t="shared" si="53"/>
        <v>8.9480648132708206E-5</v>
      </c>
      <c r="I673" s="9">
        <f t="shared" si="54"/>
        <v>2.0085509638473678E-4</v>
      </c>
      <c r="J673" s="10">
        <f>Table134789[[#This Row],[G Mass Ratio (kg)]]*1000</f>
        <v>8.9480648132708202E-2</v>
      </c>
      <c r="K673" s="10">
        <f>Table134789[[#This Row],[G Mass Ratio (kt)]]*1000</f>
        <v>0.20085509638473678</v>
      </c>
    </row>
    <row r="674" spans="1:11" x14ac:dyDescent="0.25">
      <c r="A674" s="12">
        <v>673</v>
      </c>
      <c r="B674" s="10">
        <f t="shared" si="52"/>
        <v>6.3</v>
      </c>
      <c r="C674" s="2">
        <f>Table134789[[#This Row],[Number]]*1000000*Table134789[[#This Row],[Multiplier]]</f>
        <v>4239900000</v>
      </c>
      <c r="D674" s="6">
        <f t="shared" si="55"/>
        <v>9.445365527488845E-3</v>
      </c>
      <c r="E674" s="6">
        <f>Table134789[[#This Row],[Calibration Value]]/Constants!$B$1</f>
        <v>105.87202761922768</v>
      </c>
      <c r="F674" s="6">
        <f t="shared" si="56"/>
        <v>1.4151277152763035E-2</v>
      </c>
      <c r="G674" s="6">
        <f>$C674/Constants!$B$2</f>
        <v>70.665000000000006</v>
      </c>
      <c r="H674" s="9">
        <f t="shared" si="53"/>
        <v>8.9214929947874623E-5</v>
      </c>
      <c r="I674" s="9">
        <f t="shared" si="54"/>
        <v>2.0025864505431308E-4</v>
      </c>
      <c r="J674" s="10">
        <f>Table134789[[#This Row],[G Mass Ratio (kg)]]*1000</f>
        <v>8.9214929947874624E-2</v>
      </c>
      <c r="K674" s="10">
        <f>Table134789[[#This Row],[G Mass Ratio (kt)]]*1000</f>
        <v>0.20025864505431309</v>
      </c>
    </row>
    <row r="675" spans="1:11" x14ac:dyDescent="0.25">
      <c r="A675" s="12">
        <v>674</v>
      </c>
      <c r="B675" s="10">
        <f t="shared" si="52"/>
        <v>6.3</v>
      </c>
      <c r="C675" s="2">
        <f>Table134789[[#This Row],[Number]]*1000000*Table134789[[#This Row],[Multiplier]]</f>
        <v>4246200000</v>
      </c>
      <c r="D675" s="6">
        <f t="shared" si="55"/>
        <v>9.4313516320474657E-3</v>
      </c>
      <c r="E675" s="6">
        <f>Table134789[[#This Row],[Calibration Value]]/Constants!$B$1</f>
        <v>106.02934118181197</v>
      </c>
      <c r="F675" s="6">
        <f t="shared" si="56"/>
        <v>1.4130281192595734E-2</v>
      </c>
      <c r="G675" s="6">
        <f>$C675/Constants!$B$2</f>
        <v>70.77</v>
      </c>
      <c r="H675" s="9">
        <f t="shared" si="53"/>
        <v>8.8950393607324394E-5</v>
      </c>
      <c r="I675" s="9">
        <f t="shared" si="54"/>
        <v>1.9966484658182472E-4</v>
      </c>
      <c r="J675" s="10">
        <f>Table134789[[#This Row],[G Mass Ratio (kg)]]*1000</f>
        <v>8.8950393607324388E-2</v>
      </c>
      <c r="K675" s="10">
        <f>Table134789[[#This Row],[G Mass Ratio (kt)]]*1000</f>
        <v>0.19966484658182473</v>
      </c>
    </row>
    <row r="676" spans="1:11" x14ac:dyDescent="0.25">
      <c r="A676" s="12">
        <v>675</v>
      </c>
      <c r="B676" s="10">
        <f t="shared" si="52"/>
        <v>6.3</v>
      </c>
      <c r="C676" s="2">
        <f>Table134789[[#This Row],[Number]]*1000000*Table134789[[#This Row],[Multiplier]]</f>
        <v>4252500000</v>
      </c>
      <c r="D676" s="6">
        <f t="shared" si="55"/>
        <v>9.4173792592592478E-3</v>
      </c>
      <c r="E676" s="6">
        <f>Table134789[[#This Row],[Calibration Value]]/Constants!$B$1</f>
        <v>106.18665474439626</v>
      </c>
      <c r="F676" s="6">
        <f t="shared" si="56"/>
        <v>1.4109347442680775E-2</v>
      </c>
      <c r="G676" s="6">
        <f>$C676/Constants!$B$2</f>
        <v>70.875</v>
      </c>
      <c r="H676" s="9">
        <f t="shared" si="53"/>
        <v>8.8687032112726256E-5</v>
      </c>
      <c r="I676" s="9">
        <f t="shared" si="54"/>
        <v>1.9907368525828254E-4</v>
      </c>
      <c r="J676" s="10">
        <f>Table134789[[#This Row],[G Mass Ratio (kg)]]*1000</f>
        <v>8.8687032112726258E-2</v>
      </c>
      <c r="K676" s="10">
        <f>Table134789[[#This Row],[G Mass Ratio (kt)]]*1000</f>
        <v>0.19907368525828253</v>
      </c>
    </row>
    <row r="677" spans="1:11" x14ac:dyDescent="0.25">
      <c r="A677" s="12">
        <v>676</v>
      </c>
      <c r="B677" s="10">
        <f t="shared" si="52"/>
        <v>6.3</v>
      </c>
      <c r="C677" s="2">
        <f>Table134789[[#This Row],[Number]]*1000000*Table134789[[#This Row],[Multiplier]]</f>
        <v>4258800000</v>
      </c>
      <c r="D677" s="6">
        <f t="shared" si="55"/>
        <v>9.4034482248520589E-3</v>
      </c>
      <c r="E677" s="6">
        <f>Table134789[[#This Row],[Calibration Value]]/Constants!$B$1</f>
        <v>106.34396830698056</v>
      </c>
      <c r="F677" s="6">
        <f t="shared" si="56"/>
        <v>1.4088475626937165E-2</v>
      </c>
      <c r="G677" s="6">
        <f>$C677/Constants!$B$2</f>
        <v>70.98</v>
      </c>
      <c r="H677" s="9">
        <f t="shared" si="53"/>
        <v>8.842483851747333E-5</v>
      </c>
      <c r="I677" s="9">
        <f t="shared" si="54"/>
        <v>1.9848514549080255E-4</v>
      </c>
      <c r="J677" s="10">
        <f>Table134789[[#This Row],[G Mass Ratio (kg)]]*1000</f>
        <v>8.8424838517473334E-2</v>
      </c>
      <c r="K677" s="10">
        <f>Table134789[[#This Row],[G Mass Ratio (kt)]]*1000</f>
        <v>0.19848514549080254</v>
      </c>
    </row>
    <row r="678" spans="1:11" x14ac:dyDescent="0.25">
      <c r="A678" s="12">
        <v>677</v>
      </c>
      <c r="B678" s="10">
        <f t="shared" si="52"/>
        <v>6.3</v>
      </c>
      <c r="C678" s="2">
        <f>Table134789[[#This Row],[Number]]*1000000*Table134789[[#This Row],[Multiplier]]</f>
        <v>4265100000</v>
      </c>
      <c r="D678" s="6">
        <f t="shared" si="55"/>
        <v>9.3895583456425295E-3</v>
      </c>
      <c r="E678" s="6">
        <f>Table134789[[#This Row],[Calibration Value]]/Constants!$B$1</f>
        <v>106.50128186956485</v>
      </c>
      <c r="F678" s="6">
        <f t="shared" si="56"/>
        <v>1.4067665470915102E-2</v>
      </c>
      <c r="G678" s="6">
        <f>$C678/Constants!$B$2</f>
        <v>71.084999999999994</v>
      </c>
      <c r="H678" s="9">
        <f t="shared" si="53"/>
        <v>8.8163805926225281E-5</v>
      </c>
      <c r="I678" s="9">
        <f t="shared" si="54"/>
        <v>1.9789921180157703E-4</v>
      </c>
      <c r="J678" s="10">
        <f>Table134789[[#This Row],[G Mass Ratio (kg)]]*1000</f>
        <v>8.8163805926225275E-2</v>
      </c>
      <c r="K678" s="10">
        <f>Table134789[[#This Row],[G Mass Ratio (kt)]]*1000</f>
        <v>0.19789921180157705</v>
      </c>
    </row>
    <row r="679" spans="1:11" x14ac:dyDescent="0.25">
      <c r="A679" s="12">
        <v>678</v>
      </c>
      <c r="B679" s="10">
        <f t="shared" si="52"/>
        <v>6.3</v>
      </c>
      <c r="C679" s="2">
        <f>Table134789[[#This Row],[Number]]*1000000*Table134789[[#This Row],[Multiplier]]</f>
        <v>4271400000</v>
      </c>
      <c r="D679" s="6">
        <f t="shared" si="55"/>
        <v>9.3757094395280124E-3</v>
      </c>
      <c r="E679" s="6">
        <f>Table134789[[#This Row],[Calibration Value]]/Constants!$B$1</f>
        <v>106.65859543214914</v>
      </c>
      <c r="F679" s="6">
        <f t="shared" si="56"/>
        <v>1.4046916701783959E-2</v>
      </c>
      <c r="G679" s="6">
        <f>$C679/Constants!$B$2</f>
        <v>71.19</v>
      </c>
      <c r="H679" s="9">
        <f t="shared" si="53"/>
        <v>8.7903927494454681E-5</v>
      </c>
      <c r="I679" s="9">
        <f t="shared" si="54"/>
        <v>1.9731586882685713E-4</v>
      </c>
      <c r="J679" s="10">
        <f>Table134789[[#This Row],[G Mass Ratio (kg)]]*1000</f>
        <v>8.7903927494454678E-2</v>
      </c>
      <c r="K679" s="10">
        <f>Table134789[[#This Row],[G Mass Ratio (kt)]]*1000</f>
        <v>0.19731586882685712</v>
      </c>
    </row>
    <row r="680" spans="1:11" x14ac:dyDescent="0.25">
      <c r="A680" s="12">
        <v>679</v>
      </c>
      <c r="B680" s="10">
        <f t="shared" si="52"/>
        <v>6.3</v>
      </c>
      <c r="C680" s="2">
        <f>Table134789[[#This Row],[Number]]*1000000*Table134789[[#This Row],[Multiplier]]</f>
        <v>4277700000</v>
      </c>
      <c r="D680" s="6">
        <f t="shared" si="55"/>
        <v>9.3619013254786342E-3</v>
      </c>
      <c r="E680" s="6">
        <f>Table134789[[#This Row],[Calibration Value]]/Constants!$B$1</f>
        <v>106.81590899473342</v>
      </c>
      <c r="F680" s="6">
        <f t="shared" si="56"/>
        <v>1.4026229048320359E-2</v>
      </c>
      <c r="G680" s="6">
        <f>$C680/Constants!$B$2</f>
        <v>71.295000000000002</v>
      </c>
      <c r="H680" s="9">
        <f t="shared" si="53"/>
        <v>8.7645196427998614E-5</v>
      </c>
      <c r="I680" s="9">
        <f t="shared" si="54"/>
        <v>1.9673510131594586E-4</v>
      </c>
      <c r="J680" s="10">
        <f>Table134789[[#This Row],[G Mass Ratio (kg)]]*1000</f>
        <v>8.7645196427998617E-2</v>
      </c>
      <c r="K680" s="10">
        <f>Table134789[[#This Row],[G Mass Ratio (kt)]]*1000</f>
        <v>0.19673510131594585</v>
      </c>
    </row>
    <row r="681" spans="1:11" x14ac:dyDescent="0.25">
      <c r="A681" s="12">
        <v>680</v>
      </c>
      <c r="B681" s="10">
        <f t="shared" si="52"/>
        <v>6.3</v>
      </c>
      <c r="C681" s="2">
        <f>Table134789[[#This Row],[Number]]*1000000*Table134789[[#This Row],[Multiplier]]</f>
        <v>4284000000</v>
      </c>
      <c r="D681" s="6">
        <f t="shared" si="55"/>
        <v>9.3481338235294007E-3</v>
      </c>
      <c r="E681" s="6">
        <f>Table134789[[#This Row],[Calibration Value]]/Constants!$B$1</f>
        <v>106.97322255731771</v>
      </c>
      <c r="F681" s="6">
        <f t="shared" si="56"/>
        <v>1.4005602240896357E-2</v>
      </c>
      <c r="G681" s="6">
        <f>$C681/Constants!$B$2</f>
        <v>71.400000000000006</v>
      </c>
      <c r="H681" s="9">
        <f t="shared" si="53"/>
        <v>8.7387605982614411E-5</v>
      </c>
      <c r="I681" s="9">
        <f t="shared" si="54"/>
        <v>1.9615689413020107E-4</v>
      </c>
      <c r="J681" s="10">
        <f>Table134789[[#This Row],[G Mass Ratio (kg)]]*1000</f>
        <v>8.7387605982614414E-2</v>
      </c>
      <c r="K681" s="10">
        <f>Table134789[[#This Row],[G Mass Ratio (kt)]]*1000</f>
        <v>0.19615689413020107</v>
      </c>
    </row>
    <row r="682" spans="1:11" x14ac:dyDescent="0.25">
      <c r="A682" s="12">
        <v>681</v>
      </c>
      <c r="B682" s="10">
        <f t="shared" si="52"/>
        <v>6.3</v>
      </c>
      <c r="C682" s="2">
        <f>Table134789[[#This Row],[Number]]*1000000*Table134789[[#This Row],[Multiplier]]</f>
        <v>4290300000</v>
      </c>
      <c r="D682" s="6">
        <f t="shared" si="55"/>
        <v>9.3344067547723834E-3</v>
      </c>
      <c r="E682" s="6">
        <f>Table134789[[#This Row],[Calibration Value]]/Constants!$B$1</f>
        <v>107.130536119902</v>
      </c>
      <c r="F682" s="6">
        <f t="shared" si="56"/>
        <v>1.3985036011467731E-2</v>
      </c>
      <c r="G682" s="6">
        <f>$C682/Constants!$B$2</f>
        <v>71.504999999999995</v>
      </c>
      <c r="H682" s="9">
        <f t="shared" si="53"/>
        <v>8.7131149463540302E-5</v>
      </c>
      <c r="I682" s="9">
        <f t="shared" si="54"/>
        <v>1.9558123224204925E-4</v>
      </c>
      <c r="J682" s="10">
        <f>Table134789[[#This Row],[G Mass Ratio (kg)]]*1000</f>
        <v>8.7131149463540308E-2</v>
      </c>
      <c r="K682" s="10">
        <f>Table134789[[#This Row],[G Mass Ratio (kt)]]*1000</f>
        <v>0.19558123224204926</v>
      </c>
    </row>
    <row r="683" spans="1:11" x14ac:dyDescent="0.25">
      <c r="A683" s="12">
        <v>682</v>
      </c>
      <c r="B683" s="10">
        <f t="shared" si="52"/>
        <v>6.3</v>
      </c>
      <c r="C683" s="2">
        <f>Table134789[[#This Row],[Number]]*1000000*Table134789[[#This Row],[Multiplier]]</f>
        <v>4296600000</v>
      </c>
      <c r="D683" s="6">
        <f t="shared" si="55"/>
        <v>9.3207199413489622E-3</v>
      </c>
      <c r="E683" s="6">
        <f>Table134789[[#This Row],[Calibration Value]]/Constants!$B$1</f>
        <v>107.2878496824863</v>
      </c>
      <c r="F683" s="6">
        <f t="shared" si="56"/>
        <v>1.3964530093562352E-2</v>
      </c>
      <c r="G683" s="6">
        <f>$C683/Constants!$B$2</f>
        <v>71.61</v>
      </c>
      <c r="H683" s="9">
        <f t="shared" si="53"/>
        <v>8.6875820225060205E-5</v>
      </c>
      <c r="I683" s="9">
        <f t="shared" si="54"/>
        <v>1.9500810073400855E-4</v>
      </c>
      <c r="J683" s="10">
        <f>Table134789[[#This Row],[G Mass Ratio (kg)]]*1000</f>
        <v>8.6875820225060199E-2</v>
      </c>
      <c r="K683" s="10">
        <f>Table134789[[#This Row],[G Mass Ratio (kt)]]*1000</f>
        <v>0.19500810073400854</v>
      </c>
    </row>
    <row r="684" spans="1:11" x14ac:dyDescent="0.25">
      <c r="A684" s="12">
        <v>683</v>
      </c>
      <c r="B684" s="10">
        <f t="shared" si="52"/>
        <v>6.3</v>
      </c>
      <c r="C684" s="2">
        <f>Table134789[[#This Row],[Number]]*1000000*Table134789[[#This Row],[Multiplier]]</f>
        <v>4302900000</v>
      </c>
      <c r="D684" s="6">
        <f t="shared" si="55"/>
        <v>9.3070732064421558E-3</v>
      </c>
      <c r="E684" s="6">
        <f>Table134789[[#This Row],[Calibration Value]]/Constants!$B$1</f>
        <v>107.44516324507059</v>
      </c>
      <c r="F684" s="6">
        <f t="shared" si="56"/>
        <v>1.3944084222268702E-2</v>
      </c>
      <c r="G684" s="6">
        <f>$C684/Constants!$B$2</f>
        <v>71.715000000000003</v>
      </c>
      <c r="H684" s="9">
        <f t="shared" si="53"/>
        <v>8.6621611670073474E-5</v>
      </c>
      <c r="I684" s="9">
        <f t="shared" si="54"/>
        <v>1.9443748479772296E-4</v>
      </c>
      <c r="J684" s="10">
        <f>Table134789[[#This Row],[G Mass Ratio (kg)]]*1000</f>
        <v>8.662161167007347E-2</v>
      </c>
      <c r="K684" s="10">
        <f>Table134789[[#This Row],[G Mass Ratio (kt)]]*1000</f>
        <v>0.19443748479772296</v>
      </c>
    </row>
    <row r="685" spans="1:11" x14ac:dyDescent="0.25">
      <c r="A685" s="12">
        <v>684</v>
      </c>
      <c r="B685" s="10">
        <f t="shared" si="52"/>
        <v>6.3</v>
      </c>
      <c r="C685" s="2">
        <f>Table134789[[#This Row],[Number]]*1000000*Table134789[[#This Row],[Multiplier]]</f>
        <v>4309200000</v>
      </c>
      <c r="D685" s="6">
        <f t="shared" si="55"/>
        <v>9.2934663742689945E-3</v>
      </c>
      <c r="E685" s="6">
        <f>Table134789[[#This Row],[Calibration Value]]/Constants!$B$1</f>
        <v>107.60247680765488</v>
      </c>
      <c r="F685" s="6">
        <f t="shared" si="56"/>
        <v>1.3923698134224451E-2</v>
      </c>
      <c r="G685" s="6">
        <f>$C685/Constants!$B$2</f>
        <v>71.819999999999993</v>
      </c>
      <c r="H685" s="9">
        <f t="shared" si="53"/>
        <v>8.6368517249668495E-5</v>
      </c>
      <c r="I685" s="9">
        <f t="shared" si="54"/>
        <v>1.9386936973300547E-4</v>
      </c>
      <c r="J685" s="10">
        <f>Table134789[[#This Row],[G Mass Ratio (kg)]]*1000</f>
        <v>8.63685172496685E-2</v>
      </c>
      <c r="K685" s="10">
        <f>Table134789[[#This Row],[G Mass Ratio (kt)]]*1000</f>
        <v>0.19386936973300548</v>
      </c>
    </row>
    <row r="686" spans="1:11" x14ac:dyDescent="0.25">
      <c r="A686" s="12">
        <v>685</v>
      </c>
      <c r="B686" s="10">
        <f t="shared" si="52"/>
        <v>6.3</v>
      </c>
      <c r="C686" s="2">
        <f>Table134789[[#This Row],[Number]]*1000000*Table134789[[#This Row],[Multiplier]]</f>
        <v>4315500000</v>
      </c>
      <c r="D686" s="6">
        <f t="shared" si="55"/>
        <v>9.2798992700729808E-3</v>
      </c>
      <c r="E686" s="6">
        <f>Table134789[[#This Row],[Calibration Value]]/Constants!$B$1</f>
        <v>107.75979037023917</v>
      </c>
      <c r="F686" s="6">
        <f t="shared" si="56"/>
        <v>1.3903371567605145E-2</v>
      </c>
      <c r="G686" s="6">
        <f>$C686/Constants!$B$2</f>
        <v>71.924999999999997</v>
      </c>
      <c r="H686" s="9">
        <f t="shared" si="53"/>
        <v>8.6116530462701041E-5</v>
      </c>
      <c r="I686" s="9">
        <f t="shared" si="54"/>
        <v>1.9330374094689114E-4</v>
      </c>
      <c r="J686" s="10">
        <f>Table134789[[#This Row],[G Mass Ratio (kg)]]*1000</f>
        <v>8.6116530462701041E-2</v>
      </c>
      <c r="K686" s="10">
        <f>Table134789[[#This Row],[G Mass Ratio (kt)]]*1000</f>
        <v>0.19330374094689115</v>
      </c>
    </row>
    <row r="687" spans="1:11" x14ac:dyDescent="0.25">
      <c r="A687" s="12">
        <v>686</v>
      </c>
      <c r="B687" s="10">
        <f t="shared" si="52"/>
        <v>6.3</v>
      </c>
      <c r="C687" s="2">
        <f>Table134789[[#This Row],[Number]]*1000000*Table134789[[#This Row],[Multiplier]]</f>
        <v>4321800000</v>
      </c>
      <c r="D687" s="6">
        <f t="shared" si="55"/>
        <v>9.2663717201166059E-3</v>
      </c>
      <c r="E687" s="6">
        <f>Table134789[[#This Row],[Calibration Value]]/Constants!$B$1</f>
        <v>107.91710393282347</v>
      </c>
      <c r="F687" s="6">
        <f t="shared" si="56"/>
        <v>1.3883104262113009E-2</v>
      </c>
      <c r="G687" s="6">
        <f>$C687/Constants!$B$2</f>
        <v>72.03</v>
      </c>
      <c r="H687" s="9">
        <f t="shared" si="53"/>
        <v>8.5865644855376785E-5</v>
      </c>
      <c r="I687" s="9">
        <f t="shared" si="54"/>
        <v>1.9274058395270038E-4</v>
      </c>
      <c r="J687" s="10">
        <f>Table134789[[#This Row],[G Mass Ratio (kg)]]*1000</f>
        <v>8.5865644855376788E-2</v>
      </c>
      <c r="K687" s="10">
        <f>Table134789[[#This Row],[G Mass Ratio (kt)]]*1000</f>
        <v>0.19274058395270038</v>
      </c>
    </row>
    <row r="688" spans="1:11" x14ac:dyDescent="0.25">
      <c r="A688" s="12">
        <v>687</v>
      </c>
      <c r="B688" s="10">
        <f t="shared" si="52"/>
        <v>6.3</v>
      </c>
      <c r="C688" s="2">
        <f>Table134789[[#This Row],[Number]]*1000000*Table134789[[#This Row],[Multiplier]]</f>
        <v>4328100000</v>
      </c>
      <c r="D688" s="6">
        <f t="shared" si="55"/>
        <v>9.2528835516739339E-3</v>
      </c>
      <c r="E688" s="6">
        <f>Table134789[[#This Row],[Calibration Value]]/Constants!$B$1</f>
        <v>108.07441749540776</v>
      </c>
      <c r="F688" s="6">
        <f t="shared" si="56"/>
        <v>1.3862895958965827E-2</v>
      </c>
      <c r="G688" s="6">
        <f>$C688/Constants!$B$2</f>
        <v>72.135000000000005</v>
      </c>
      <c r="H688" s="9">
        <f t="shared" si="53"/>
        <v>8.5615854020838029E-5</v>
      </c>
      <c r="I688" s="9">
        <f t="shared" si="54"/>
        <v>1.9217988436911104E-4</v>
      </c>
      <c r="J688" s="10">
        <f>Table134789[[#This Row],[G Mass Ratio (kg)]]*1000</f>
        <v>8.5615854020838031E-2</v>
      </c>
      <c r="K688" s="10">
        <f>Table134789[[#This Row],[G Mass Ratio (kt)]]*1000</f>
        <v>0.19217988436911104</v>
      </c>
    </row>
    <row r="689" spans="1:11" x14ac:dyDescent="0.25">
      <c r="A689" s="12">
        <v>688</v>
      </c>
      <c r="B689" s="10">
        <f t="shared" si="52"/>
        <v>6.3</v>
      </c>
      <c r="C689" s="2">
        <f>Table134789[[#This Row],[Number]]*1000000*Table134789[[#This Row],[Multiplier]]</f>
        <v>4334400000</v>
      </c>
      <c r="D689" s="6">
        <f t="shared" si="55"/>
        <v>9.2394345930232446E-3</v>
      </c>
      <c r="E689" s="6">
        <f>Table134789[[#This Row],[Calibration Value]]/Constants!$B$1</f>
        <v>108.23173105799205</v>
      </c>
      <c r="F689" s="6">
        <f t="shared" si="56"/>
        <v>1.3842746400885937E-2</v>
      </c>
      <c r="G689" s="6">
        <f>$C689/Constants!$B$2</f>
        <v>72.239999999999995</v>
      </c>
      <c r="H689" s="9">
        <f t="shared" si="53"/>
        <v>8.5367151598754611E-5</v>
      </c>
      <c r="I689" s="9">
        <f t="shared" si="54"/>
        <v>1.9162162791924056E-4</v>
      </c>
      <c r="J689" s="10">
        <f>Table134789[[#This Row],[G Mass Ratio (kg)]]*1000</f>
        <v>8.5367151598754618E-2</v>
      </c>
      <c r="K689" s="10">
        <f>Table134789[[#This Row],[G Mass Ratio (kt)]]*1000</f>
        <v>0.19162162791924056</v>
      </c>
    </row>
    <row r="690" spans="1:11" x14ac:dyDescent="0.25">
      <c r="A690" s="12">
        <v>689</v>
      </c>
      <c r="B690" s="10">
        <f t="shared" si="52"/>
        <v>6.3</v>
      </c>
      <c r="C690" s="2">
        <f>Table134789[[#This Row],[Number]]*1000000*Table134789[[#This Row],[Multiplier]]</f>
        <v>4340700000</v>
      </c>
      <c r="D690" s="6">
        <f t="shared" si="55"/>
        <v>9.2260246734397564E-3</v>
      </c>
      <c r="E690" s="6">
        <f>Table134789[[#This Row],[Calibration Value]]/Constants!$B$1</f>
        <v>108.38904462057633</v>
      </c>
      <c r="F690" s="6">
        <f t="shared" si="56"/>
        <v>1.3822655332089295E-2</v>
      </c>
      <c r="G690" s="6">
        <f>$C690/Constants!$B$2</f>
        <v>72.344999999999999</v>
      </c>
      <c r="H690" s="9">
        <f t="shared" si="53"/>
        <v>8.5119531274919168E-5</v>
      </c>
      <c r="I690" s="9">
        <f t="shared" si="54"/>
        <v>1.9106580042973663E-4</v>
      </c>
      <c r="J690" s="10">
        <f>Table134789[[#This Row],[G Mass Ratio (kg)]]*1000</f>
        <v>8.5119531274919169E-2</v>
      </c>
      <c r="K690" s="10">
        <f>Table134789[[#This Row],[G Mass Ratio (kt)]]*1000</f>
        <v>0.19106580042973662</v>
      </c>
    </row>
    <row r="691" spans="1:11" x14ac:dyDescent="0.25">
      <c r="A691" s="12">
        <v>690</v>
      </c>
      <c r="B691" s="10">
        <f t="shared" si="52"/>
        <v>6.3</v>
      </c>
      <c r="C691" s="2">
        <f>Table134789[[#This Row],[Number]]*1000000*Table134789[[#This Row],[Multiplier]]</f>
        <v>4347000000</v>
      </c>
      <c r="D691" s="6">
        <f t="shared" si="55"/>
        <v>9.2126536231883945E-3</v>
      </c>
      <c r="E691" s="6">
        <f>Table134789[[#This Row],[Calibration Value]]/Constants!$B$1</f>
        <v>108.54635818316062</v>
      </c>
      <c r="F691" s="6">
        <f t="shared" si="56"/>
        <v>1.3802622498274672E-2</v>
      </c>
      <c r="G691" s="6">
        <f>$C691/Constants!$B$2</f>
        <v>72.45</v>
      </c>
      <c r="H691" s="9">
        <f t="shared" si="53"/>
        <v>8.4872986780846254E-5</v>
      </c>
      <c r="I691" s="9">
        <f t="shared" si="54"/>
        <v>1.9051238782987815E-4</v>
      </c>
      <c r="J691" s="10">
        <f>Table134789[[#This Row],[G Mass Ratio (kg)]]*1000</f>
        <v>8.487298678084626E-2</v>
      </c>
      <c r="K691" s="10">
        <f>Table134789[[#This Row],[G Mass Ratio (kt)]]*1000</f>
        <v>0.19051238782987814</v>
      </c>
    </row>
    <row r="692" spans="1:11" x14ac:dyDescent="0.25">
      <c r="A692" s="12">
        <v>691</v>
      </c>
      <c r="B692" s="10">
        <f t="shared" si="52"/>
        <v>6.3</v>
      </c>
      <c r="C692" s="2">
        <f>Table134789[[#This Row],[Number]]*1000000*Table134789[[#This Row],[Multiplier]]</f>
        <v>4353300000</v>
      </c>
      <c r="D692" s="6">
        <f t="shared" si="55"/>
        <v>9.1993212735166311E-3</v>
      </c>
      <c r="E692" s="6">
        <f>Table134789[[#This Row],[Calibration Value]]/Constants!$B$1</f>
        <v>108.70367174574491</v>
      </c>
      <c r="F692" s="6">
        <f t="shared" si="56"/>
        <v>1.3782647646612913E-2</v>
      </c>
      <c r="G692" s="6">
        <f>$C692/Constants!$B$2</f>
        <v>72.555000000000007</v>
      </c>
      <c r="H692" s="9">
        <f t="shared" si="53"/>
        <v>8.4627511893375657E-5</v>
      </c>
      <c r="I692" s="9">
        <f t="shared" si="54"/>
        <v>1.8996137615068446E-4</v>
      </c>
      <c r="J692" s="10">
        <f>Table134789[[#This Row],[G Mass Ratio (kg)]]*1000</f>
        <v>8.4627511893375654E-2</v>
      </c>
      <c r="K692" s="10">
        <f>Table134789[[#This Row],[G Mass Ratio (kt)]]*1000</f>
        <v>0.18996137615068445</v>
      </c>
    </row>
    <row r="693" spans="1:11" x14ac:dyDescent="0.25">
      <c r="A693" s="12">
        <v>692</v>
      </c>
      <c r="B693" s="10">
        <f t="shared" si="52"/>
        <v>6.3</v>
      </c>
      <c r="C693" s="2">
        <f>Table134789[[#This Row],[Number]]*1000000*Table134789[[#This Row],[Multiplier]]</f>
        <v>4359600000</v>
      </c>
      <c r="D693" s="6">
        <f t="shared" si="55"/>
        <v>9.1860274566473877E-3</v>
      </c>
      <c r="E693" s="6">
        <f>Table134789[[#This Row],[Calibration Value]]/Constants!$B$1</f>
        <v>108.86098530832921</v>
      </c>
      <c r="F693" s="6">
        <f t="shared" si="56"/>
        <v>1.3762730525736306E-2</v>
      </c>
      <c r="G693" s="6">
        <f>$C693/Constants!$B$2</f>
        <v>72.66</v>
      </c>
      <c r="H693" s="9">
        <f t="shared" si="53"/>
        <v>8.4383100434279676E-5</v>
      </c>
      <c r="I693" s="9">
        <f t="shared" si="54"/>
        <v>1.8941275152403394E-4</v>
      </c>
      <c r="J693" s="10">
        <f>Table134789[[#This Row],[G Mass Ratio (kg)]]*1000</f>
        <v>8.438310043427967E-2</v>
      </c>
      <c r="K693" s="10">
        <f>Table134789[[#This Row],[G Mass Ratio (kt)]]*1000</f>
        <v>0.18941275152403395</v>
      </c>
    </row>
    <row r="694" spans="1:11" x14ac:dyDescent="0.25">
      <c r="A694" s="12">
        <v>693</v>
      </c>
      <c r="B694" s="10">
        <f t="shared" si="52"/>
        <v>6.3</v>
      </c>
      <c r="C694" s="2">
        <f>Table134789[[#This Row],[Number]]*1000000*Table134789[[#This Row],[Multiplier]]</f>
        <v>4365900000</v>
      </c>
      <c r="D694" s="6">
        <f t="shared" si="55"/>
        <v>9.1727720057719949E-3</v>
      </c>
      <c r="E694" s="6">
        <f>Table134789[[#This Row],[Calibration Value]]/Constants!$B$1</f>
        <v>109.0182988709135</v>
      </c>
      <c r="F694" s="6">
        <f t="shared" si="56"/>
        <v>1.3742870885728028E-2</v>
      </c>
      <c r="G694" s="6">
        <f>$C694/Constants!$B$2</f>
        <v>72.765000000000001</v>
      </c>
      <c r="H694" s="9">
        <f t="shared" si="53"/>
        <v>8.413974626987439E-5</v>
      </c>
      <c r="I694" s="9">
        <f t="shared" si="54"/>
        <v>1.8886650018179108E-4</v>
      </c>
      <c r="J694" s="10">
        <f>Table134789[[#This Row],[G Mass Ratio (kg)]]*1000</f>
        <v>8.4139746269874388E-2</v>
      </c>
      <c r="K694" s="10">
        <f>Table134789[[#This Row],[G Mass Ratio (kt)]]*1000</f>
        <v>0.18886650018179107</v>
      </c>
    </row>
    <row r="695" spans="1:11" x14ac:dyDescent="0.25">
      <c r="A695" s="12">
        <v>694</v>
      </c>
      <c r="B695" s="10">
        <f t="shared" si="52"/>
        <v>6.3</v>
      </c>
      <c r="C695" s="2">
        <f>Table134789[[#This Row],[Number]]*1000000*Table134789[[#This Row],[Multiplier]]</f>
        <v>4372200000</v>
      </c>
      <c r="D695" s="6">
        <f t="shared" si="55"/>
        <v>9.1595547550432158E-3</v>
      </c>
      <c r="E695" s="6">
        <f>Table134789[[#This Row],[Calibration Value]]/Constants!$B$1</f>
        <v>109.17561243349779</v>
      </c>
      <c r="F695" s="6">
        <f t="shared" si="56"/>
        <v>1.3723068478111704E-2</v>
      </c>
      <c r="G695" s="6">
        <f>$C695/Constants!$B$2</f>
        <v>72.87</v>
      </c>
      <c r="H695" s="9">
        <f t="shared" si="53"/>
        <v>8.3897443310634783E-5</v>
      </c>
      <c r="I695" s="9">
        <f t="shared" si="54"/>
        <v>1.883226084549431E-4</v>
      </c>
      <c r="J695" s="10">
        <f>Table134789[[#This Row],[G Mass Ratio (kg)]]*1000</f>
        <v>8.3897443310634784E-2</v>
      </c>
      <c r="K695" s="10">
        <f>Table134789[[#This Row],[G Mass Ratio (kt)]]*1000</f>
        <v>0.18832260845494311</v>
      </c>
    </row>
    <row r="696" spans="1:11" x14ac:dyDescent="0.25">
      <c r="A696" s="12">
        <v>695</v>
      </c>
      <c r="B696" s="10">
        <f t="shared" si="52"/>
        <v>6.3</v>
      </c>
      <c r="C696" s="2">
        <f>Table134789[[#This Row],[Number]]*1000000*Table134789[[#This Row],[Multiplier]]</f>
        <v>4378500000</v>
      </c>
      <c r="D696" s="6">
        <f t="shared" si="55"/>
        <v>9.1463755395683344E-3</v>
      </c>
      <c r="E696" s="6">
        <f>Table134789[[#This Row],[Calibration Value]]/Constants!$B$1</f>
        <v>109.33292599608208</v>
      </c>
      <c r="F696" s="6">
        <f t="shared" si="56"/>
        <v>1.3703323055841042E-2</v>
      </c>
      <c r="G696" s="6">
        <f>$C696/Constants!$B$2</f>
        <v>72.974999999999994</v>
      </c>
      <c r="H696" s="9">
        <f t="shared" si="53"/>
        <v>8.3656185510813945E-5</v>
      </c>
      <c r="I696" s="9">
        <f t="shared" si="54"/>
        <v>1.8778106277274467E-4</v>
      </c>
      <c r="J696" s="10">
        <f>Table134789[[#This Row],[G Mass Ratio (kg)]]*1000</f>
        <v>8.3656185510813941E-2</v>
      </c>
      <c r="K696" s="10">
        <f>Table134789[[#This Row],[G Mass Ratio (kt)]]*1000</f>
        <v>0.18778106277274467</v>
      </c>
    </row>
    <row r="697" spans="1:11" x14ac:dyDescent="0.25">
      <c r="A697" s="12">
        <v>696</v>
      </c>
      <c r="B697" s="10">
        <f t="shared" si="52"/>
        <v>6.3</v>
      </c>
      <c r="C697" s="2">
        <f>Table134789[[#This Row],[Number]]*1000000*Table134789[[#This Row],[Multiplier]]</f>
        <v>4384800000</v>
      </c>
      <c r="D697" s="6">
        <f t="shared" si="55"/>
        <v>9.1332341954022869E-3</v>
      </c>
      <c r="E697" s="6">
        <f>Table134789[[#This Row],[Calibration Value]]/Constants!$B$1</f>
        <v>109.49023955866637</v>
      </c>
      <c r="F697" s="6">
        <f t="shared" si="56"/>
        <v>1.3683634373289545E-2</v>
      </c>
      <c r="G697" s="6">
        <f>$C697/Constants!$B$2</f>
        <v>73.08</v>
      </c>
      <c r="H697" s="9">
        <f t="shared" si="53"/>
        <v>8.3415966868065659E-5</v>
      </c>
      <c r="I697" s="9">
        <f t="shared" si="54"/>
        <v>1.8724184966187115E-4</v>
      </c>
      <c r="J697" s="10">
        <f>Table134789[[#This Row],[G Mass Ratio (kg)]]*1000</f>
        <v>8.3415966868065655E-2</v>
      </c>
      <c r="K697" s="10">
        <f>Table134789[[#This Row],[G Mass Ratio (kt)]]*1000</f>
        <v>0.18724184966187116</v>
      </c>
    </row>
    <row r="698" spans="1:11" x14ac:dyDescent="0.25">
      <c r="A698" s="12">
        <v>697</v>
      </c>
      <c r="B698" s="10">
        <f t="shared" si="52"/>
        <v>6.3</v>
      </c>
      <c r="C698" s="2">
        <f>Table134789[[#This Row],[Number]]*1000000*Table134789[[#This Row],[Multiplier]]</f>
        <v>4391100000</v>
      </c>
      <c r="D698" s="6">
        <f t="shared" si="55"/>
        <v>9.1201305595408778E-3</v>
      </c>
      <c r="E698" s="6">
        <f>Table134789[[#This Row],[Calibration Value]]/Constants!$B$1</f>
        <v>109.64755312125067</v>
      </c>
      <c r="F698" s="6">
        <f t="shared" si="56"/>
        <v>1.3664002186240349E-2</v>
      </c>
      <c r="G698" s="6">
        <f>$C698/Constants!$B$2</f>
        <v>73.185000000000002</v>
      </c>
      <c r="H698" s="9">
        <f t="shared" si="53"/>
        <v>8.317678142307141E-5</v>
      </c>
      <c r="I698" s="9">
        <f t="shared" si="54"/>
        <v>1.8670495574558103E-4</v>
      </c>
      <c r="J698" s="10">
        <f>Table134789[[#This Row],[G Mass Ratio (kg)]]*1000</f>
        <v>8.3176781423071416E-2</v>
      </c>
      <c r="K698" s="10">
        <f>Table134789[[#This Row],[G Mass Ratio (kt)]]*1000</f>
        <v>0.18670495574558102</v>
      </c>
    </row>
    <row r="699" spans="1:11" x14ac:dyDescent="0.25">
      <c r="A699" s="12">
        <v>698</v>
      </c>
      <c r="B699" s="10">
        <f t="shared" si="52"/>
        <v>6.3</v>
      </c>
      <c r="C699" s="2">
        <f>Table134789[[#This Row],[Number]]*1000000*Table134789[[#This Row],[Multiplier]]</f>
        <v>4397400000</v>
      </c>
      <c r="D699" s="6">
        <f t="shared" si="55"/>
        <v>9.1070644699140293E-3</v>
      </c>
      <c r="E699" s="6">
        <f>Table134789[[#This Row],[Calibration Value]]/Constants!$B$1</f>
        <v>109.80486668383494</v>
      </c>
      <c r="F699" s="6">
        <f t="shared" si="56"/>
        <v>1.3644426251876108E-2</v>
      </c>
      <c r="G699" s="6">
        <f>$C699/Constants!$B$2</f>
        <v>73.290000000000006</v>
      </c>
      <c r="H699" s="9">
        <f t="shared" si="53"/>
        <v>8.2938623259170495E-5</v>
      </c>
      <c r="I699" s="9">
        <f t="shared" si="54"/>
        <v>1.8617036774288591E-4</v>
      </c>
      <c r="J699" s="10">
        <f>Table134789[[#This Row],[G Mass Ratio (kg)]]*1000</f>
        <v>8.2938623259170494E-2</v>
      </c>
      <c r="K699" s="10">
        <f>Table134789[[#This Row],[G Mass Ratio (kt)]]*1000</f>
        <v>0.18617036774288589</v>
      </c>
    </row>
    <row r="700" spans="1:11" x14ac:dyDescent="0.25">
      <c r="A700" s="12">
        <v>699</v>
      </c>
      <c r="B700" s="10">
        <f t="shared" si="52"/>
        <v>6.3</v>
      </c>
      <c r="C700" s="2">
        <f>Table134789[[#This Row],[Number]]*1000000*Table134789[[#This Row],[Multiplier]]</f>
        <v>4403700000</v>
      </c>
      <c r="D700" s="6">
        <f t="shared" si="55"/>
        <v>9.0940357653791024E-3</v>
      </c>
      <c r="E700" s="6">
        <f>Table134789[[#This Row],[Calibration Value]]/Constants!$B$1</f>
        <v>109.96218024641924</v>
      </c>
      <c r="F700" s="6">
        <f t="shared" si="56"/>
        <v>1.362490632876899E-2</v>
      </c>
      <c r="G700" s="6">
        <f>$C700/Constants!$B$2</f>
        <v>73.394999999999996</v>
      </c>
      <c r="H700" s="9">
        <f t="shared" si="53"/>
        <v>8.2701486501994282E-5</v>
      </c>
      <c r="I700" s="9">
        <f t="shared" si="54"/>
        <v>1.8563807246772929E-4</v>
      </c>
      <c r="J700" s="10">
        <f>Table134789[[#This Row],[G Mass Ratio (kg)]]*1000</f>
        <v>8.2701486501994284E-2</v>
      </c>
      <c r="K700" s="10">
        <f>Table134789[[#This Row],[G Mass Ratio (kt)]]*1000</f>
        <v>0.18563807246772929</v>
      </c>
    </row>
    <row r="701" spans="1:11" x14ac:dyDescent="0.25">
      <c r="A701" s="12">
        <v>700</v>
      </c>
      <c r="B701" s="10">
        <f t="shared" si="52"/>
        <v>6.3</v>
      </c>
      <c r="C701" s="2">
        <f>Table134789[[#This Row],[Number]]*1000000*Table134789[[#This Row],[Multiplier]]</f>
        <v>4410000000</v>
      </c>
      <c r="D701" s="6">
        <f t="shared" si="55"/>
        <v>9.0810442857142751E-3</v>
      </c>
      <c r="E701" s="6">
        <f>Table134789[[#This Row],[Calibration Value]]/Constants!$B$1</f>
        <v>110.11949380900353</v>
      </c>
      <c r="F701" s="6">
        <f t="shared" si="56"/>
        <v>1.3605442176870748E-2</v>
      </c>
      <c r="G701" s="6">
        <f>$C701/Constants!$B$2</f>
        <v>73.5</v>
      </c>
      <c r="H701" s="9">
        <f t="shared" si="53"/>
        <v>8.2465365319103884E-5</v>
      </c>
      <c r="I701" s="9">
        <f t="shared" si="54"/>
        <v>1.8510805682817342E-4</v>
      </c>
      <c r="J701" s="10">
        <f>Table134789[[#This Row],[G Mass Ratio (kg)]]*1000</f>
        <v>8.2465365319103881E-2</v>
      </c>
      <c r="K701" s="10">
        <f>Table134789[[#This Row],[G Mass Ratio (kt)]]*1000</f>
        <v>0.18510805682817341</v>
      </c>
    </row>
    <row r="702" spans="1:11" x14ac:dyDescent="0.25">
      <c r="A702" s="12">
        <v>701</v>
      </c>
      <c r="B702" s="10">
        <f t="shared" si="52"/>
        <v>6.3</v>
      </c>
      <c r="C702" s="2">
        <f>Table134789[[#This Row],[Number]]*1000000*Table134789[[#This Row],[Multiplier]]</f>
        <v>4416300000</v>
      </c>
      <c r="D702" s="6">
        <f t="shared" si="55"/>
        <v>9.0680898716119715E-3</v>
      </c>
      <c r="E702" s="6">
        <f>Table134789[[#This Row],[Calibration Value]]/Constants!$B$1</f>
        <v>110.27680737158782</v>
      </c>
      <c r="F702" s="6">
        <f t="shared" si="56"/>
        <v>1.3586033557502887E-2</v>
      </c>
      <c r="G702" s="6">
        <f>$C702/Constants!$B$2</f>
        <v>73.605000000000004</v>
      </c>
      <c r="H702" s="9">
        <f t="shared" si="53"/>
        <v>8.2230253919631622E-5</v>
      </c>
      <c r="I702" s="9">
        <f t="shared" si="54"/>
        <v>1.8458030782559455E-4</v>
      </c>
      <c r="J702" s="10">
        <f>Table134789[[#This Row],[G Mass Ratio (kg)]]*1000</f>
        <v>8.2230253919631624E-2</v>
      </c>
      <c r="K702" s="10">
        <f>Table134789[[#This Row],[G Mass Ratio (kt)]]*1000</f>
        <v>0.18458030782559454</v>
      </c>
    </row>
    <row r="703" spans="1:11" x14ac:dyDescent="0.25">
      <c r="A703" s="12">
        <v>702</v>
      </c>
      <c r="B703" s="10">
        <f t="shared" si="52"/>
        <v>6.3</v>
      </c>
      <c r="C703" s="2">
        <f>Table134789[[#This Row],[Number]]*1000000*Table134789[[#This Row],[Multiplier]]</f>
        <v>4422600000</v>
      </c>
      <c r="D703" s="6">
        <f t="shared" si="55"/>
        <v>9.0551723646723533E-3</v>
      </c>
      <c r="E703" s="6">
        <f>Table134789[[#This Row],[Calibration Value]]/Constants!$B$1</f>
        <v>110.43412093417211</v>
      </c>
      <c r="F703" s="6">
        <f t="shared" si="56"/>
        <v>1.3566680233346902E-2</v>
      </c>
      <c r="G703" s="6">
        <f>$C703/Constants!$B$2</f>
        <v>73.709999999999994</v>
      </c>
      <c r="H703" s="9">
        <f t="shared" si="53"/>
        <v>8.1996146553925902E-5</v>
      </c>
      <c r="I703" s="9">
        <f t="shared" si="54"/>
        <v>1.8405481255388554E-4</v>
      </c>
      <c r="J703" s="10">
        <f>Table134789[[#This Row],[G Mass Ratio (kg)]]*1000</f>
        <v>8.1996146553925897E-2</v>
      </c>
      <c r="K703" s="10">
        <f>Table134789[[#This Row],[G Mass Ratio (kt)]]*1000</f>
        <v>0.18405481255388553</v>
      </c>
    </row>
    <row r="704" spans="1:11" x14ac:dyDescent="0.25">
      <c r="A704" s="12">
        <v>703</v>
      </c>
      <c r="B704" s="10">
        <f t="shared" si="52"/>
        <v>6.3</v>
      </c>
      <c r="C704" s="2">
        <f>Table134789[[#This Row],[Number]]*1000000*Table134789[[#This Row],[Multiplier]]</f>
        <v>4428900000</v>
      </c>
      <c r="D704" s="6">
        <f t="shared" si="55"/>
        <v>9.0422916073968594E-3</v>
      </c>
      <c r="E704" s="6">
        <f>Table134789[[#This Row],[Calibration Value]]/Constants!$B$1</f>
        <v>110.59143449675641</v>
      </c>
      <c r="F704" s="6">
        <f t="shared" si="56"/>
        <v>1.3547381968434601E-2</v>
      </c>
      <c r="G704" s="6">
        <f>$C704/Constants!$B$2</f>
        <v>73.814999999999998</v>
      </c>
      <c r="H704" s="9">
        <f t="shared" si="53"/>
        <v>8.1763037513199683E-5</v>
      </c>
      <c r="I704" s="9">
        <f t="shared" si="54"/>
        <v>1.8353155819866696E-4</v>
      </c>
      <c r="J704" s="10">
        <f>Table134789[[#This Row],[G Mass Ratio (kg)]]*1000</f>
        <v>8.1763037513199688E-2</v>
      </c>
      <c r="K704" s="10">
        <f>Table134789[[#This Row],[G Mass Ratio (kt)]]*1000</f>
        <v>0.18353155819866696</v>
      </c>
    </row>
    <row r="705" spans="1:11" x14ac:dyDescent="0.25">
      <c r="A705" s="12">
        <v>704</v>
      </c>
      <c r="B705" s="10">
        <f t="shared" si="52"/>
        <v>6.3</v>
      </c>
      <c r="C705" s="2">
        <f>Table134789[[#This Row],[Number]]*1000000*Table134789[[#This Row],[Multiplier]]</f>
        <v>4435200000</v>
      </c>
      <c r="D705" s="6">
        <f t="shared" si="55"/>
        <v>9.0294474431818067E-3</v>
      </c>
      <c r="E705" s="6">
        <f>Table134789[[#This Row],[Calibration Value]]/Constants!$B$1</f>
        <v>110.7487480593407</v>
      </c>
      <c r="F705" s="6">
        <f t="shared" si="56"/>
        <v>1.3528138528138528E-2</v>
      </c>
      <c r="G705" s="6">
        <f>$C705/Constants!$B$2</f>
        <v>73.92</v>
      </c>
      <c r="H705" s="9">
        <f t="shared" si="53"/>
        <v>8.1530921129182465E-5</v>
      </c>
      <c r="I705" s="9">
        <f t="shared" si="54"/>
        <v>1.8301053203650605E-4</v>
      </c>
      <c r="J705" s="10">
        <f>Table134789[[#This Row],[G Mass Ratio (kg)]]*1000</f>
        <v>8.1530921129182463E-2</v>
      </c>
      <c r="K705" s="10">
        <f>Table134789[[#This Row],[G Mass Ratio (kt)]]*1000</f>
        <v>0.18301053203650605</v>
      </c>
    </row>
    <row r="706" spans="1:11" x14ac:dyDescent="0.25">
      <c r="A706" s="12">
        <v>705</v>
      </c>
      <c r="B706" s="10">
        <f t="shared" ref="B706:B769" si="57">6.3</f>
        <v>6.3</v>
      </c>
      <c r="C706" s="2">
        <f>Table134789[[#This Row],[Number]]*1000000*Table134789[[#This Row],[Multiplier]]</f>
        <v>4441500000</v>
      </c>
      <c r="D706" s="6">
        <f t="shared" si="55"/>
        <v>9.016639716312046E-3</v>
      </c>
      <c r="E706" s="6">
        <f>Table134789[[#This Row],[Calibration Value]]/Constants!$B$1</f>
        <v>110.90606162192499</v>
      </c>
      <c r="F706" s="6">
        <f t="shared" si="56"/>
        <v>1.3508949679162444E-2</v>
      </c>
      <c r="G706" s="6">
        <f>$C706/Constants!$B$2</f>
        <v>74.025000000000006</v>
      </c>
      <c r="H706" s="9">
        <f t="shared" ref="H706:H769" si="58">POWER($D706,2)</f>
        <v>8.1299791773775771E-5</v>
      </c>
      <c r="I706" s="9">
        <f t="shared" ref="I706:I769" si="59">POWER($F706,2)</f>
        <v>1.824917214341431E-4</v>
      </c>
      <c r="J706" s="10">
        <f>Table134789[[#This Row],[G Mass Ratio (kg)]]*1000</f>
        <v>8.1299791773775776E-2</v>
      </c>
      <c r="K706" s="10">
        <f>Table134789[[#This Row],[G Mass Ratio (kt)]]*1000</f>
        <v>0.18249172143414311</v>
      </c>
    </row>
    <row r="707" spans="1:11" x14ac:dyDescent="0.25">
      <c r="A707" s="12">
        <v>706</v>
      </c>
      <c r="B707" s="10">
        <f t="shared" si="57"/>
        <v>6.3</v>
      </c>
      <c r="C707" s="2">
        <f>Table134789[[#This Row],[Number]]*1000000*Table134789[[#This Row],[Multiplier]]</f>
        <v>4447800000</v>
      </c>
      <c r="D707" s="6">
        <f t="shared" si="55"/>
        <v>9.0038682719546636E-3</v>
      </c>
      <c r="E707" s="6">
        <f>Table134789[[#This Row],[Calibration Value]]/Constants!$B$1</f>
        <v>111.06337518450928</v>
      </c>
      <c r="F707" s="6">
        <f t="shared" si="56"/>
        <v>1.3489815189531905E-2</v>
      </c>
      <c r="G707" s="6">
        <f>$C707/Constants!$B$2</f>
        <v>74.13</v>
      </c>
      <c r="H707" s="9">
        <f t="shared" si="58"/>
        <v>8.1069643858711863E-5</v>
      </c>
      <c r="I707" s="9">
        <f t="shared" si="59"/>
        <v>1.819751138477257E-4</v>
      </c>
      <c r="J707" s="10">
        <f>Table134789[[#This Row],[G Mass Ratio (kg)]]*1000</f>
        <v>8.1069643858711862E-2</v>
      </c>
      <c r="K707" s="10">
        <f>Table134789[[#This Row],[G Mass Ratio (kt)]]*1000</f>
        <v>0.18197511384772569</v>
      </c>
    </row>
    <row r="708" spans="1:11" x14ac:dyDescent="0.25">
      <c r="A708" s="12">
        <v>707</v>
      </c>
      <c r="B708" s="10">
        <f t="shared" si="57"/>
        <v>6.3</v>
      </c>
      <c r="C708" s="2">
        <f>Table134789[[#This Row],[Number]]*1000000*Table134789[[#This Row],[Multiplier]]</f>
        <v>4454100000</v>
      </c>
      <c r="D708" s="6">
        <f t="shared" si="55"/>
        <v>8.9911329561527479E-3</v>
      </c>
      <c r="E708" s="6">
        <f>Table134789[[#This Row],[Calibration Value]]/Constants!$B$1</f>
        <v>111.22068874709356</v>
      </c>
      <c r="F708" s="6">
        <f t="shared" si="56"/>
        <v>1.34707348285849E-2</v>
      </c>
      <c r="G708" s="6">
        <f>$C708/Constants!$B$2</f>
        <v>74.234999999999999</v>
      </c>
      <c r="H708" s="9">
        <f t="shared" si="58"/>
        <v>8.0840471835216045E-5</v>
      </c>
      <c r="I708" s="9">
        <f t="shared" si="59"/>
        <v>1.8146069682205027E-4</v>
      </c>
      <c r="J708" s="10">
        <f>Table134789[[#This Row],[G Mass Ratio (kg)]]*1000</f>
        <v>8.0840471835216046E-2</v>
      </c>
      <c r="K708" s="10">
        <f>Table134789[[#This Row],[G Mass Ratio (kt)]]*1000</f>
        <v>0.18146069682205027</v>
      </c>
    </row>
    <row r="709" spans="1:11" x14ac:dyDescent="0.25">
      <c r="A709" s="12">
        <v>708</v>
      </c>
      <c r="B709" s="10">
        <f t="shared" si="57"/>
        <v>6.3</v>
      </c>
      <c r="C709" s="2">
        <f>Table134789[[#This Row],[Number]]*1000000*Table134789[[#This Row],[Multiplier]]</f>
        <v>4460400000</v>
      </c>
      <c r="D709" s="6">
        <f t="shared" si="55"/>
        <v>8.9784336158191987E-3</v>
      </c>
      <c r="E709" s="6">
        <f>Table134789[[#This Row],[Calibration Value]]/Constants!$B$1</f>
        <v>111.37800230967785</v>
      </c>
      <c r="F709" s="6">
        <f t="shared" si="56"/>
        <v>1.3451708366962604E-2</v>
      </c>
      <c r="G709" s="6">
        <f>$C709/Constants!$B$2</f>
        <v>74.34</v>
      </c>
      <c r="H709" s="9">
        <f t="shared" si="58"/>
        <v>8.0612270193672212E-5</v>
      </c>
      <c r="I709" s="9">
        <f t="shared" si="59"/>
        <v>1.8094845798981174E-4</v>
      </c>
      <c r="J709" s="10">
        <f>Table134789[[#This Row],[G Mass Ratio (kg)]]*1000</f>
        <v>8.0612270193672217E-2</v>
      </c>
      <c r="K709" s="10">
        <f>Table134789[[#This Row],[G Mass Ratio (kt)]]*1000</f>
        <v>0.18094845798981174</v>
      </c>
    </row>
    <row r="710" spans="1:11" x14ac:dyDescent="0.25">
      <c r="A710" s="12">
        <v>709</v>
      </c>
      <c r="B710" s="10">
        <f t="shared" si="57"/>
        <v>6.3</v>
      </c>
      <c r="C710" s="2">
        <f>Table134789[[#This Row],[Number]]*1000000*Table134789[[#This Row],[Multiplier]]</f>
        <v>4466700000</v>
      </c>
      <c r="D710" s="6">
        <f t="shared" si="55"/>
        <v>8.9657700987305963E-3</v>
      </c>
      <c r="E710" s="6">
        <f>Table134789[[#This Row],[Calibration Value]]/Constants!$B$1</f>
        <v>111.53531587226215</v>
      </c>
      <c r="F710" s="6">
        <f t="shared" si="56"/>
        <v>1.3432735576600175E-2</v>
      </c>
      <c r="G710" s="6">
        <f>$C710/Constants!$B$2</f>
        <v>74.444999999999993</v>
      </c>
      <c r="H710" s="9">
        <f t="shared" si="58"/>
        <v>8.0385033463291651E-5</v>
      </c>
      <c r="I710" s="9">
        <f t="shared" si="59"/>
        <v>1.8043838507086004E-4</v>
      </c>
      <c r="J710" s="10">
        <f>Table134789[[#This Row],[G Mass Ratio (kg)]]*1000</f>
        <v>8.038503346329165E-2</v>
      </c>
      <c r="K710" s="10">
        <f>Table134789[[#This Row],[G Mass Ratio (kt)]]*1000</f>
        <v>0.18043838507086005</v>
      </c>
    </row>
    <row r="711" spans="1:11" x14ac:dyDescent="0.25">
      <c r="A711" s="12">
        <v>710</v>
      </c>
      <c r="B711" s="10">
        <f t="shared" si="57"/>
        <v>6.3</v>
      </c>
      <c r="C711" s="2">
        <f>Table134789[[#This Row],[Number]]*1000000*Table134789[[#This Row],[Multiplier]]</f>
        <v>4473000000</v>
      </c>
      <c r="D711" s="6">
        <f t="shared" si="55"/>
        <v>8.9531422535211163E-3</v>
      </c>
      <c r="E711" s="6">
        <f>Table134789[[#This Row],[Calibration Value]]/Constants!$B$1</f>
        <v>111.69262943484644</v>
      </c>
      <c r="F711" s="6">
        <f t="shared" si="56"/>
        <v>1.341381623071764E-2</v>
      </c>
      <c r="G711" s="6">
        <f>$C711/Constants!$B$2</f>
        <v>74.55</v>
      </c>
      <c r="H711" s="9">
        <f t="shared" si="58"/>
        <v>8.0158756211785168E-5</v>
      </c>
      <c r="I711" s="9">
        <f t="shared" si="59"/>
        <v>1.7993046587146399E-4</v>
      </c>
      <c r="J711" s="10">
        <f>Table134789[[#This Row],[G Mass Ratio (kg)]]*1000</f>
        <v>8.015875621178517E-2</v>
      </c>
      <c r="K711" s="10">
        <f>Table134789[[#This Row],[G Mass Ratio (kt)]]*1000</f>
        <v>0.179930465871464</v>
      </c>
    </row>
    <row r="712" spans="1:11" x14ac:dyDescent="0.25">
      <c r="A712" s="12">
        <v>711</v>
      </c>
      <c r="B712" s="10">
        <f t="shared" si="57"/>
        <v>6.3</v>
      </c>
      <c r="C712" s="2">
        <f>Table134789[[#This Row],[Number]]*1000000*Table134789[[#This Row],[Multiplier]]</f>
        <v>4479300000</v>
      </c>
      <c r="D712" s="6">
        <f t="shared" si="55"/>
        <v>8.9405499296765015E-3</v>
      </c>
      <c r="E712" s="6">
        <f>Table134789[[#This Row],[Calibration Value]]/Constants!$B$1</f>
        <v>111.84994299743073</v>
      </c>
      <c r="F712" s="6">
        <f t="shared" si="56"/>
        <v>1.3394950103810864E-2</v>
      </c>
      <c r="G712" s="6">
        <f>$C712/Constants!$B$2</f>
        <v>74.655000000000001</v>
      </c>
      <c r="H712" s="9">
        <f t="shared" si="58"/>
        <v>7.993343304503849E-5</v>
      </c>
      <c r="I712" s="9">
        <f t="shared" si="59"/>
        <v>1.7942468828358266E-4</v>
      </c>
      <c r="J712" s="10">
        <f>Table134789[[#This Row],[G Mass Ratio (kg)]]*1000</f>
        <v>7.9933433045038485E-2</v>
      </c>
      <c r="K712" s="10">
        <f>Table134789[[#This Row],[G Mass Ratio (kt)]]*1000</f>
        <v>0.17942468828358266</v>
      </c>
    </row>
    <row r="713" spans="1:11" x14ac:dyDescent="0.25">
      <c r="A713" s="12">
        <v>712</v>
      </c>
      <c r="B713" s="10">
        <f t="shared" si="57"/>
        <v>6.3</v>
      </c>
      <c r="C713" s="2">
        <f>Table134789[[#This Row],[Number]]*1000000*Table134789[[#This Row],[Multiplier]]</f>
        <v>4485600000</v>
      </c>
      <c r="D713" s="6">
        <f t="shared" si="55"/>
        <v>8.9279929775280785E-3</v>
      </c>
      <c r="E713" s="6">
        <f>Table134789[[#This Row],[Calibration Value]]/Constants!$B$1</f>
        <v>112.00725656001502</v>
      </c>
      <c r="F713" s="6">
        <f t="shared" si="56"/>
        <v>1.3376136971642588E-2</v>
      </c>
      <c r="G713" s="6">
        <f>$C713/Constants!$B$2</f>
        <v>74.760000000000005</v>
      </c>
      <c r="H713" s="9">
        <f t="shared" si="58"/>
        <v>7.9709058606790691E-5</v>
      </c>
      <c r="I713" s="9">
        <f t="shared" si="59"/>
        <v>1.7892104028414374E-4</v>
      </c>
      <c r="J713" s="10">
        <f>Table134789[[#This Row],[G Mass Ratio (kg)]]*1000</f>
        <v>7.9709058606790686E-2</v>
      </c>
      <c r="K713" s="10">
        <f>Table134789[[#This Row],[G Mass Ratio (kt)]]*1000</f>
        <v>0.17892104028414374</v>
      </c>
    </row>
    <row r="714" spans="1:11" x14ac:dyDescent="0.25">
      <c r="A714" s="12">
        <v>713</v>
      </c>
      <c r="B714" s="10">
        <f t="shared" si="57"/>
        <v>6.3</v>
      </c>
      <c r="C714" s="2">
        <f>Table134789[[#This Row],[Number]]*1000000*Table134789[[#This Row],[Multiplier]]</f>
        <v>4491900000</v>
      </c>
      <c r="D714" s="6">
        <f t="shared" si="55"/>
        <v>8.915471248246834E-3</v>
      </c>
      <c r="E714" s="6">
        <f>Table134789[[#This Row],[Calibration Value]]/Constants!$B$1</f>
        <v>112.16457012259932</v>
      </c>
      <c r="F714" s="6">
        <f t="shared" si="56"/>
        <v>1.3357376611233554E-2</v>
      </c>
      <c r="G714" s="6">
        <f>$C714/Constants!$B$2</f>
        <v>74.864999999999995</v>
      </c>
      <c r="H714" s="9">
        <f t="shared" si="58"/>
        <v>7.9485627578315964E-5</v>
      </c>
      <c r="I714" s="9">
        <f t="shared" si="59"/>
        <v>1.7841950993432919E-4</v>
      </c>
      <c r="J714" s="10">
        <f>Table134789[[#This Row],[G Mass Ratio (kg)]]*1000</f>
        <v>7.9485627578315968E-2</v>
      </c>
      <c r="K714" s="10">
        <f>Table134789[[#This Row],[G Mass Ratio (kt)]]*1000</f>
        <v>0.1784195099343292</v>
      </c>
    </row>
    <row r="715" spans="1:11" x14ac:dyDescent="0.25">
      <c r="A715" s="12">
        <v>714</v>
      </c>
      <c r="B715" s="10">
        <f t="shared" si="57"/>
        <v>6.3</v>
      </c>
      <c r="C715" s="2">
        <f>Table134789[[#This Row],[Number]]*1000000*Table134789[[#This Row],[Multiplier]]</f>
        <v>4498200000</v>
      </c>
      <c r="D715" s="6">
        <f t="shared" si="55"/>
        <v>8.9029845938375235E-3</v>
      </c>
      <c r="E715" s="6">
        <f>Table134789[[#This Row],[Calibration Value]]/Constants!$B$1</f>
        <v>112.32188368518361</v>
      </c>
      <c r="F715" s="6">
        <f t="shared" si="56"/>
        <v>1.3338668800853675E-2</v>
      </c>
      <c r="G715" s="6">
        <f>$C715/Constants!$B$2</f>
        <v>74.97</v>
      </c>
      <c r="H715" s="9">
        <f t="shared" si="58"/>
        <v>7.9263134678108296E-5</v>
      </c>
      <c r="I715" s="9">
        <f t="shared" si="59"/>
        <v>1.779200853788672E-4</v>
      </c>
      <c r="J715" s="10">
        <f>Table134789[[#This Row],[G Mass Ratio (kg)]]*1000</f>
        <v>7.9263134678108291E-2</v>
      </c>
      <c r="K715" s="10">
        <f>Table134789[[#This Row],[G Mass Ratio (kt)]]*1000</f>
        <v>0.17792008537886719</v>
      </c>
    </row>
    <row r="716" spans="1:11" x14ac:dyDescent="0.25">
      <c r="A716" s="12">
        <v>715</v>
      </c>
      <c r="B716" s="10">
        <f t="shared" si="57"/>
        <v>6.3</v>
      </c>
      <c r="C716" s="2">
        <f>Table134789[[#This Row],[Number]]*1000000*Table134789[[#This Row],[Multiplier]]</f>
        <v>4504500000</v>
      </c>
      <c r="D716" s="6">
        <f t="shared" si="55"/>
        <v>8.8905328671328564E-3</v>
      </c>
      <c r="E716" s="6">
        <f>Table134789[[#This Row],[Calibration Value]]/Constants!$B$1</f>
        <v>112.4791972477679</v>
      </c>
      <c r="F716" s="6">
        <f t="shared" si="56"/>
        <v>1.332001332001332E-2</v>
      </c>
      <c r="G716" s="6">
        <f>$C716/Constants!$B$2</f>
        <v>75.075000000000003</v>
      </c>
      <c r="H716" s="9">
        <f t="shared" si="58"/>
        <v>7.9041574661569569E-5</v>
      </c>
      <c r="I716" s="9">
        <f t="shared" si="59"/>
        <v>1.7742275484533226E-4</v>
      </c>
      <c r="J716" s="10">
        <f>Table134789[[#This Row],[G Mass Ratio (kg)]]*1000</f>
        <v>7.9041574661569566E-2</v>
      </c>
      <c r="K716" s="10">
        <f>Table134789[[#This Row],[G Mass Ratio (kt)]]*1000</f>
        <v>0.17742275484533226</v>
      </c>
    </row>
    <row r="717" spans="1:11" x14ac:dyDescent="0.25">
      <c r="A717" s="12">
        <v>716</v>
      </c>
      <c r="B717" s="10">
        <f t="shared" si="57"/>
        <v>6.3</v>
      </c>
      <c r="C717" s="2">
        <f>Table134789[[#This Row],[Number]]*1000000*Table134789[[#This Row],[Multiplier]]</f>
        <v>4510800000</v>
      </c>
      <c r="D717" s="6">
        <f t="shared" si="55"/>
        <v>8.8781159217876989E-3</v>
      </c>
      <c r="E717" s="6">
        <f>Table134789[[#This Row],[Calibration Value]]/Constants!$B$1</f>
        <v>112.63651081035218</v>
      </c>
      <c r="F717" s="6">
        <f t="shared" si="56"/>
        <v>1.3301409949454642E-2</v>
      </c>
      <c r="G717" s="6">
        <f>$C717/Constants!$B$2</f>
        <v>75.180000000000007</v>
      </c>
      <c r="H717" s="9">
        <f t="shared" si="58"/>
        <v>7.8820942320700238E-5</v>
      </c>
      <c r="I717" s="9">
        <f t="shared" si="59"/>
        <v>1.7692750664345094E-4</v>
      </c>
      <c r="J717" s="10">
        <f>Table134789[[#This Row],[G Mass Ratio (kg)]]*1000</f>
        <v>7.8820942320700235E-2</v>
      </c>
      <c r="K717" s="10">
        <f>Table134789[[#This Row],[G Mass Ratio (kt)]]*1000</f>
        <v>0.17692750664345094</v>
      </c>
    </row>
    <row r="718" spans="1:11" x14ac:dyDescent="0.25">
      <c r="A718" s="12">
        <v>717</v>
      </c>
      <c r="B718" s="10">
        <f t="shared" si="57"/>
        <v>6.3</v>
      </c>
      <c r="C718" s="2">
        <f>Table134789[[#This Row],[Number]]*1000000*Table134789[[#This Row],[Multiplier]]</f>
        <v>4517100000</v>
      </c>
      <c r="D718" s="6">
        <f t="shared" si="55"/>
        <v>8.8657336122733507E-3</v>
      </c>
      <c r="E718" s="6">
        <f>Table134789[[#This Row],[Calibration Value]]/Constants!$B$1</f>
        <v>112.79382437293647</v>
      </c>
      <c r="F718" s="6">
        <f t="shared" si="56"/>
        <v>1.3282858471142991E-2</v>
      </c>
      <c r="G718" s="6">
        <f>$C718/Constants!$B$2</f>
        <v>75.284999999999997</v>
      </c>
      <c r="H718" s="9">
        <f t="shared" si="58"/>
        <v>7.8601232483793476E-5</v>
      </c>
      <c r="I718" s="9">
        <f t="shared" si="59"/>
        <v>1.764343291644151E-4</v>
      </c>
      <c r="J718" s="10">
        <f>Table134789[[#This Row],[G Mass Ratio (kg)]]*1000</f>
        <v>7.8601232483793471E-2</v>
      </c>
      <c r="K718" s="10">
        <f>Table134789[[#This Row],[G Mass Ratio (kt)]]*1000</f>
        <v>0.17643432916441509</v>
      </c>
    </row>
    <row r="719" spans="1:11" x14ac:dyDescent="0.25">
      <c r="A719" s="12">
        <v>718</v>
      </c>
      <c r="B719" s="10">
        <f t="shared" si="57"/>
        <v>6.3</v>
      </c>
      <c r="C719" s="2">
        <f>Table134789[[#This Row],[Number]]*1000000*Table134789[[#This Row],[Multiplier]]</f>
        <v>4523400000</v>
      </c>
      <c r="D719" s="6">
        <f t="shared" si="55"/>
        <v>8.8533857938718555E-3</v>
      </c>
      <c r="E719" s="6">
        <f>Table134789[[#This Row],[Calibration Value]]/Constants!$B$1</f>
        <v>112.95113793552076</v>
      </c>
      <c r="F719" s="6">
        <f t="shared" si="56"/>
        <v>1.326435866825839E-2</v>
      </c>
      <c r="G719" s="6">
        <f>$C719/Constants!$B$2</f>
        <v>75.39</v>
      </c>
      <c r="H719" s="9">
        <f t="shared" si="58"/>
        <v>7.8382440015131979E-5</v>
      </c>
      <c r="I719" s="9">
        <f t="shared" si="59"/>
        <v>1.7594321088020148E-4</v>
      </c>
      <c r="J719" s="10">
        <f>Table134789[[#This Row],[G Mass Ratio (kg)]]*1000</f>
        <v>7.8382440015131977E-2</v>
      </c>
      <c r="K719" s="10">
        <f>Table134789[[#This Row],[G Mass Ratio (kt)]]*1000</f>
        <v>0.17594321088020148</v>
      </c>
    </row>
    <row r="720" spans="1:11" x14ac:dyDescent="0.25">
      <c r="A720" s="12">
        <v>719</v>
      </c>
      <c r="B720" s="10">
        <f t="shared" si="57"/>
        <v>6.3</v>
      </c>
      <c r="C720" s="2">
        <f>Table134789[[#This Row],[Number]]*1000000*Table134789[[#This Row],[Multiplier]]</f>
        <v>4529700000</v>
      </c>
      <c r="D720" s="6">
        <f t="shared" ref="D720:D783" si="60">1/E720</f>
        <v>8.8410723226703646E-3</v>
      </c>
      <c r="E720" s="6">
        <f>Table134789[[#This Row],[Calibration Value]]/Constants!$B$1</f>
        <v>113.10845149810505</v>
      </c>
      <c r="F720" s="6">
        <f t="shared" ref="F720:F783" si="61">1/G720</f>
        <v>1.3245910325187097E-2</v>
      </c>
      <c r="G720" s="6">
        <f>$C720/Constants!$B$2</f>
        <v>75.495000000000005</v>
      </c>
      <c r="H720" s="9">
        <f t="shared" si="58"/>
        <v>7.8164559814687952E-5</v>
      </c>
      <c r="I720" s="9">
        <f t="shared" si="59"/>
        <v>1.7545414034289816E-4</v>
      </c>
      <c r="J720" s="10">
        <f>Table134789[[#This Row],[G Mass Ratio (kg)]]*1000</f>
        <v>7.8164559814687951E-2</v>
      </c>
      <c r="K720" s="10">
        <f>Table134789[[#This Row],[G Mass Ratio (kt)]]*1000</f>
        <v>0.17545414034289816</v>
      </c>
    </row>
    <row r="721" spans="1:11" x14ac:dyDescent="0.25">
      <c r="A721" s="12">
        <v>720</v>
      </c>
      <c r="B721" s="10">
        <f t="shared" si="57"/>
        <v>6.3</v>
      </c>
      <c r="C721" s="2">
        <f>Table134789[[#This Row],[Number]]*1000000*Table134789[[#This Row],[Multiplier]]</f>
        <v>4536000000</v>
      </c>
      <c r="D721" s="6">
        <f t="shared" si="60"/>
        <v>8.8287930555555443E-3</v>
      </c>
      <c r="E721" s="6">
        <f>Table134789[[#This Row],[Calibration Value]]/Constants!$B$1</f>
        <v>113.26576506068935</v>
      </c>
      <c r="F721" s="6">
        <f t="shared" si="61"/>
        <v>1.3227513227513229E-2</v>
      </c>
      <c r="G721" s="6">
        <f>$C721/Constants!$B$2</f>
        <v>75.599999999999994</v>
      </c>
      <c r="H721" s="9">
        <f t="shared" si="58"/>
        <v>7.7947586817825809E-5</v>
      </c>
      <c r="I721" s="9">
        <f t="shared" si="59"/>
        <v>1.7496710618403744E-4</v>
      </c>
      <c r="J721" s="10">
        <f>Table134789[[#This Row],[G Mass Ratio (kg)]]*1000</f>
        <v>7.7947586817825806E-2</v>
      </c>
      <c r="K721" s="10">
        <f>Table134789[[#This Row],[G Mass Ratio (kt)]]*1000</f>
        <v>0.17496710618403744</v>
      </c>
    </row>
    <row r="722" spans="1:11" x14ac:dyDescent="0.25">
      <c r="A722" s="12">
        <v>721</v>
      </c>
      <c r="B722" s="10">
        <f t="shared" si="57"/>
        <v>6.3</v>
      </c>
      <c r="C722" s="2">
        <f>Table134789[[#This Row],[Number]]*1000000*Table134789[[#This Row],[Multiplier]]</f>
        <v>4542300000</v>
      </c>
      <c r="D722" s="6">
        <f t="shared" si="60"/>
        <v>8.8165478502080334E-3</v>
      </c>
      <c r="E722" s="6">
        <f>Table134789[[#This Row],[Calibration Value]]/Constants!$B$1</f>
        <v>113.42307862327364</v>
      </c>
      <c r="F722" s="6">
        <f t="shared" si="61"/>
        <v>1.3209167162010435E-2</v>
      </c>
      <c r="G722" s="6">
        <f>$C722/Constants!$B$2</f>
        <v>75.704999999999998</v>
      </c>
      <c r="H722" s="9">
        <f t="shared" si="58"/>
        <v>7.7731515995007889E-5</v>
      </c>
      <c r="I722" s="9">
        <f t="shared" si="59"/>
        <v>1.7448209711393481E-4</v>
      </c>
      <c r="J722" s="10">
        <f>Table134789[[#This Row],[G Mass Ratio (kg)]]*1000</f>
        <v>7.7731515995007883E-2</v>
      </c>
      <c r="K722" s="10">
        <f>Table134789[[#This Row],[G Mass Ratio (kt)]]*1000</f>
        <v>0.17448209711393481</v>
      </c>
    </row>
    <row r="723" spans="1:11" x14ac:dyDescent="0.25">
      <c r="A723" s="12">
        <v>722</v>
      </c>
      <c r="B723" s="10">
        <f t="shared" si="57"/>
        <v>6.3</v>
      </c>
      <c r="C723" s="2">
        <f>Table134789[[#This Row],[Number]]*1000000*Table134789[[#This Row],[Multiplier]]</f>
        <v>4548600000</v>
      </c>
      <c r="D723" s="6">
        <f t="shared" si="60"/>
        <v>8.8043365650969426E-3</v>
      </c>
      <c r="E723" s="6">
        <f>Table134789[[#This Row],[Calibration Value]]/Constants!$B$1</f>
        <v>113.58039218585793</v>
      </c>
      <c r="F723" s="6">
        <f t="shared" si="61"/>
        <v>1.3190871916633689E-2</v>
      </c>
      <c r="G723" s="6">
        <f>$C723/Constants!$B$2</f>
        <v>75.81</v>
      </c>
      <c r="H723" s="9">
        <f t="shared" si="58"/>
        <v>7.751634235150303E-5</v>
      </c>
      <c r="I723" s="9">
        <f t="shared" si="59"/>
        <v>1.7399910192103532E-4</v>
      </c>
      <c r="J723" s="10">
        <f>Table134789[[#This Row],[G Mass Ratio (kg)]]*1000</f>
        <v>7.7516342351503037E-2</v>
      </c>
      <c r="K723" s="10">
        <f>Table134789[[#This Row],[G Mass Ratio (kt)]]*1000</f>
        <v>0.17399910192103532</v>
      </c>
    </row>
    <row r="724" spans="1:11" x14ac:dyDescent="0.25">
      <c r="A724" s="12">
        <v>723</v>
      </c>
      <c r="B724" s="10">
        <f t="shared" si="57"/>
        <v>6.3</v>
      </c>
      <c r="C724" s="2">
        <f>Table134789[[#This Row],[Number]]*1000000*Table134789[[#This Row],[Multiplier]]</f>
        <v>4554900000</v>
      </c>
      <c r="D724" s="6">
        <f t="shared" si="60"/>
        <v>8.7921590594744019E-3</v>
      </c>
      <c r="E724" s="6">
        <f>Table134789[[#This Row],[Calibration Value]]/Constants!$B$1</f>
        <v>113.73770574844222</v>
      </c>
      <c r="F724" s="6">
        <f t="shared" si="61"/>
        <v>1.3172627280511096E-2</v>
      </c>
      <c r="G724" s="6">
        <f>$C724/Constants!$B$2</f>
        <v>75.915000000000006</v>
      </c>
      <c r="H724" s="9">
        <f t="shared" si="58"/>
        <v>7.7302060927097798E-5</v>
      </c>
      <c r="I724" s="9">
        <f t="shared" si="59"/>
        <v>1.7351810947126517E-4</v>
      </c>
      <c r="J724" s="10">
        <f>Table134789[[#This Row],[G Mass Ratio (kg)]]*1000</f>
        <v>7.7302060927097793E-2</v>
      </c>
      <c r="K724" s="10">
        <f>Table134789[[#This Row],[G Mass Ratio (kt)]]*1000</f>
        <v>0.17351810947126517</v>
      </c>
    </row>
    <row r="725" spans="1:11" x14ac:dyDescent="0.25">
      <c r="A725" s="12">
        <v>724</v>
      </c>
      <c r="B725" s="10">
        <f t="shared" si="57"/>
        <v>6.3</v>
      </c>
      <c r="C725" s="2">
        <f>Table134789[[#This Row],[Number]]*1000000*Table134789[[#This Row],[Multiplier]]</f>
        <v>4561200000</v>
      </c>
      <c r="D725" s="6">
        <f t="shared" si="60"/>
        <v>8.7800151933701553E-3</v>
      </c>
      <c r="E725" s="6">
        <f>Table134789[[#This Row],[Calibration Value]]/Constants!$B$1</f>
        <v>113.89501931102652</v>
      </c>
      <c r="F725" s="6">
        <f t="shared" si="61"/>
        <v>1.3154433043935806E-2</v>
      </c>
      <c r="G725" s="6">
        <f>$C725/Constants!$B$2</f>
        <v>76.02</v>
      </c>
      <c r="H725" s="9">
        <f t="shared" si="58"/>
        <v>7.7088666795810764E-5</v>
      </c>
      <c r="I725" s="9">
        <f t="shared" si="59"/>
        <v>1.7303910870739025E-4</v>
      </c>
      <c r="J725" s="10">
        <f>Table134789[[#This Row],[G Mass Ratio (kg)]]*1000</f>
        <v>7.7088666795810765E-2</v>
      </c>
      <c r="K725" s="10">
        <f>Table134789[[#This Row],[G Mass Ratio (kt)]]*1000</f>
        <v>0.17303910870739025</v>
      </c>
    </row>
    <row r="726" spans="1:11" x14ac:dyDescent="0.25">
      <c r="A726" s="12">
        <v>725</v>
      </c>
      <c r="B726" s="10">
        <f t="shared" si="57"/>
        <v>6.3</v>
      </c>
      <c r="C726" s="2">
        <f>Table134789[[#This Row],[Number]]*1000000*Table134789[[#This Row],[Multiplier]]</f>
        <v>4567500000</v>
      </c>
      <c r="D726" s="6">
        <f t="shared" si="60"/>
        <v>8.7679048275861957E-3</v>
      </c>
      <c r="E726" s="6">
        <f>Table134789[[#This Row],[Calibration Value]]/Constants!$B$1</f>
        <v>114.05233287361081</v>
      </c>
      <c r="F726" s="6">
        <f t="shared" si="61"/>
        <v>1.3136288998357963E-2</v>
      </c>
      <c r="G726" s="6">
        <f>$C726/Constants!$B$2</f>
        <v>76.125</v>
      </c>
      <c r="H726" s="9">
        <f t="shared" si="58"/>
        <v>7.687615506560932E-5</v>
      </c>
      <c r="I726" s="9">
        <f t="shared" si="59"/>
        <v>1.7256208864838046E-4</v>
      </c>
      <c r="J726" s="10">
        <f>Table134789[[#This Row],[G Mass Ratio (kg)]]*1000</f>
        <v>7.6876155065609325E-2</v>
      </c>
      <c r="K726" s="10">
        <f>Table134789[[#This Row],[G Mass Ratio (kt)]]*1000</f>
        <v>0.17256208864838046</v>
      </c>
    </row>
    <row r="727" spans="1:11" x14ac:dyDescent="0.25">
      <c r="A727" s="12">
        <v>726</v>
      </c>
      <c r="B727" s="10">
        <f t="shared" si="57"/>
        <v>6.3</v>
      </c>
      <c r="C727" s="2">
        <f>Table134789[[#This Row],[Number]]*1000000*Table134789[[#This Row],[Multiplier]]</f>
        <v>4573800000</v>
      </c>
      <c r="D727" s="6">
        <f t="shared" si="60"/>
        <v>8.7558278236914509E-3</v>
      </c>
      <c r="E727" s="6">
        <f>Table134789[[#This Row],[Calibration Value]]/Constants!$B$1</f>
        <v>114.20964643619509</v>
      </c>
      <c r="F727" s="6">
        <f t="shared" si="61"/>
        <v>1.3118194936376754E-2</v>
      </c>
      <c r="G727" s="6">
        <f>$C727/Constants!$B$2</f>
        <v>76.23</v>
      </c>
      <c r="H727" s="9">
        <f t="shared" si="58"/>
        <v>7.6664520878129362E-5</v>
      </c>
      <c r="I727" s="9">
        <f t="shared" si="59"/>
        <v>1.720870383887807E-4</v>
      </c>
      <c r="J727" s="10">
        <f>Table134789[[#This Row],[G Mass Ratio (kg)]]*1000</f>
        <v>7.6664520878129361E-2</v>
      </c>
      <c r="K727" s="10">
        <f>Table134789[[#This Row],[G Mass Ratio (kt)]]*1000</f>
        <v>0.1720870383887807</v>
      </c>
    </row>
    <row r="728" spans="1:11" x14ac:dyDescent="0.25">
      <c r="A728" s="12">
        <v>727</v>
      </c>
      <c r="B728" s="10">
        <f t="shared" si="57"/>
        <v>6.3</v>
      </c>
      <c r="C728" s="2">
        <f>Table134789[[#This Row],[Number]]*1000000*Table134789[[#This Row],[Multiplier]]</f>
        <v>4580100000</v>
      </c>
      <c r="D728" s="6">
        <f t="shared" si="60"/>
        <v>8.7437840440164963E-3</v>
      </c>
      <c r="E728" s="6">
        <f>Table134789[[#This Row],[Calibration Value]]/Constants!$B$1</f>
        <v>114.36695999877938</v>
      </c>
      <c r="F728" s="6">
        <f t="shared" si="61"/>
        <v>1.3100150651732496E-2</v>
      </c>
      <c r="G728" s="6">
        <f>$C728/Constants!$B$2</f>
        <v>76.334999999999994</v>
      </c>
      <c r="H728" s="9">
        <f t="shared" si="58"/>
        <v>7.6453759408397475E-5</v>
      </c>
      <c r="I728" s="9">
        <f t="shared" si="59"/>
        <v>1.7161394709808733E-4</v>
      </c>
      <c r="J728" s="10">
        <f>Table134789[[#This Row],[G Mass Ratio (kg)]]*1000</f>
        <v>7.6453759408397479E-2</v>
      </c>
      <c r="K728" s="10">
        <f>Table134789[[#This Row],[G Mass Ratio (kt)]]*1000</f>
        <v>0.17161394709808733</v>
      </c>
    </row>
    <row r="729" spans="1:11" x14ac:dyDescent="0.25">
      <c r="A729" s="12">
        <v>728</v>
      </c>
      <c r="B729" s="10">
        <f t="shared" si="57"/>
        <v>6.3</v>
      </c>
      <c r="C729" s="2">
        <f>Table134789[[#This Row],[Number]]*1000000*Table134789[[#This Row],[Multiplier]]</f>
        <v>4586400000</v>
      </c>
      <c r="D729" s="6">
        <f t="shared" si="60"/>
        <v>8.7317733516483406E-3</v>
      </c>
      <c r="E729" s="6">
        <f>Table134789[[#This Row],[Calibration Value]]/Constants!$B$1</f>
        <v>114.52427356136367</v>
      </c>
      <c r="F729" s="6">
        <f t="shared" si="61"/>
        <v>1.3082155939298797E-2</v>
      </c>
      <c r="G729" s="6">
        <f>$C729/Constants!$B$2</f>
        <v>76.44</v>
      </c>
      <c r="H729" s="9">
        <f t="shared" si="58"/>
        <v>7.6243865864556102E-5</v>
      </c>
      <c r="I729" s="9">
        <f t="shared" si="59"/>
        <v>1.7114280402013077E-4</v>
      </c>
      <c r="J729" s="10">
        <f>Table134789[[#This Row],[G Mass Ratio (kg)]]*1000</f>
        <v>7.6243865864556101E-2</v>
      </c>
      <c r="K729" s="10">
        <f>Table134789[[#This Row],[G Mass Ratio (kt)]]*1000</f>
        <v>0.17114280402013077</v>
      </c>
    </row>
    <row r="730" spans="1:11" x14ac:dyDescent="0.25">
      <c r="A730" s="12">
        <v>729</v>
      </c>
      <c r="B730" s="10">
        <f t="shared" si="57"/>
        <v>6.3</v>
      </c>
      <c r="C730" s="2">
        <f>Table134789[[#This Row],[Number]]*1000000*Table134789[[#This Row],[Multiplier]]</f>
        <v>4592700000</v>
      </c>
      <c r="D730" s="6">
        <f t="shared" si="60"/>
        <v>8.7197956104252301E-3</v>
      </c>
      <c r="E730" s="6">
        <f>Table134789[[#This Row],[Calibration Value]]/Constants!$B$1</f>
        <v>114.68158712394796</v>
      </c>
      <c r="F730" s="6">
        <f t="shared" si="61"/>
        <v>1.3064210595074793E-2</v>
      </c>
      <c r="G730" s="6">
        <f>$C730/Constants!$B$2</f>
        <v>76.545000000000002</v>
      </c>
      <c r="H730" s="9">
        <f t="shared" si="58"/>
        <v>7.6034835487591109E-5</v>
      </c>
      <c r="I730" s="9">
        <f t="shared" si="59"/>
        <v>1.7067359847246447E-4</v>
      </c>
      <c r="J730" s="10">
        <f>Table134789[[#This Row],[G Mass Ratio (kg)]]*1000</f>
        <v>7.6034835487591115E-2</v>
      </c>
      <c r="K730" s="10">
        <f>Table134789[[#This Row],[G Mass Ratio (kt)]]*1000</f>
        <v>0.17067359847246447</v>
      </c>
    </row>
    <row r="731" spans="1:11" x14ac:dyDescent="0.25">
      <c r="A731" s="12">
        <v>730</v>
      </c>
      <c r="B731" s="10">
        <f t="shared" si="57"/>
        <v>6.3</v>
      </c>
      <c r="C731" s="2">
        <f>Table134789[[#This Row],[Number]]*1000000*Table134789[[#This Row],[Multiplier]]</f>
        <v>4599000000</v>
      </c>
      <c r="D731" s="6">
        <f t="shared" si="60"/>
        <v>8.7078506849314966E-3</v>
      </c>
      <c r="E731" s="6">
        <f>Table134789[[#This Row],[Calibration Value]]/Constants!$B$1</f>
        <v>114.83890068653226</v>
      </c>
      <c r="F731" s="6">
        <f t="shared" si="61"/>
        <v>1.3046314416177429E-2</v>
      </c>
      <c r="G731" s="6">
        <f>$C731/Constants!$B$2</f>
        <v>76.650000000000006</v>
      </c>
      <c r="H731" s="9">
        <f t="shared" si="58"/>
        <v>7.5826663551061932E-5</v>
      </c>
      <c r="I731" s="9">
        <f t="shared" si="59"/>
        <v>1.7020631984575901E-4</v>
      </c>
      <c r="J731" s="10">
        <f>Table134789[[#This Row],[G Mass Ratio (kg)]]*1000</f>
        <v>7.5826663551061935E-2</v>
      </c>
      <c r="K731" s="10">
        <f>Table134789[[#This Row],[G Mass Ratio (kt)]]*1000</f>
        <v>0.17020631984575901</v>
      </c>
    </row>
    <row r="732" spans="1:11" x14ac:dyDescent="0.25">
      <c r="A732" s="12">
        <v>731</v>
      </c>
      <c r="B732" s="10">
        <f t="shared" si="57"/>
        <v>6.3</v>
      </c>
      <c r="C732" s="2">
        <f>Table134789[[#This Row],[Number]]*1000000*Table134789[[#This Row],[Multiplier]]</f>
        <v>4605300000</v>
      </c>
      <c r="D732" s="6">
        <f t="shared" si="60"/>
        <v>8.6959384404924657E-3</v>
      </c>
      <c r="E732" s="6">
        <f>Table134789[[#This Row],[Calibration Value]]/Constants!$B$1</f>
        <v>114.99621424911655</v>
      </c>
      <c r="F732" s="6">
        <f t="shared" si="61"/>
        <v>1.3028467200833822E-2</v>
      </c>
      <c r="G732" s="6">
        <f>$C732/Constants!$B$2</f>
        <v>76.754999999999995</v>
      </c>
      <c r="H732" s="9">
        <f t="shared" si="58"/>
        <v>7.561934536083453E-5</v>
      </c>
      <c r="I732" s="9">
        <f t="shared" si="59"/>
        <v>1.6974095760320269E-4</v>
      </c>
      <c r="J732" s="10">
        <f>Table134789[[#This Row],[G Mass Ratio (kg)]]*1000</f>
        <v>7.5619345360834533E-2</v>
      </c>
      <c r="K732" s="10">
        <f>Table134789[[#This Row],[G Mass Ratio (kt)]]*1000</f>
        <v>0.16974095760320268</v>
      </c>
    </row>
    <row r="733" spans="1:11" x14ac:dyDescent="0.25">
      <c r="A733" s="12">
        <v>732</v>
      </c>
      <c r="B733" s="10">
        <f t="shared" si="57"/>
        <v>6.3</v>
      </c>
      <c r="C733" s="2">
        <f>Table134789[[#This Row],[Number]]*1000000*Table134789[[#This Row],[Multiplier]]</f>
        <v>4611600000</v>
      </c>
      <c r="D733" s="6">
        <f t="shared" si="60"/>
        <v>8.6840587431693886E-3</v>
      </c>
      <c r="E733" s="6">
        <f>Table134789[[#This Row],[Calibration Value]]/Constants!$B$1</f>
        <v>115.15352781170084</v>
      </c>
      <c r="F733" s="6">
        <f t="shared" si="61"/>
        <v>1.3010668748373666E-2</v>
      </c>
      <c r="G733" s="6">
        <f>$C733/Constants!$B$2</f>
        <v>76.86</v>
      </c>
      <c r="H733" s="9">
        <f t="shared" si="58"/>
        <v>7.5412876254816701E-5</v>
      </c>
      <c r="I733" s="9">
        <f t="shared" si="59"/>
        <v>1.6927750127990719E-4</v>
      </c>
      <c r="J733" s="10">
        <f>Table134789[[#This Row],[G Mass Ratio (kg)]]*1000</f>
        <v>7.5412876254816699E-2</v>
      </c>
      <c r="K733" s="10">
        <f>Table134789[[#This Row],[G Mass Ratio (kt)]]*1000</f>
        <v>0.16927750127990718</v>
      </c>
    </row>
    <row r="734" spans="1:11" x14ac:dyDescent="0.25">
      <c r="A734" s="12">
        <v>733</v>
      </c>
      <c r="B734" s="10">
        <f t="shared" si="57"/>
        <v>6.3</v>
      </c>
      <c r="C734" s="2">
        <f>Table134789[[#This Row],[Number]]*1000000*Table134789[[#This Row],[Multiplier]]</f>
        <v>4617900000</v>
      </c>
      <c r="D734" s="6">
        <f t="shared" si="60"/>
        <v>8.6722114597544229E-3</v>
      </c>
      <c r="E734" s="6">
        <f>Table134789[[#This Row],[Calibration Value]]/Constants!$B$1</f>
        <v>115.31084137428513</v>
      </c>
      <c r="F734" s="6">
        <f t="shared" si="61"/>
        <v>1.2992918859221724E-2</v>
      </c>
      <c r="G734" s="6">
        <f>$C734/Constants!$B$2</f>
        <v>76.965000000000003</v>
      </c>
      <c r="H734" s="9">
        <f t="shared" si="58"/>
        <v>7.520725160269594E-5</v>
      </c>
      <c r="I734" s="9">
        <f t="shared" si="59"/>
        <v>1.6881594048231955E-4</v>
      </c>
      <c r="J734" s="10">
        <f>Table134789[[#This Row],[G Mass Ratio (kg)]]*1000</f>
        <v>7.5207251602695938E-2</v>
      </c>
      <c r="K734" s="10">
        <f>Table134789[[#This Row],[G Mass Ratio (kt)]]*1000</f>
        <v>0.16881594048231954</v>
      </c>
    </row>
    <row r="735" spans="1:11" x14ac:dyDescent="0.25">
      <c r="A735" s="12">
        <v>734</v>
      </c>
      <c r="B735" s="10">
        <f t="shared" si="57"/>
        <v>6.3</v>
      </c>
      <c r="C735" s="2">
        <f>Table134789[[#This Row],[Number]]*1000000*Table134789[[#This Row],[Multiplier]]</f>
        <v>4624200000</v>
      </c>
      <c r="D735" s="6">
        <f t="shared" si="60"/>
        <v>8.660396457765656E-3</v>
      </c>
      <c r="E735" s="6">
        <f>Table134789[[#This Row],[Calibration Value]]/Constants!$B$1</f>
        <v>115.46815493686942</v>
      </c>
      <c r="F735" s="6">
        <f t="shared" si="61"/>
        <v>1.2975217334890361E-2</v>
      </c>
      <c r="G735" s="6">
        <f>$C735/Constants!$B$2</f>
        <v>77.069999999999993</v>
      </c>
      <c r="H735" s="9">
        <f t="shared" si="58"/>
        <v>7.5002466805679924E-5</v>
      </c>
      <c r="I735" s="9">
        <f t="shared" si="59"/>
        <v>1.6835626488763931E-4</v>
      </c>
      <c r="J735" s="10">
        <f>Table134789[[#This Row],[G Mass Ratio (kg)]]*1000</f>
        <v>7.5002466805679929E-2</v>
      </c>
      <c r="K735" s="10">
        <f>Table134789[[#This Row],[G Mass Ratio (kt)]]*1000</f>
        <v>0.16835626488763933</v>
      </c>
    </row>
    <row r="736" spans="1:11" x14ac:dyDescent="0.25">
      <c r="A736" s="12">
        <v>735</v>
      </c>
      <c r="B736" s="10">
        <f t="shared" si="57"/>
        <v>6.3</v>
      </c>
      <c r="C736" s="2">
        <f>Table134789[[#This Row],[Number]]*1000000*Table134789[[#This Row],[Multiplier]]</f>
        <v>4630500000</v>
      </c>
      <c r="D736" s="6">
        <f t="shared" si="60"/>
        <v>8.6486136054421663E-3</v>
      </c>
      <c r="E736" s="6">
        <f>Table134789[[#This Row],[Calibration Value]]/Constants!$B$1</f>
        <v>115.6254684994537</v>
      </c>
      <c r="F736" s="6">
        <f t="shared" si="61"/>
        <v>1.2957563977972143E-2</v>
      </c>
      <c r="G736" s="6">
        <f>$C736/Constants!$B$2</f>
        <v>77.174999999999997</v>
      </c>
      <c r="H736" s="9">
        <f t="shared" si="58"/>
        <v>7.4798517296239343E-5</v>
      </c>
      <c r="I736" s="9">
        <f t="shared" si="59"/>
        <v>1.6789846424324125E-4</v>
      </c>
      <c r="J736" s="10">
        <f>Table134789[[#This Row],[G Mass Ratio (kg)]]*1000</f>
        <v>7.4798517296239347E-2</v>
      </c>
      <c r="K736" s="10">
        <f>Table134789[[#This Row],[G Mass Ratio (kt)]]*1000</f>
        <v>0.16789846424324126</v>
      </c>
    </row>
    <row r="737" spans="1:11" x14ac:dyDescent="0.25">
      <c r="A737" s="12">
        <v>736</v>
      </c>
      <c r="B737" s="10">
        <f t="shared" si="57"/>
        <v>6.3</v>
      </c>
      <c r="C737" s="2">
        <f>Table134789[[#This Row],[Number]]*1000000*Table134789[[#This Row],[Multiplier]]</f>
        <v>4636800000</v>
      </c>
      <c r="D737" s="6">
        <f t="shared" si="60"/>
        <v>8.6368627717391209E-3</v>
      </c>
      <c r="E737" s="6">
        <f>Table134789[[#This Row],[Calibration Value]]/Constants!$B$1</f>
        <v>115.782782062038</v>
      </c>
      <c r="F737" s="6">
        <f t="shared" si="61"/>
        <v>1.2939958592132504E-2</v>
      </c>
      <c r="G737" s="6">
        <f>$C737/Constants!$B$2</f>
        <v>77.28</v>
      </c>
      <c r="H737" s="9">
        <f t="shared" si="58"/>
        <v>7.4595398537853164E-5</v>
      </c>
      <c r="I737" s="9">
        <f t="shared" si="59"/>
        <v>1.6744252836610381E-4</v>
      </c>
      <c r="J737" s="10">
        <f>Table134789[[#This Row],[G Mass Ratio (kg)]]*1000</f>
        <v>7.4595398537853158E-2</v>
      </c>
      <c r="K737" s="10">
        <f>Table134789[[#This Row],[G Mass Ratio (kt)]]*1000</f>
        <v>0.16744252836610382</v>
      </c>
    </row>
    <row r="738" spans="1:11" x14ac:dyDescent="0.25">
      <c r="A738" s="12">
        <v>737</v>
      </c>
      <c r="B738" s="10">
        <f t="shared" si="57"/>
        <v>6.3</v>
      </c>
      <c r="C738" s="2">
        <f>Table134789[[#This Row],[Number]]*1000000*Table134789[[#This Row],[Multiplier]]</f>
        <v>4643100000</v>
      </c>
      <c r="D738" s="6">
        <f t="shared" si="60"/>
        <v>8.6251438263229216E-3</v>
      </c>
      <c r="E738" s="6">
        <f>Table134789[[#This Row],[Calibration Value]]/Constants!$B$1</f>
        <v>115.94009562462229</v>
      </c>
      <c r="F738" s="6">
        <f t="shared" si="61"/>
        <v>1.2922400982102475E-2</v>
      </c>
      <c r="G738" s="6">
        <f>$C738/Constants!$B$2</f>
        <v>77.385000000000005</v>
      </c>
      <c r="H738" s="9">
        <f t="shared" si="58"/>
        <v>7.4393106024756402E-5</v>
      </c>
      <c r="I738" s="9">
        <f t="shared" si="59"/>
        <v>1.6698844714224299E-4</v>
      </c>
      <c r="J738" s="10">
        <f>Table134789[[#This Row],[G Mass Ratio (kg)]]*1000</f>
        <v>7.4393106024756406E-2</v>
      </c>
      <c r="K738" s="10">
        <f>Table134789[[#This Row],[G Mass Ratio (kt)]]*1000</f>
        <v>0.16698844714224298</v>
      </c>
    </row>
    <row r="739" spans="1:11" x14ac:dyDescent="0.25">
      <c r="A739" s="12">
        <v>738</v>
      </c>
      <c r="B739" s="10">
        <f t="shared" si="57"/>
        <v>6.3</v>
      </c>
      <c r="C739" s="2">
        <f>Table134789[[#This Row],[Number]]*1000000*Table134789[[#This Row],[Multiplier]]</f>
        <v>4649400000</v>
      </c>
      <c r="D739" s="6">
        <f t="shared" si="60"/>
        <v>8.6134566395663862E-3</v>
      </c>
      <c r="E739" s="6">
        <f>Table134789[[#This Row],[Calibration Value]]/Constants!$B$1</f>
        <v>116.09740918720658</v>
      </c>
      <c r="F739" s="6">
        <f t="shared" si="61"/>
        <v>1.2904890953671443E-2</v>
      </c>
      <c r="G739" s="6">
        <f>$C739/Constants!$B$2</f>
        <v>77.489999999999995</v>
      </c>
      <c r="H739" s="9">
        <f t="shared" si="58"/>
        <v>7.4191635281690258E-5</v>
      </c>
      <c r="I739" s="9">
        <f t="shared" si="59"/>
        <v>1.6653621052615104E-4</v>
      </c>
      <c r="J739" s="10">
        <f>Table134789[[#This Row],[G Mass Ratio (kg)]]*1000</f>
        <v>7.419163528169026E-2</v>
      </c>
      <c r="K739" s="10">
        <f>Table134789[[#This Row],[G Mass Ratio (kt)]]*1000</f>
        <v>0.16653621052615103</v>
      </c>
    </row>
    <row r="740" spans="1:11" x14ac:dyDescent="0.25">
      <c r="A740" s="12">
        <v>739</v>
      </c>
      <c r="B740" s="10">
        <f t="shared" si="57"/>
        <v>6.3</v>
      </c>
      <c r="C740" s="2">
        <f>Table134789[[#This Row],[Number]]*1000000*Table134789[[#This Row],[Multiplier]]</f>
        <v>4655700000</v>
      </c>
      <c r="D740" s="6">
        <f t="shared" si="60"/>
        <v>8.6018010825439674E-3</v>
      </c>
      <c r="E740" s="6">
        <f>Table134789[[#This Row],[Calibration Value]]/Constants!$B$1</f>
        <v>116.25472274979087</v>
      </c>
      <c r="F740" s="6">
        <f t="shared" si="61"/>
        <v>1.2887428313680005E-2</v>
      </c>
      <c r="G740" s="6">
        <f>$C740/Constants!$B$2</f>
        <v>77.594999999999999</v>
      </c>
      <c r="H740" s="9">
        <f t="shared" si="58"/>
        <v>7.3990981863654564E-5</v>
      </c>
      <c r="I740" s="9">
        <f t="shared" si="59"/>
        <v>1.6608580854024106E-4</v>
      </c>
      <c r="J740" s="10">
        <f>Table134789[[#This Row],[G Mass Ratio (kg)]]*1000</f>
        <v>7.3990981863654562E-2</v>
      </c>
      <c r="K740" s="10">
        <f>Table134789[[#This Row],[G Mass Ratio (kt)]]*1000</f>
        <v>0.16608580854024105</v>
      </c>
    </row>
    <row r="741" spans="1:11" x14ac:dyDescent="0.25">
      <c r="A741" s="12">
        <v>740</v>
      </c>
      <c r="B741" s="10">
        <f t="shared" si="57"/>
        <v>6.3</v>
      </c>
      <c r="C741" s="2">
        <f>Table134789[[#This Row],[Number]]*1000000*Table134789[[#This Row],[Multiplier]]</f>
        <v>4662000000</v>
      </c>
      <c r="D741" s="6">
        <f t="shared" si="60"/>
        <v>8.590177027027017E-3</v>
      </c>
      <c r="E741" s="6">
        <f>Table134789[[#This Row],[Calibration Value]]/Constants!$B$1</f>
        <v>116.41203631237516</v>
      </c>
      <c r="F741" s="6">
        <f t="shared" si="61"/>
        <v>1.2870012870012869E-2</v>
      </c>
      <c r="G741" s="6">
        <f>$C741/Constants!$B$2</f>
        <v>77.7</v>
      </c>
      <c r="H741" s="9">
        <f t="shared" si="58"/>
        <v>7.3791141355662715E-5</v>
      </c>
      <c r="I741" s="9">
        <f t="shared" si="59"/>
        <v>1.6563723127429689E-4</v>
      </c>
      <c r="J741" s="10">
        <f>Table134789[[#This Row],[G Mass Ratio (kg)]]*1000</f>
        <v>7.3791141355662712E-2</v>
      </c>
      <c r="K741" s="10">
        <f>Table134789[[#This Row],[G Mass Ratio (kt)]]*1000</f>
        <v>0.16563723127429689</v>
      </c>
    </row>
    <row r="742" spans="1:11" x14ac:dyDescent="0.25">
      <c r="A742" s="12">
        <v>741</v>
      </c>
      <c r="B742" s="10">
        <f t="shared" si="57"/>
        <v>6.3</v>
      </c>
      <c r="C742" s="2">
        <f>Table134789[[#This Row],[Number]]*1000000*Table134789[[#This Row],[Multiplier]]</f>
        <v>4668300000</v>
      </c>
      <c r="D742" s="6">
        <f t="shared" si="60"/>
        <v>8.5785843454790726E-3</v>
      </c>
      <c r="E742" s="6">
        <f>Table134789[[#This Row],[Calibration Value]]/Constants!$B$1</f>
        <v>116.56934987495946</v>
      </c>
      <c r="F742" s="6">
        <f t="shared" si="61"/>
        <v>1.2852644431591799E-2</v>
      </c>
      <c r="G742" s="6">
        <f>$C742/Constants!$B$2</f>
        <v>77.805000000000007</v>
      </c>
      <c r="H742" s="9">
        <f t="shared" si="58"/>
        <v>7.3592109372498603E-5</v>
      </c>
      <c r="I742" s="9">
        <f t="shared" si="59"/>
        <v>1.6519046888492767E-4</v>
      </c>
      <c r="J742" s="10">
        <f>Table134789[[#This Row],[G Mass Ratio (kg)]]*1000</f>
        <v>7.3592109372498604E-2</v>
      </c>
      <c r="K742" s="10">
        <f>Table134789[[#This Row],[G Mass Ratio (kt)]]*1000</f>
        <v>0.16519046888492767</v>
      </c>
    </row>
    <row r="743" spans="1:11" x14ac:dyDescent="0.25">
      <c r="A743" s="12">
        <v>742</v>
      </c>
      <c r="B743" s="10">
        <f t="shared" si="57"/>
        <v>6.3</v>
      </c>
      <c r="C743" s="2">
        <f>Table134789[[#This Row],[Number]]*1000000*Table134789[[#This Row],[Multiplier]]</f>
        <v>4674600000</v>
      </c>
      <c r="D743" s="6">
        <f t="shared" si="60"/>
        <v>8.567022911051202E-3</v>
      </c>
      <c r="E743" s="6">
        <f>Table134789[[#This Row],[Calibration Value]]/Constants!$B$1</f>
        <v>116.72666343754375</v>
      </c>
      <c r="F743" s="6">
        <f t="shared" si="61"/>
        <v>1.283532280836863E-2</v>
      </c>
      <c r="G743" s="6">
        <f>$C743/Constants!$B$2</f>
        <v>77.91</v>
      </c>
      <c r="H743" s="9">
        <f t="shared" si="58"/>
        <v>7.3393881558476209E-5</v>
      </c>
      <c r="I743" s="9">
        <f t="shared" si="59"/>
        <v>1.6474551159502797E-4</v>
      </c>
      <c r="J743" s="10">
        <f>Table134789[[#This Row],[G Mass Ratio (kg)]]*1000</f>
        <v>7.3393881558476204E-2</v>
      </c>
      <c r="K743" s="10">
        <f>Table134789[[#This Row],[G Mass Ratio (kt)]]*1000</f>
        <v>0.16474551159502798</v>
      </c>
    </row>
    <row r="744" spans="1:11" x14ac:dyDescent="0.25">
      <c r="A744" s="12">
        <v>743</v>
      </c>
      <c r="B744" s="10">
        <f t="shared" si="57"/>
        <v>6.3</v>
      </c>
      <c r="C744" s="2">
        <f>Table134789[[#This Row],[Number]]*1000000*Table134789[[#This Row],[Multiplier]]</f>
        <v>4680900000</v>
      </c>
      <c r="D744" s="6">
        <f t="shared" si="60"/>
        <v>8.5554925975773778E-3</v>
      </c>
      <c r="E744" s="6">
        <f>Table134789[[#This Row],[Calibration Value]]/Constants!$B$1</f>
        <v>116.88397700012804</v>
      </c>
      <c r="F744" s="6">
        <f t="shared" si="61"/>
        <v>1.2818047811318336E-2</v>
      </c>
      <c r="G744" s="6">
        <f>$C744/Constants!$B$2</f>
        <v>78.015000000000001</v>
      </c>
      <c r="H744" s="9">
        <f t="shared" si="58"/>
        <v>7.3196453587201309E-5</v>
      </c>
      <c r="I744" s="9">
        <f t="shared" si="59"/>
        <v>1.643023496932428E-4</v>
      </c>
      <c r="J744" s="10">
        <f>Table134789[[#This Row],[G Mass Ratio (kg)]]*1000</f>
        <v>7.319645358720131E-2</v>
      </c>
      <c r="K744" s="10">
        <f>Table134789[[#This Row],[G Mass Ratio (kt)]]*1000</f>
        <v>0.16430234969324281</v>
      </c>
    </row>
    <row r="745" spans="1:11" x14ac:dyDescent="0.25">
      <c r="A745" s="12">
        <v>744</v>
      </c>
      <c r="B745" s="10">
        <f t="shared" si="57"/>
        <v>6.3</v>
      </c>
      <c r="C745" s="2">
        <f>Table134789[[#This Row],[Number]]*1000000*Table134789[[#This Row],[Multiplier]]</f>
        <v>4687200000</v>
      </c>
      <c r="D745" s="6">
        <f t="shared" si="60"/>
        <v>8.5439932795698826E-3</v>
      </c>
      <c r="E745" s="6">
        <f>Table134789[[#This Row],[Calibration Value]]/Constants!$B$1</f>
        <v>117.04129056271232</v>
      </c>
      <c r="F745" s="6">
        <f t="shared" si="61"/>
        <v>1.2800819252432155E-2</v>
      </c>
      <c r="G745" s="6">
        <f>$C745/Constants!$B$2</f>
        <v>78.12</v>
      </c>
      <c r="H745" s="9">
        <f t="shared" si="58"/>
        <v>7.2999821161335324E-5</v>
      </c>
      <c r="I745" s="9">
        <f t="shared" si="59"/>
        <v>1.6386097353343772E-4</v>
      </c>
      <c r="J745" s="10">
        <f>Table134789[[#This Row],[G Mass Ratio (kg)]]*1000</f>
        <v>7.2999821161335327E-2</v>
      </c>
      <c r="K745" s="10">
        <f>Table134789[[#This Row],[G Mass Ratio (kt)]]*1000</f>
        <v>0.16386097353343773</v>
      </c>
    </row>
    <row r="746" spans="1:11" x14ac:dyDescent="0.25">
      <c r="A746" s="12">
        <v>745</v>
      </c>
      <c r="B746" s="10">
        <f t="shared" si="57"/>
        <v>6.3</v>
      </c>
      <c r="C746" s="2">
        <f>Table134789[[#This Row],[Number]]*1000000*Table134789[[#This Row],[Multiplier]]</f>
        <v>4693500000</v>
      </c>
      <c r="D746" s="6">
        <f t="shared" si="60"/>
        <v>8.5325248322147551E-3</v>
      </c>
      <c r="E746" s="6">
        <f>Table134789[[#This Row],[Calibration Value]]/Constants!$B$1</f>
        <v>117.19860412529661</v>
      </c>
      <c r="F746" s="6">
        <f t="shared" si="61"/>
        <v>1.2783636944710771E-2</v>
      </c>
      <c r="G746" s="6">
        <f>$C746/Constants!$B$2</f>
        <v>78.224999999999994</v>
      </c>
      <c r="H746" s="9">
        <f t="shared" si="58"/>
        <v>7.2803980012361438E-5</v>
      </c>
      <c r="I746" s="9">
        <f t="shared" si="59"/>
        <v>1.6342137353417412E-4</v>
      </c>
      <c r="J746" s="10">
        <f>Table134789[[#This Row],[G Mass Ratio (kg)]]*1000</f>
        <v>7.2803980012361436E-2</v>
      </c>
      <c r="K746" s="10">
        <f>Table134789[[#This Row],[G Mass Ratio (kt)]]*1000</f>
        <v>0.16342137353417413</v>
      </c>
    </row>
    <row r="747" spans="1:11" x14ac:dyDescent="0.25">
      <c r="A747" s="12">
        <v>746</v>
      </c>
      <c r="B747" s="10">
        <f t="shared" si="57"/>
        <v>6.3</v>
      </c>
      <c r="C747" s="2">
        <f>Table134789[[#This Row],[Number]]*1000000*Table134789[[#This Row],[Multiplier]]</f>
        <v>4699800000</v>
      </c>
      <c r="D747" s="6">
        <f t="shared" si="60"/>
        <v>8.5210871313672817E-3</v>
      </c>
      <c r="E747" s="6">
        <f>Table134789[[#This Row],[Calibration Value]]/Constants!$B$1</f>
        <v>117.3559176878809</v>
      </c>
      <c r="F747" s="6">
        <f t="shared" si="61"/>
        <v>1.2766500702157539E-2</v>
      </c>
      <c r="G747" s="6">
        <f>$C747/Constants!$B$2</f>
        <v>78.33</v>
      </c>
      <c r="H747" s="9">
        <f t="shared" si="58"/>
        <v>7.2608925900353086E-5</v>
      </c>
      <c r="I747" s="9">
        <f t="shared" si="59"/>
        <v>1.6298354017818894E-4</v>
      </c>
      <c r="J747" s="10">
        <f>Table134789[[#This Row],[G Mass Ratio (kg)]]*1000</f>
        <v>7.2608925900353088E-2</v>
      </c>
      <c r="K747" s="10">
        <f>Table134789[[#This Row],[G Mass Ratio (kt)]]*1000</f>
        <v>0.16298354017818895</v>
      </c>
    </row>
    <row r="748" spans="1:11" x14ac:dyDescent="0.25">
      <c r="A748" s="12">
        <v>747</v>
      </c>
      <c r="B748" s="10">
        <f t="shared" si="57"/>
        <v>6.3</v>
      </c>
      <c r="C748" s="2">
        <f>Table134789[[#This Row],[Number]]*1000000*Table134789[[#This Row],[Multiplier]]</f>
        <v>4706100000</v>
      </c>
      <c r="D748" s="6">
        <f t="shared" si="60"/>
        <v>8.509680053547514E-3</v>
      </c>
      <c r="E748" s="6">
        <f>Table134789[[#This Row],[Calibration Value]]/Constants!$B$1</f>
        <v>117.5132312504652</v>
      </c>
      <c r="F748" s="6">
        <f t="shared" si="61"/>
        <v>1.2749410339771785E-2</v>
      </c>
      <c r="G748" s="6">
        <f>$C748/Constants!$B$2</f>
        <v>78.435000000000002</v>
      </c>
      <c r="H748" s="9">
        <f t="shared" si="58"/>
        <v>7.2414654613744424E-5</v>
      </c>
      <c r="I748" s="9">
        <f t="shared" si="59"/>
        <v>1.625474640118797E-4</v>
      </c>
      <c r="J748" s="10">
        <f>Table134789[[#This Row],[G Mass Ratio (kg)]]*1000</f>
        <v>7.2414654613744425E-2</v>
      </c>
      <c r="K748" s="10">
        <f>Table134789[[#This Row],[G Mass Ratio (kt)]]*1000</f>
        <v>0.16254746401187969</v>
      </c>
    </row>
    <row r="749" spans="1:11" x14ac:dyDescent="0.25">
      <c r="A749" s="12">
        <v>748</v>
      </c>
      <c r="B749" s="10">
        <f t="shared" si="57"/>
        <v>6.3</v>
      </c>
      <c r="C749" s="2">
        <f>Table134789[[#This Row],[Number]]*1000000*Table134789[[#This Row],[Multiplier]]</f>
        <v>4712400000</v>
      </c>
      <c r="D749" s="6">
        <f t="shared" si="60"/>
        <v>8.498303475935819E-3</v>
      </c>
      <c r="E749" s="6">
        <f>Table134789[[#This Row],[Calibration Value]]/Constants!$B$1</f>
        <v>117.67054481304949</v>
      </c>
      <c r="F749" s="6">
        <f t="shared" si="61"/>
        <v>1.2732365673542143E-2</v>
      </c>
      <c r="G749" s="6">
        <f>$C749/Constants!$B$2</f>
        <v>78.540000000000006</v>
      </c>
      <c r="H749" s="9">
        <f t="shared" si="58"/>
        <v>7.2221161969102828E-5</v>
      </c>
      <c r="I749" s="9">
        <f t="shared" si="59"/>
        <v>1.6211313564479428E-4</v>
      </c>
      <c r="J749" s="10">
        <f>Table134789[[#This Row],[G Mass Ratio (kg)]]*1000</f>
        <v>7.2221161969102832E-2</v>
      </c>
      <c r="K749" s="10">
        <f>Table134789[[#This Row],[G Mass Ratio (kt)]]*1000</f>
        <v>0.16211313564479427</v>
      </c>
    </row>
    <row r="750" spans="1:11" x14ac:dyDescent="0.25">
      <c r="A750" s="12">
        <v>749</v>
      </c>
      <c r="B750" s="10">
        <f t="shared" si="57"/>
        <v>6.3</v>
      </c>
      <c r="C750" s="2">
        <f>Table134789[[#This Row],[Number]]*1000000*Table134789[[#This Row],[Multiplier]]</f>
        <v>4718700000</v>
      </c>
      <c r="D750" s="6">
        <f t="shared" si="60"/>
        <v>8.4869572763684818E-3</v>
      </c>
      <c r="E750" s="6">
        <f>Table134789[[#This Row],[Calibration Value]]/Constants!$B$1</f>
        <v>117.82785837563378</v>
      </c>
      <c r="F750" s="6">
        <f t="shared" si="61"/>
        <v>1.2715366520439952E-2</v>
      </c>
      <c r="G750" s="6">
        <f>$C750/Constants!$B$2</f>
        <v>78.644999999999996</v>
      </c>
      <c r="H750" s="9">
        <f t="shared" si="58"/>
        <v>7.2028443810903916E-5</v>
      </c>
      <c r="I750" s="9">
        <f t="shared" si="59"/>
        <v>1.6168054574912521E-4</v>
      </c>
      <c r="J750" s="10">
        <f>Table134789[[#This Row],[G Mass Ratio (kg)]]*1000</f>
        <v>7.2028443810903911E-2</v>
      </c>
      <c r="K750" s="10">
        <f>Table134789[[#This Row],[G Mass Ratio (kt)]]*1000</f>
        <v>0.16168054574912522</v>
      </c>
    </row>
    <row r="751" spans="1:11" x14ac:dyDescent="0.25">
      <c r="A751" s="12">
        <v>750</v>
      </c>
      <c r="B751" s="10">
        <f t="shared" si="57"/>
        <v>6.3</v>
      </c>
      <c r="C751" s="2">
        <f>Table134789[[#This Row],[Number]]*1000000*Table134789[[#This Row],[Multiplier]]</f>
        <v>4725000000</v>
      </c>
      <c r="D751" s="6">
        <f t="shared" si="60"/>
        <v>8.4756413333333235E-3</v>
      </c>
      <c r="E751" s="6">
        <f>Table134789[[#This Row],[Calibration Value]]/Constants!$B$1</f>
        <v>117.98517193821807</v>
      </c>
      <c r="F751" s="6">
        <f t="shared" si="61"/>
        <v>1.2698412698412698E-2</v>
      </c>
      <c r="G751" s="6">
        <f>$C751/Constants!$B$2</f>
        <v>78.75</v>
      </c>
      <c r="H751" s="9">
        <f t="shared" si="58"/>
        <v>7.1836496011308274E-5</v>
      </c>
      <c r="I751" s="9">
        <f t="shared" si="59"/>
        <v>1.6124968505920888E-4</v>
      </c>
      <c r="J751" s="10">
        <f>Table134789[[#This Row],[G Mass Ratio (kg)]]*1000</f>
        <v>7.1836496011308273E-2</v>
      </c>
      <c r="K751" s="10">
        <f>Table134789[[#This Row],[G Mass Ratio (kt)]]*1000</f>
        <v>0.16124968505920889</v>
      </c>
    </row>
    <row r="752" spans="1:11" x14ac:dyDescent="0.25">
      <c r="A752" s="12">
        <v>751</v>
      </c>
      <c r="B752" s="10">
        <f t="shared" si="57"/>
        <v>6.3</v>
      </c>
      <c r="C752" s="2">
        <f>Table134789[[#This Row],[Number]]*1000000*Table134789[[#This Row],[Multiplier]]</f>
        <v>4731300000</v>
      </c>
      <c r="D752" s="6">
        <f t="shared" si="60"/>
        <v>8.4643555259653683E-3</v>
      </c>
      <c r="E752" s="6">
        <f>Table134789[[#This Row],[Calibration Value]]/Constants!$B$1</f>
        <v>118.14248550080237</v>
      </c>
      <c r="F752" s="6">
        <f t="shared" si="61"/>
        <v>1.2681504026377528E-2</v>
      </c>
      <c r="G752" s="6">
        <f>$C752/Constants!$B$2</f>
        <v>78.855000000000004</v>
      </c>
      <c r="H752" s="9">
        <f t="shared" si="58"/>
        <v>7.1645314469940467E-5</v>
      </c>
      <c r="I752" s="9">
        <f t="shared" si="59"/>
        <v>1.6082054437102945E-4</v>
      </c>
      <c r="J752" s="10">
        <f>Table134789[[#This Row],[G Mass Ratio (kg)]]*1000</f>
        <v>7.1645314469940463E-2</v>
      </c>
      <c r="K752" s="10">
        <f>Table134789[[#This Row],[G Mass Ratio (kt)]]*1000</f>
        <v>0.16082054437102944</v>
      </c>
    </row>
    <row r="753" spans="1:11" x14ac:dyDescent="0.25">
      <c r="A753" s="12">
        <v>752</v>
      </c>
      <c r="B753" s="10">
        <f t="shared" si="57"/>
        <v>6.3</v>
      </c>
      <c r="C753" s="2">
        <f>Table134789[[#This Row],[Number]]*1000000*Table134789[[#This Row],[Multiplier]]</f>
        <v>4737600000</v>
      </c>
      <c r="D753" s="6">
        <f t="shared" si="60"/>
        <v>8.4530997340425424E-3</v>
      </c>
      <c r="E753" s="6">
        <f>Table134789[[#This Row],[Calibration Value]]/Constants!$B$1</f>
        <v>118.29979906338666</v>
      </c>
      <c r="F753" s="6">
        <f t="shared" si="61"/>
        <v>1.2664640324214793E-2</v>
      </c>
      <c r="G753" s="6">
        <f>$C753/Constants!$B$2</f>
        <v>78.959999999999994</v>
      </c>
      <c r="H753" s="9">
        <f t="shared" si="58"/>
        <v>7.1454895113670099E-5</v>
      </c>
      <c r="I753" s="9">
        <f t="shared" si="59"/>
        <v>1.6039311454172739E-4</v>
      </c>
      <c r="J753" s="10">
        <f>Table134789[[#This Row],[G Mass Ratio (kg)]]*1000</f>
        <v>7.1454895113670105E-2</v>
      </c>
      <c r="K753" s="10">
        <f>Table134789[[#This Row],[G Mass Ratio (kt)]]*1000</f>
        <v>0.16039311454172739</v>
      </c>
    </row>
    <row r="754" spans="1:11" x14ac:dyDescent="0.25">
      <c r="A754" s="12">
        <v>753</v>
      </c>
      <c r="B754" s="10">
        <f t="shared" si="57"/>
        <v>6.3</v>
      </c>
      <c r="C754" s="2">
        <f>Table134789[[#This Row],[Number]]*1000000*Table134789[[#This Row],[Multiplier]]</f>
        <v>4743900000</v>
      </c>
      <c r="D754" s="6">
        <f t="shared" si="60"/>
        <v>8.4418738379813986E-3</v>
      </c>
      <c r="E754" s="6">
        <f>Table134789[[#This Row],[Calibration Value]]/Constants!$B$1</f>
        <v>118.45711262597094</v>
      </c>
      <c r="F754" s="6">
        <f t="shared" si="61"/>
        <v>1.2647821412761651E-2</v>
      </c>
      <c r="G754" s="6">
        <f>$C754/Constants!$B$2</f>
        <v>79.064999999999998</v>
      </c>
      <c r="H754" s="9">
        <f t="shared" si="58"/>
        <v>7.1265233896394795E-5</v>
      </c>
      <c r="I754" s="9">
        <f t="shared" si="59"/>
        <v>1.5996738648911213E-4</v>
      </c>
      <c r="J754" s="10">
        <f>Table134789[[#This Row],[G Mass Ratio (kg)]]*1000</f>
        <v>7.1265233896394789E-2</v>
      </c>
      <c r="K754" s="10">
        <f>Table134789[[#This Row],[G Mass Ratio (kt)]]*1000</f>
        <v>0.15996738648911213</v>
      </c>
    </row>
    <row r="755" spans="1:11" x14ac:dyDescent="0.25">
      <c r="A755" s="12">
        <v>754</v>
      </c>
      <c r="B755" s="10">
        <f t="shared" si="57"/>
        <v>6.3</v>
      </c>
      <c r="C755" s="2">
        <f>Table134789[[#This Row],[Number]]*1000000*Table134789[[#This Row],[Multiplier]]</f>
        <v>4750200000</v>
      </c>
      <c r="D755" s="6">
        <f t="shared" si="60"/>
        <v>8.4306777188328814E-3</v>
      </c>
      <c r="E755" s="6">
        <f>Table134789[[#This Row],[Calibration Value]]/Constants!$B$1</f>
        <v>118.61442618855523</v>
      </c>
      <c r="F755" s="6">
        <f t="shared" si="61"/>
        <v>1.2631047113805735E-2</v>
      </c>
      <c r="G755" s="6">
        <f>$C755/Constants!$B$2</f>
        <v>79.17</v>
      </c>
      <c r="H755" s="9">
        <f t="shared" si="58"/>
        <v>7.1076326798825192E-5</v>
      </c>
      <c r="I755" s="9">
        <f t="shared" si="59"/>
        <v>1.595433511911802E-4</v>
      </c>
      <c r="J755" s="10">
        <f>Table134789[[#This Row],[G Mass Ratio (kg)]]*1000</f>
        <v>7.1076326798825196E-2</v>
      </c>
      <c r="K755" s="10">
        <f>Table134789[[#This Row],[G Mass Ratio (kt)]]*1000</f>
        <v>0.15954335119118018</v>
      </c>
    </row>
    <row r="756" spans="1:11" x14ac:dyDescent="0.25">
      <c r="A756" s="12">
        <v>755</v>
      </c>
      <c r="B756" s="10">
        <f t="shared" si="57"/>
        <v>6.3</v>
      </c>
      <c r="C756" s="2">
        <f>Table134789[[#This Row],[Number]]*1000000*Table134789[[#This Row],[Multiplier]]</f>
        <v>4756500000</v>
      </c>
      <c r="D756" s="6">
        <f t="shared" si="60"/>
        <v>8.419511258278136E-3</v>
      </c>
      <c r="E756" s="6">
        <f>Table134789[[#This Row],[Calibration Value]]/Constants!$B$1</f>
        <v>118.77173975113952</v>
      </c>
      <c r="F756" s="6">
        <f t="shared" si="61"/>
        <v>1.2614317250078838E-2</v>
      </c>
      <c r="G756" s="6">
        <f>$C756/Constants!$B$2</f>
        <v>79.275000000000006</v>
      </c>
      <c r="H756" s="9">
        <f t="shared" si="58"/>
        <v>7.0888169828272284E-5</v>
      </c>
      <c r="I756" s="9">
        <f t="shared" si="59"/>
        <v>1.5912099968563653E-4</v>
      </c>
      <c r="J756" s="10">
        <f>Table134789[[#This Row],[G Mass Ratio (kg)]]*1000</f>
        <v>7.0888169828272285E-2</v>
      </c>
      <c r="K756" s="10">
        <f>Table134789[[#This Row],[G Mass Ratio (kt)]]*1000</f>
        <v>0.15912099968563653</v>
      </c>
    </row>
    <row r="757" spans="1:11" x14ac:dyDescent="0.25">
      <c r="A757" s="12">
        <v>756</v>
      </c>
      <c r="B757" s="10">
        <f t="shared" si="57"/>
        <v>6.3</v>
      </c>
      <c r="C757" s="2">
        <f>Table134789[[#This Row],[Number]]*1000000*Table134789[[#This Row],[Multiplier]]</f>
        <v>4762800000</v>
      </c>
      <c r="D757" s="6">
        <f t="shared" si="60"/>
        <v>8.4083743386243279E-3</v>
      </c>
      <c r="E757" s="6">
        <f>Table134789[[#This Row],[Calibration Value]]/Constants!$B$1</f>
        <v>118.92905331372381</v>
      </c>
      <c r="F757" s="6">
        <f t="shared" si="61"/>
        <v>1.2597631645250693E-2</v>
      </c>
      <c r="G757" s="6">
        <f>$C757/Constants!$B$2</f>
        <v>79.38</v>
      </c>
      <c r="H757" s="9">
        <f t="shared" si="58"/>
        <v>7.0700759018436099E-5</v>
      </c>
      <c r="I757" s="9">
        <f t="shared" si="59"/>
        <v>1.5870032306942167E-4</v>
      </c>
      <c r="J757" s="10">
        <f>Table134789[[#This Row],[G Mass Ratio (kg)]]*1000</f>
        <v>7.0700759018436102E-2</v>
      </c>
      <c r="K757" s="10">
        <f>Table134789[[#This Row],[G Mass Ratio (kt)]]*1000</f>
        <v>0.15870032306942167</v>
      </c>
    </row>
    <row r="758" spans="1:11" x14ac:dyDescent="0.25">
      <c r="A758" s="12">
        <v>757</v>
      </c>
      <c r="B758" s="10">
        <f t="shared" si="57"/>
        <v>6.3</v>
      </c>
      <c r="C758" s="2">
        <f>Table134789[[#This Row],[Number]]*1000000*Table134789[[#This Row],[Multiplier]]</f>
        <v>4769100000</v>
      </c>
      <c r="D758" s="6">
        <f t="shared" si="60"/>
        <v>8.3972668428005191E-3</v>
      </c>
      <c r="E758" s="6">
        <f>Table134789[[#This Row],[Calibration Value]]/Constants!$B$1</f>
        <v>119.08636687630811</v>
      </c>
      <c r="F758" s="6">
        <f t="shared" si="61"/>
        <v>1.2580990123922752E-2</v>
      </c>
      <c r="G758" s="6">
        <f>$C758/Constants!$B$2</f>
        <v>79.484999999999999</v>
      </c>
      <c r="H758" s="9">
        <f t="shared" si="58"/>
        <v>7.0514090429196991E-5</v>
      </c>
      <c r="I758" s="9">
        <f t="shared" si="59"/>
        <v>1.5828131249824183E-4</v>
      </c>
      <c r="J758" s="10">
        <f>Table134789[[#This Row],[G Mass Ratio (kg)]]*1000</f>
        <v>7.0514090429196985E-2</v>
      </c>
      <c r="K758" s="10">
        <f>Table134789[[#This Row],[G Mass Ratio (kt)]]*1000</f>
        <v>0.15828131249824182</v>
      </c>
    </row>
    <row r="759" spans="1:11" x14ac:dyDescent="0.25">
      <c r="A759" s="12">
        <v>758</v>
      </c>
      <c r="B759" s="10">
        <f t="shared" si="57"/>
        <v>6.3</v>
      </c>
      <c r="C759" s="2">
        <f>Table134789[[#This Row],[Number]]*1000000*Table134789[[#This Row],[Multiplier]]</f>
        <v>4775400000</v>
      </c>
      <c r="D759" s="6">
        <f t="shared" si="60"/>
        <v>8.3861886543535515E-3</v>
      </c>
      <c r="E759" s="6">
        <f>Table134789[[#This Row],[Calibration Value]]/Constants!$B$1</f>
        <v>119.2436804388924</v>
      </c>
      <c r="F759" s="6">
        <f t="shared" si="61"/>
        <v>1.2564392511622063E-2</v>
      </c>
      <c r="G759" s="6">
        <f>$C759/Constants!$B$2</f>
        <v>79.59</v>
      </c>
      <c r="H759" s="9">
        <f t="shared" si="58"/>
        <v>7.0328160146408228E-5</v>
      </c>
      <c r="I759" s="9">
        <f t="shared" si="59"/>
        <v>1.5786395918610457E-4</v>
      </c>
      <c r="J759" s="10">
        <f>Table134789[[#This Row],[G Mass Ratio (kg)]]*1000</f>
        <v>7.0328160146408233E-2</v>
      </c>
      <c r="K759" s="10">
        <f>Table134789[[#This Row],[G Mass Ratio (kt)]]*1000</f>
        <v>0.15786395918610457</v>
      </c>
    </row>
    <row r="760" spans="1:11" x14ac:dyDescent="0.25">
      <c r="A760" s="12">
        <v>759</v>
      </c>
      <c r="B760" s="10">
        <f t="shared" si="57"/>
        <v>6.3</v>
      </c>
      <c r="C760" s="2">
        <f>Table134789[[#This Row],[Number]]*1000000*Table134789[[#This Row],[Multiplier]]</f>
        <v>4781700000</v>
      </c>
      <c r="D760" s="6">
        <f t="shared" si="60"/>
        <v>8.3751396574439953E-3</v>
      </c>
      <c r="E760" s="6">
        <f>Table134789[[#This Row],[Calibration Value]]/Constants!$B$1</f>
        <v>119.40099400147669</v>
      </c>
      <c r="F760" s="6">
        <f t="shared" si="61"/>
        <v>1.2547838634795158E-2</v>
      </c>
      <c r="G760" s="6">
        <f>$C760/Constants!$B$2</f>
        <v>79.694999999999993</v>
      </c>
      <c r="H760" s="9">
        <f t="shared" si="58"/>
        <v>7.0142964281691124E-5</v>
      </c>
      <c r="I760" s="9">
        <f t="shared" si="59"/>
        <v>1.5744825440485802E-4</v>
      </c>
      <c r="J760" s="10">
        <f>Table134789[[#This Row],[G Mass Ratio (kg)]]*1000</f>
        <v>7.0142964281691131E-2</v>
      </c>
      <c r="K760" s="10">
        <f>Table134789[[#This Row],[G Mass Ratio (kt)]]*1000</f>
        <v>0.15744825440485802</v>
      </c>
    </row>
    <row r="761" spans="1:11" x14ac:dyDescent="0.25">
      <c r="A761" s="12">
        <v>760</v>
      </c>
      <c r="B761" s="10">
        <f t="shared" si="57"/>
        <v>6.3</v>
      </c>
      <c r="C761" s="2">
        <f>Table134789[[#This Row],[Number]]*1000000*Table134789[[#This Row],[Multiplier]]</f>
        <v>4788000000</v>
      </c>
      <c r="D761" s="6">
        <f t="shared" si="60"/>
        <v>8.3641197368420957E-3</v>
      </c>
      <c r="E761" s="6">
        <f>Table134789[[#This Row],[Calibration Value]]/Constants!$B$1</f>
        <v>119.55830756406098</v>
      </c>
      <c r="F761" s="6">
        <f t="shared" si="61"/>
        <v>1.2531328320802006E-2</v>
      </c>
      <c r="G761" s="6">
        <f>$C761/Constants!$B$2</f>
        <v>79.8</v>
      </c>
      <c r="H761" s="9">
        <f t="shared" si="58"/>
        <v>6.995849897223149E-5</v>
      </c>
      <c r="I761" s="9">
        <f t="shared" si="59"/>
        <v>1.5703418948373444E-4</v>
      </c>
      <c r="J761" s="10">
        <f>Table134789[[#This Row],[G Mass Ratio (kg)]]*1000</f>
        <v>6.9958498972231484E-2</v>
      </c>
      <c r="K761" s="10">
        <f>Table134789[[#This Row],[G Mass Ratio (kt)]]*1000</f>
        <v>0.15703418948373443</v>
      </c>
    </row>
    <row r="762" spans="1:11" x14ac:dyDescent="0.25">
      <c r="A762" s="12">
        <v>761</v>
      </c>
      <c r="B762" s="10">
        <f t="shared" si="57"/>
        <v>6.3</v>
      </c>
      <c r="C762" s="2">
        <f>Table134789[[#This Row],[Number]]*1000000*Table134789[[#This Row],[Multiplier]]</f>
        <v>4794300000</v>
      </c>
      <c r="D762" s="6">
        <f t="shared" si="60"/>
        <v>8.3531287779237736E-3</v>
      </c>
      <c r="E762" s="6">
        <f>Table134789[[#This Row],[Calibration Value]]/Constants!$B$1</f>
        <v>119.71562112664527</v>
      </c>
      <c r="F762" s="6">
        <f t="shared" si="61"/>
        <v>1.2514861397910018E-2</v>
      </c>
      <c r="G762" s="6">
        <f>$C762/Constants!$B$2</f>
        <v>79.905000000000001</v>
      </c>
      <c r="H762" s="9">
        <f t="shared" si="58"/>
        <v>6.9774760380578312E-5</v>
      </c>
      <c r="I762" s="9">
        <f t="shared" si="59"/>
        <v>1.5662175580889829E-4</v>
      </c>
      <c r="J762" s="10">
        <f>Table134789[[#This Row],[G Mass Ratio (kg)]]*1000</f>
        <v>6.977476038057831E-2</v>
      </c>
      <c r="K762" s="10">
        <f>Table134789[[#This Row],[G Mass Ratio (kt)]]*1000</f>
        <v>0.15662175580889828</v>
      </c>
    </row>
    <row r="763" spans="1:11" x14ac:dyDescent="0.25">
      <c r="A763" s="12">
        <v>762</v>
      </c>
      <c r="B763" s="10">
        <f t="shared" si="57"/>
        <v>6.3</v>
      </c>
      <c r="C763" s="2">
        <f>Table134789[[#This Row],[Number]]*1000000*Table134789[[#This Row],[Multiplier]]</f>
        <v>4800600000</v>
      </c>
      <c r="D763" s="6">
        <f t="shared" si="60"/>
        <v>8.3421666666666557E-3</v>
      </c>
      <c r="E763" s="6">
        <f>Table134789[[#This Row],[Calibration Value]]/Constants!$B$1</f>
        <v>119.87293468922957</v>
      </c>
      <c r="F763" s="6">
        <f t="shared" si="61"/>
        <v>1.2498437695288089E-2</v>
      </c>
      <c r="G763" s="6">
        <f>$C763/Constants!$B$2</f>
        <v>80.010000000000005</v>
      </c>
      <c r="H763" s="9">
        <f t="shared" si="58"/>
        <v>6.9591744694444258E-5</v>
      </c>
      <c r="I763" s="9">
        <f t="shared" si="59"/>
        <v>1.5621094482299824E-4</v>
      </c>
      <c r="J763" s="10">
        <f>Table134789[[#This Row],[G Mass Ratio (kg)]]*1000</f>
        <v>6.9591744694444263E-2</v>
      </c>
      <c r="K763" s="10">
        <f>Table134789[[#This Row],[G Mass Ratio (kt)]]*1000</f>
        <v>0.15621094482299824</v>
      </c>
    </row>
    <row r="764" spans="1:11" x14ac:dyDescent="0.25">
      <c r="A764" s="12">
        <v>763</v>
      </c>
      <c r="B764" s="10">
        <f t="shared" si="57"/>
        <v>6.3</v>
      </c>
      <c r="C764" s="2">
        <f>Table134789[[#This Row],[Number]]*1000000*Table134789[[#This Row],[Multiplier]]</f>
        <v>4806900000</v>
      </c>
      <c r="D764" s="6">
        <f t="shared" si="60"/>
        <v>8.3312332896461234E-3</v>
      </c>
      <c r="E764" s="6">
        <f>Table134789[[#This Row],[Calibration Value]]/Constants!$B$1</f>
        <v>120.03024825181384</v>
      </c>
      <c r="F764" s="6">
        <f t="shared" si="61"/>
        <v>1.2482057043000688E-2</v>
      </c>
      <c r="G764" s="6">
        <f>$C764/Constants!$B$2</f>
        <v>80.114999999999995</v>
      </c>
      <c r="H764" s="9">
        <f t="shared" si="58"/>
        <v>6.940944812650777E-5</v>
      </c>
      <c r="I764" s="9">
        <f t="shared" si="59"/>
        <v>1.5580174802472306E-4</v>
      </c>
      <c r="J764" s="10">
        <f>Table134789[[#This Row],[G Mass Ratio (kg)]]*1000</f>
        <v>6.9409448126507775E-2</v>
      </c>
      <c r="K764" s="10">
        <f>Table134789[[#This Row],[G Mass Ratio (kt)]]*1000</f>
        <v>0.15580174802472307</v>
      </c>
    </row>
    <row r="765" spans="1:11" x14ac:dyDescent="0.25">
      <c r="A765" s="12">
        <v>764</v>
      </c>
      <c r="B765" s="10">
        <f t="shared" si="57"/>
        <v>6.3</v>
      </c>
      <c r="C765" s="2">
        <f>Table134789[[#This Row],[Number]]*1000000*Table134789[[#This Row],[Multiplier]]</f>
        <v>4813200000</v>
      </c>
      <c r="D765" s="6">
        <f t="shared" si="60"/>
        <v>8.3203285340314043E-3</v>
      </c>
      <c r="E765" s="6">
        <f>Table134789[[#This Row],[Calibration Value]]/Constants!$B$1</f>
        <v>120.18756181439814</v>
      </c>
      <c r="F765" s="6">
        <f t="shared" si="61"/>
        <v>1.2465719272001994E-2</v>
      </c>
      <c r="G765" s="6">
        <f>$C765/Constants!$B$2</f>
        <v>80.22</v>
      </c>
      <c r="H765" s="9">
        <f t="shared" si="58"/>
        <v>6.9227866914217177E-5</v>
      </c>
      <c r="I765" s="9">
        <f t="shared" si="59"/>
        <v>1.5539415696836192E-4</v>
      </c>
      <c r="J765" s="10">
        <f>Table134789[[#This Row],[G Mass Ratio (kg)]]*1000</f>
        <v>6.9227866914217173E-2</v>
      </c>
      <c r="K765" s="10">
        <f>Table134789[[#This Row],[G Mass Ratio (kt)]]*1000</f>
        <v>0.15539415696836192</v>
      </c>
    </row>
    <row r="766" spans="1:11" x14ac:dyDescent="0.25">
      <c r="A766" s="12">
        <v>765</v>
      </c>
      <c r="B766" s="10">
        <f t="shared" si="57"/>
        <v>6.3</v>
      </c>
      <c r="C766" s="2">
        <f>Table134789[[#This Row],[Number]]*1000000*Table134789[[#This Row],[Multiplier]]</f>
        <v>4819500000</v>
      </c>
      <c r="D766" s="6">
        <f t="shared" si="60"/>
        <v>8.3094522875816895E-3</v>
      </c>
      <c r="E766" s="6">
        <f>Table134789[[#This Row],[Calibration Value]]/Constants!$B$1</f>
        <v>120.34487537698243</v>
      </c>
      <c r="F766" s="6">
        <f t="shared" si="61"/>
        <v>1.2449424214130096E-2</v>
      </c>
      <c r="G766" s="6">
        <f>$C766/Constants!$B$2</f>
        <v>80.325000000000003</v>
      </c>
      <c r="H766" s="9">
        <f t="shared" si="58"/>
        <v>6.904699731959658E-5</v>
      </c>
      <c r="I766" s="9">
        <f t="shared" si="59"/>
        <v>1.5498816326336875E-4</v>
      </c>
      <c r="J766" s="10">
        <f>Table134789[[#This Row],[G Mass Ratio (kg)]]*1000</f>
        <v>6.9046997319596584E-2</v>
      </c>
      <c r="K766" s="10">
        <f>Table134789[[#This Row],[G Mass Ratio (kt)]]*1000</f>
        <v>0.15498816326336876</v>
      </c>
    </row>
    <row r="767" spans="1:11" x14ac:dyDescent="0.25">
      <c r="A767" s="12">
        <v>766</v>
      </c>
      <c r="B767" s="10">
        <f t="shared" si="57"/>
        <v>6.3</v>
      </c>
      <c r="C767" s="2">
        <f>Table134789[[#This Row],[Number]]*1000000*Table134789[[#This Row],[Multiplier]]</f>
        <v>4825800000</v>
      </c>
      <c r="D767" s="6">
        <f t="shared" si="60"/>
        <v>8.2986044386422885E-3</v>
      </c>
      <c r="E767" s="6">
        <f>Table134789[[#This Row],[Calibration Value]]/Constants!$B$1</f>
        <v>120.50218893956672</v>
      </c>
      <c r="F767" s="6">
        <f t="shared" si="61"/>
        <v>1.2433171702101205E-2</v>
      </c>
      <c r="G767" s="6">
        <f>$C767/Constants!$B$2</f>
        <v>80.430000000000007</v>
      </c>
      <c r="H767" s="9">
        <f t="shared" si="58"/>
        <v>6.8866835629053489E-5</v>
      </c>
      <c r="I767" s="9">
        <f t="shared" si="59"/>
        <v>1.5458375857393017E-4</v>
      </c>
      <c r="J767" s="10">
        <f>Table134789[[#This Row],[G Mass Ratio (kg)]]*1000</f>
        <v>6.8866835629053491E-2</v>
      </c>
      <c r="K767" s="10">
        <f>Table134789[[#This Row],[G Mass Ratio (kt)]]*1000</f>
        <v>0.15458375857393017</v>
      </c>
    </row>
    <row r="768" spans="1:11" x14ac:dyDescent="0.25">
      <c r="A768" s="12">
        <v>767</v>
      </c>
      <c r="B768" s="10">
        <f t="shared" si="57"/>
        <v>6.3</v>
      </c>
      <c r="C768" s="2">
        <f>Table134789[[#This Row],[Number]]*1000000*Table134789[[#This Row],[Multiplier]]</f>
        <v>4832100000</v>
      </c>
      <c r="D768" s="6">
        <f t="shared" si="60"/>
        <v>8.2877848761407982E-3</v>
      </c>
      <c r="E768" s="6">
        <f>Table134789[[#This Row],[Calibration Value]]/Constants!$B$1</f>
        <v>120.65950250215101</v>
      </c>
      <c r="F768" s="6">
        <f t="shared" si="61"/>
        <v>1.2416961569503943E-2</v>
      </c>
      <c r="G768" s="6">
        <f>$C768/Constants!$B$2</f>
        <v>80.534999999999997</v>
      </c>
      <c r="H768" s="9">
        <f t="shared" si="58"/>
        <v>6.868737815318814E-5</v>
      </c>
      <c r="I768" s="9">
        <f t="shared" si="59"/>
        <v>1.5418093461853783E-4</v>
      </c>
      <c r="J768" s="10">
        <f>Table134789[[#This Row],[G Mass Ratio (kg)]]*1000</f>
        <v>6.8687378153188136E-2</v>
      </c>
      <c r="K768" s="10">
        <f>Table134789[[#This Row],[G Mass Ratio (kt)]]*1000</f>
        <v>0.15418093461853782</v>
      </c>
    </row>
    <row r="769" spans="1:11" x14ac:dyDescent="0.25">
      <c r="A769" s="12">
        <v>768</v>
      </c>
      <c r="B769" s="10">
        <f t="shared" si="57"/>
        <v>6.3</v>
      </c>
      <c r="C769" s="2">
        <f>Table134789[[#This Row],[Number]]*1000000*Table134789[[#This Row],[Multiplier]]</f>
        <v>4838400000</v>
      </c>
      <c r="D769" s="6">
        <f t="shared" si="60"/>
        <v>8.2769934895833234E-3</v>
      </c>
      <c r="E769" s="6">
        <f>Table134789[[#This Row],[Calibration Value]]/Constants!$B$1</f>
        <v>120.81681606473531</v>
      </c>
      <c r="F769" s="6">
        <f t="shared" si="61"/>
        <v>1.240079365079365E-2</v>
      </c>
      <c r="G769" s="6">
        <f>$C769/Constants!$B$2</f>
        <v>80.64</v>
      </c>
      <c r="H769" s="9">
        <f t="shared" si="58"/>
        <v>6.8508621226604719E-5</v>
      </c>
      <c r="I769" s="9">
        <f t="shared" si="59"/>
        <v>1.537796831695641E-4</v>
      </c>
      <c r="J769" s="10">
        <f>Table134789[[#This Row],[G Mass Ratio (kg)]]*1000</f>
        <v>6.8508621226604713E-2</v>
      </c>
      <c r="K769" s="10">
        <f>Table134789[[#This Row],[G Mass Ratio (kt)]]*1000</f>
        <v>0.15377968316956409</v>
      </c>
    </row>
    <row r="770" spans="1:11" x14ac:dyDescent="0.25">
      <c r="A770" s="12">
        <v>769</v>
      </c>
      <c r="B770" s="10">
        <f t="shared" ref="B770:B833" si="62">6.3</f>
        <v>6.3</v>
      </c>
      <c r="C770" s="2">
        <f>Table134789[[#This Row],[Number]]*1000000*Table134789[[#This Row],[Multiplier]]</f>
        <v>4844700000</v>
      </c>
      <c r="D770" s="6">
        <f t="shared" si="60"/>
        <v>8.2662301690507051E-3</v>
      </c>
      <c r="E770" s="6">
        <f>Table134789[[#This Row],[Calibration Value]]/Constants!$B$1</f>
        <v>120.9741296273196</v>
      </c>
      <c r="F770" s="6">
        <f t="shared" si="61"/>
        <v>1.2384667781286766E-2</v>
      </c>
      <c r="G770" s="6">
        <f>$C770/Constants!$B$2</f>
        <v>80.745000000000005</v>
      </c>
      <c r="H770" s="9">
        <f t="shared" ref="H770:H833" si="63">POWER($D770,2)</f>
        <v>6.8330561207724055E-5</v>
      </c>
      <c r="I770" s="9">
        <f t="shared" ref="I770:I833" si="64">POWER($F770,2)</f>
        <v>1.5337999605284248E-4</v>
      </c>
      <c r="J770" s="10">
        <f>Table134789[[#This Row],[G Mass Ratio (kg)]]*1000</f>
        <v>6.8330561207724058E-2</v>
      </c>
      <c r="K770" s="10">
        <f>Table134789[[#This Row],[G Mass Ratio (kt)]]*1000</f>
        <v>0.15337999605284247</v>
      </c>
    </row>
    <row r="771" spans="1:11" x14ac:dyDescent="0.25">
      <c r="A771" s="12">
        <v>770</v>
      </c>
      <c r="B771" s="10">
        <f t="shared" si="62"/>
        <v>6.3</v>
      </c>
      <c r="C771" s="2">
        <f>Table134789[[#This Row],[Number]]*1000000*Table134789[[#This Row],[Multiplier]]</f>
        <v>4851000000</v>
      </c>
      <c r="D771" s="6">
        <f t="shared" si="60"/>
        <v>8.2554948051947949E-3</v>
      </c>
      <c r="E771" s="6">
        <f>Table134789[[#This Row],[Calibration Value]]/Constants!$B$1</f>
        <v>121.13144318990389</v>
      </c>
      <c r="F771" s="6">
        <f t="shared" si="61"/>
        <v>1.2368583797155226E-2</v>
      </c>
      <c r="G771" s="6">
        <f>$C771/Constants!$B$2</f>
        <v>80.849999999999994</v>
      </c>
      <c r="H771" s="9">
        <f t="shared" si="63"/>
        <v>6.8153194478598247E-5</v>
      </c>
      <c r="I771" s="9">
        <f t="shared" si="64"/>
        <v>1.529818651472508E-4</v>
      </c>
      <c r="J771" s="10">
        <f>Table134789[[#This Row],[G Mass Ratio (kg)]]*1000</f>
        <v>6.8153194478598245E-2</v>
      </c>
      <c r="K771" s="10">
        <f>Table134789[[#This Row],[G Mass Ratio (kt)]]*1000</f>
        <v>0.15298186514725079</v>
      </c>
    </row>
    <row r="772" spans="1:11" x14ac:dyDescent="0.25">
      <c r="A772" s="12">
        <v>771</v>
      </c>
      <c r="B772" s="10">
        <f t="shared" si="62"/>
        <v>6.3</v>
      </c>
      <c r="C772" s="2">
        <f>Table134789[[#This Row],[Number]]*1000000*Table134789[[#This Row],[Multiplier]]</f>
        <v>4857300000</v>
      </c>
      <c r="D772" s="6">
        <f t="shared" si="60"/>
        <v>8.2447872892347489E-3</v>
      </c>
      <c r="E772" s="6">
        <f>Table134789[[#This Row],[Calibration Value]]/Constants!$B$1</f>
        <v>121.28875675248818</v>
      </c>
      <c r="F772" s="6">
        <f t="shared" si="61"/>
        <v>1.2352541535420912E-2</v>
      </c>
      <c r="G772" s="6">
        <f>$C772/Constants!$B$2</f>
        <v>80.954999999999998</v>
      </c>
      <c r="H772" s="9">
        <f t="shared" si="63"/>
        <v>6.7976517444726879E-5</v>
      </c>
      <c r="I772" s="9">
        <f t="shared" si="64"/>
        <v>1.5258528238429884E-4</v>
      </c>
      <c r="J772" s="10">
        <f>Table134789[[#This Row],[G Mass Ratio (kg)]]*1000</f>
        <v>6.7976517444726881E-2</v>
      </c>
      <c r="K772" s="10">
        <f>Table134789[[#This Row],[G Mass Ratio (kt)]]*1000</f>
        <v>0.15258528238429883</v>
      </c>
    </row>
    <row r="773" spans="1:11" x14ac:dyDescent="0.25">
      <c r="A773" s="12">
        <v>772</v>
      </c>
      <c r="B773" s="10">
        <f t="shared" si="62"/>
        <v>6.3</v>
      </c>
      <c r="C773" s="2">
        <f>Table134789[[#This Row],[Number]]*1000000*Table134789[[#This Row],[Multiplier]]</f>
        <v>4863600000</v>
      </c>
      <c r="D773" s="6">
        <f t="shared" si="60"/>
        <v>8.2341075129533578E-3</v>
      </c>
      <c r="E773" s="6">
        <f>Table134789[[#This Row],[Calibration Value]]/Constants!$B$1</f>
        <v>121.44607031507246</v>
      </c>
      <c r="F773" s="6">
        <f t="shared" si="61"/>
        <v>1.2336540833950161E-2</v>
      </c>
      <c r="G773" s="6">
        <f>$C773/Constants!$B$2</f>
        <v>81.06</v>
      </c>
      <c r="H773" s="9">
        <f t="shared" si="63"/>
        <v>6.7800526534874926E-5</v>
      </c>
      <c r="I773" s="9">
        <f t="shared" si="64"/>
        <v>1.5219023974771972E-4</v>
      </c>
      <c r="J773" s="10">
        <f>Table134789[[#This Row],[G Mass Ratio (kg)]]*1000</f>
        <v>6.7800526534874922E-2</v>
      </c>
      <c r="K773" s="10">
        <f>Table134789[[#This Row],[G Mass Ratio (kt)]]*1000</f>
        <v>0.15219023974771972</v>
      </c>
    </row>
    <row r="774" spans="1:11" x14ac:dyDescent="0.25">
      <c r="A774" s="12">
        <v>773</v>
      </c>
      <c r="B774" s="10">
        <f t="shared" si="62"/>
        <v>6.3</v>
      </c>
      <c r="C774" s="2">
        <f>Table134789[[#This Row],[Number]]*1000000*Table134789[[#This Row],[Multiplier]]</f>
        <v>4869900000</v>
      </c>
      <c r="D774" s="6">
        <f t="shared" si="60"/>
        <v>8.2234553686933928E-3</v>
      </c>
      <c r="E774" s="6">
        <f>Table134789[[#This Row],[Calibration Value]]/Constants!$B$1</f>
        <v>121.60338387765675</v>
      </c>
      <c r="F774" s="6">
        <f t="shared" si="61"/>
        <v>1.2320581531448284E-2</v>
      </c>
      <c r="G774" s="6">
        <f>$C774/Constants!$B$2</f>
        <v>81.165000000000006</v>
      </c>
      <c r="H774" s="9">
        <f t="shared" si="63"/>
        <v>6.7625218200892187E-5</v>
      </c>
      <c r="I774" s="9">
        <f t="shared" si="64"/>
        <v>1.5179672927306454E-4</v>
      </c>
      <c r="J774" s="10">
        <f>Table134789[[#This Row],[G Mass Ratio (kg)]]*1000</f>
        <v>6.7625218200892193E-2</v>
      </c>
      <c r="K774" s="10">
        <f>Table134789[[#This Row],[G Mass Ratio (kt)]]*1000</f>
        <v>0.15179672927306453</v>
      </c>
    </row>
    <row r="775" spans="1:11" x14ac:dyDescent="0.25">
      <c r="A775" s="12">
        <v>774</v>
      </c>
      <c r="B775" s="10">
        <f t="shared" si="62"/>
        <v>6.3</v>
      </c>
      <c r="C775" s="2">
        <f>Table134789[[#This Row],[Number]]*1000000*Table134789[[#This Row],[Multiplier]]</f>
        <v>4876200000</v>
      </c>
      <c r="D775" s="6">
        <f t="shared" si="60"/>
        <v>8.2128307493539963E-3</v>
      </c>
      <c r="E775" s="6">
        <f>Table134789[[#This Row],[Calibration Value]]/Constants!$B$1</f>
        <v>121.76069744024105</v>
      </c>
      <c r="F775" s="6">
        <f t="shared" si="61"/>
        <v>1.2304663467454166E-2</v>
      </c>
      <c r="G775" s="6">
        <f>$C775/Constants!$B$2</f>
        <v>81.27</v>
      </c>
      <c r="H775" s="9">
        <f t="shared" si="63"/>
        <v>6.745058891753453E-5</v>
      </c>
      <c r="I775" s="9">
        <f t="shared" si="64"/>
        <v>1.5140474304730118E-4</v>
      </c>
      <c r="J775" s="10">
        <f>Table134789[[#This Row],[G Mass Ratio (kg)]]*1000</f>
        <v>6.7450588917534526E-2</v>
      </c>
      <c r="K775" s="10">
        <f>Table134789[[#This Row],[G Mass Ratio (kt)]]*1000</f>
        <v>0.15140474304730117</v>
      </c>
    </row>
    <row r="776" spans="1:11" x14ac:dyDescent="0.25">
      <c r="A776" s="12">
        <v>775</v>
      </c>
      <c r="B776" s="10">
        <f t="shared" si="62"/>
        <v>6.3</v>
      </c>
      <c r="C776" s="2">
        <f>Table134789[[#This Row],[Number]]*1000000*Table134789[[#This Row],[Multiplier]]</f>
        <v>4882500000</v>
      </c>
      <c r="D776" s="6">
        <f t="shared" si="60"/>
        <v>8.2022335483870872E-3</v>
      </c>
      <c r="E776" s="6">
        <f>Table134789[[#This Row],[Calibration Value]]/Constants!$B$1</f>
        <v>121.91801100282534</v>
      </c>
      <c r="F776" s="6">
        <f t="shared" si="61"/>
        <v>1.2288786482334869E-2</v>
      </c>
      <c r="G776" s="6">
        <f>$C776/Constants!$B$2</f>
        <v>81.375</v>
      </c>
      <c r="H776" s="9">
        <f t="shared" si="63"/>
        <v>6.7276635182286621E-5</v>
      </c>
      <c r="I776" s="9">
        <f t="shared" si="64"/>
        <v>1.5101427320841622E-4</v>
      </c>
      <c r="J776" s="10">
        <f>Table134789[[#This Row],[G Mass Ratio (kg)]]*1000</f>
        <v>6.7276635182286618E-2</v>
      </c>
      <c r="K776" s="10">
        <f>Table134789[[#This Row],[G Mass Ratio (kt)]]*1000</f>
        <v>0.15101427320841621</v>
      </c>
    </row>
    <row r="777" spans="1:11" x14ac:dyDescent="0.25">
      <c r="A777" s="12">
        <v>776</v>
      </c>
      <c r="B777" s="10">
        <f t="shared" si="62"/>
        <v>6.3</v>
      </c>
      <c r="C777" s="2">
        <f>Table134789[[#This Row],[Number]]*1000000*Table134789[[#This Row],[Multiplier]]</f>
        <v>4888800000</v>
      </c>
      <c r="D777" s="6">
        <f t="shared" si="60"/>
        <v>8.1916636597938047E-3</v>
      </c>
      <c r="E777" s="6">
        <f>Table134789[[#This Row],[Calibration Value]]/Constants!$B$1</f>
        <v>122.07532456540963</v>
      </c>
      <c r="F777" s="6">
        <f t="shared" si="61"/>
        <v>1.2272950417280314E-2</v>
      </c>
      <c r="G777" s="6">
        <f>$C777/Constants!$B$2</f>
        <v>81.48</v>
      </c>
      <c r="H777" s="9">
        <f t="shared" si="63"/>
        <v>6.7103353515186428E-5</v>
      </c>
      <c r="I777" s="9">
        <f t="shared" si="64"/>
        <v>1.5062531194502105E-4</v>
      </c>
      <c r="J777" s="10">
        <f>Table134789[[#This Row],[G Mass Ratio (kg)]]*1000</f>
        <v>6.7103353515186426E-2</v>
      </c>
      <c r="K777" s="10">
        <f>Table134789[[#This Row],[G Mass Ratio (kt)]]*1000</f>
        <v>0.15062531194502105</v>
      </c>
    </row>
    <row r="778" spans="1:11" x14ac:dyDescent="0.25">
      <c r="A778" s="12">
        <v>777</v>
      </c>
      <c r="B778" s="10">
        <f t="shared" si="62"/>
        <v>6.3</v>
      </c>
      <c r="C778" s="2">
        <f>Table134789[[#This Row],[Number]]*1000000*Table134789[[#This Row],[Multiplier]]</f>
        <v>4895100000</v>
      </c>
      <c r="D778" s="6">
        <f t="shared" si="60"/>
        <v>8.181120978120968E-3</v>
      </c>
      <c r="E778" s="6">
        <f>Table134789[[#This Row],[Calibration Value]]/Constants!$B$1</f>
        <v>122.23263812799392</v>
      </c>
      <c r="F778" s="6">
        <f t="shared" si="61"/>
        <v>1.2257155114297973E-2</v>
      </c>
      <c r="G778" s="6">
        <f>$C778/Constants!$B$2</f>
        <v>81.584999999999994</v>
      </c>
      <c r="H778" s="9">
        <f t="shared" si="63"/>
        <v>6.6930740458650989E-5</v>
      </c>
      <c r="I778" s="9">
        <f t="shared" si="64"/>
        <v>1.5023785149596096E-4</v>
      </c>
      <c r="J778" s="10">
        <f>Table134789[[#This Row],[G Mass Ratio (kg)]]*1000</f>
        <v>6.6930740458650995E-2</v>
      </c>
      <c r="K778" s="10">
        <f>Table134789[[#This Row],[G Mass Ratio (kt)]]*1000</f>
        <v>0.15023785149596094</v>
      </c>
    </row>
    <row r="779" spans="1:11" x14ac:dyDescent="0.25">
      <c r="A779" s="12">
        <v>778</v>
      </c>
      <c r="B779" s="10">
        <f t="shared" si="62"/>
        <v>6.3</v>
      </c>
      <c r="C779" s="2">
        <f>Table134789[[#This Row],[Number]]*1000000*Table134789[[#This Row],[Multiplier]]</f>
        <v>4901400000</v>
      </c>
      <c r="D779" s="6">
        <f t="shared" si="60"/>
        <v>8.1706053984575734E-3</v>
      </c>
      <c r="E779" s="6">
        <f>Table134789[[#This Row],[Calibration Value]]/Constants!$B$1</f>
        <v>122.38995169057821</v>
      </c>
      <c r="F779" s="6">
        <f t="shared" si="61"/>
        <v>1.2241400416207615E-2</v>
      </c>
      <c r="G779" s="6">
        <f>$C779/Constants!$B$2</f>
        <v>81.69</v>
      </c>
      <c r="H779" s="9">
        <f t="shared" si="63"/>
        <v>6.675879257730404E-5</v>
      </c>
      <c r="I779" s="9">
        <f t="shared" si="64"/>
        <v>1.4985188414992797E-4</v>
      </c>
      <c r="J779" s="10">
        <f>Table134789[[#This Row],[G Mass Ratio (kg)]]*1000</f>
        <v>6.6758792577304035E-2</v>
      </c>
      <c r="K779" s="10">
        <f>Table134789[[#This Row],[G Mass Ratio (kt)]]*1000</f>
        <v>0.14985188414992798</v>
      </c>
    </row>
    <row r="780" spans="1:11" x14ac:dyDescent="0.25">
      <c r="A780" s="12">
        <v>779</v>
      </c>
      <c r="B780" s="10">
        <f t="shared" si="62"/>
        <v>6.3</v>
      </c>
      <c r="C780" s="2">
        <f>Table134789[[#This Row],[Number]]*1000000*Table134789[[#This Row],[Multiplier]]</f>
        <v>4907700000</v>
      </c>
      <c r="D780" s="6">
        <f t="shared" si="60"/>
        <v>8.1601168164313117E-3</v>
      </c>
      <c r="E780" s="6">
        <f>Table134789[[#This Row],[Calibration Value]]/Constants!$B$1</f>
        <v>122.54726525316251</v>
      </c>
      <c r="F780" s="6">
        <f t="shared" si="61"/>
        <v>1.2225686166636102E-2</v>
      </c>
      <c r="G780" s="6">
        <f>$C780/Constants!$B$2</f>
        <v>81.795000000000002</v>
      </c>
      <c r="H780" s="9">
        <f t="shared" si="63"/>
        <v>6.6587506457805088E-5</v>
      </c>
      <c r="I780" s="9">
        <f t="shared" si="64"/>
        <v>1.4946740224507736E-4</v>
      </c>
      <c r="J780" s="10">
        <f>Table134789[[#This Row],[G Mass Ratio (kg)]]*1000</f>
        <v>6.658750645780509E-2</v>
      </c>
      <c r="K780" s="10">
        <f>Table134789[[#This Row],[G Mass Ratio (kt)]]*1000</f>
        <v>0.14946740224507735</v>
      </c>
    </row>
    <row r="781" spans="1:11" x14ac:dyDescent="0.25">
      <c r="A781" s="12">
        <v>780</v>
      </c>
      <c r="B781" s="10">
        <f t="shared" si="62"/>
        <v>6.3</v>
      </c>
      <c r="C781" s="2">
        <f>Table134789[[#This Row],[Number]]*1000000*Table134789[[#This Row],[Multiplier]]</f>
        <v>4914000000</v>
      </c>
      <c r="D781" s="6">
        <f t="shared" si="60"/>
        <v>8.1496551282051188E-3</v>
      </c>
      <c r="E781" s="6">
        <f>Table134789[[#This Row],[Calibration Value]]/Constants!$B$1</f>
        <v>122.7045788157468</v>
      </c>
      <c r="F781" s="6">
        <f t="shared" si="61"/>
        <v>1.221001221001221E-2</v>
      </c>
      <c r="G781" s="6">
        <f>$C781/Constants!$B$2</f>
        <v>81.900000000000006</v>
      </c>
      <c r="H781" s="9">
        <f t="shared" si="63"/>
        <v>6.6416878708679993E-5</v>
      </c>
      <c r="I781" s="9">
        <f t="shared" si="64"/>
        <v>1.4908439816864726E-4</v>
      </c>
      <c r="J781" s="10">
        <f>Table134789[[#This Row],[G Mass Ratio (kg)]]*1000</f>
        <v>6.6416878708679988E-2</v>
      </c>
      <c r="K781" s="10">
        <f>Table134789[[#This Row],[G Mass Ratio (kt)]]*1000</f>
        <v>0.14908439816864727</v>
      </c>
    </row>
    <row r="782" spans="1:11" x14ac:dyDescent="0.25">
      <c r="A782" s="12">
        <v>781</v>
      </c>
      <c r="B782" s="10">
        <f t="shared" si="62"/>
        <v>6.3</v>
      </c>
      <c r="C782" s="2">
        <f>Table134789[[#This Row],[Number]]*1000000*Table134789[[#This Row],[Multiplier]]</f>
        <v>4920300000</v>
      </c>
      <c r="D782" s="6">
        <f t="shared" si="60"/>
        <v>8.1392202304737416E-3</v>
      </c>
      <c r="E782" s="6">
        <f>Table134789[[#This Row],[Calibration Value]]/Constants!$B$1</f>
        <v>122.86189237833108</v>
      </c>
      <c r="F782" s="6">
        <f t="shared" si="61"/>
        <v>1.219437839156149E-2</v>
      </c>
      <c r="G782" s="6">
        <f>$C782/Constants!$B$2</f>
        <v>82.004999999999995</v>
      </c>
      <c r="H782" s="9">
        <f t="shared" si="63"/>
        <v>6.6246905960153023E-5</v>
      </c>
      <c r="I782" s="9">
        <f t="shared" si="64"/>
        <v>1.4870286435658179E-4</v>
      </c>
      <c r="J782" s="10">
        <f>Table134789[[#This Row],[G Mass Ratio (kg)]]*1000</f>
        <v>6.6246905960153021E-2</v>
      </c>
      <c r="K782" s="10">
        <f>Table134789[[#This Row],[G Mass Ratio (kt)]]*1000</f>
        <v>0.14870286435658178</v>
      </c>
    </row>
    <row r="783" spans="1:11" x14ac:dyDescent="0.25">
      <c r="A783" s="12">
        <v>782</v>
      </c>
      <c r="B783" s="10">
        <f t="shared" si="62"/>
        <v>6.3</v>
      </c>
      <c r="C783" s="2">
        <f>Table134789[[#This Row],[Number]]*1000000*Table134789[[#This Row],[Multiplier]]</f>
        <v>4926600000</v>
      </c>
      <c r="D783" s="6">
        <f t="shared" si="60"/>
        <v>8.1288120204603478E-3</v>
      </c>
      <c r="E783" s="6">
        <f>Table134789[[#This Row],[Calibration Value]]/Constants!$B$1</f>
        <v>123.01920594091537</v>
      </c>
      <c r="F783" s="6">
        <f t="shared" si="61"/>
        <v>1.2178784557301181E-2</v>
      </c>
      <c r="G783" s="6">
        <f>$C783/Constants!$B$2</f>
        <v>82.11</v>
      </c>
      <c r="H783" s="9">
        <f t="shared" si="63"/>
        <v>6.6077584863980649E-5</v>
      </c>
      <c r="I783" s="9">
        <f t="shared" si="64"/>
        <v>1.4832279329315772E-4</v>
      </c>
      <c r="J783" s="10">
        <f>Table134789[[#This Row],[G Mass Ratio (kg)]]*1000</f>
        <v>6.6077584863980646E-2</v>
      </c>
      <c r="K783" s="10">
        <f>Table134789[[#This Row],[G Mass Ratio (kt)]]*1000</f>
        <v>0.14832279329315773</v>
      </c>
    </row>
    <row r="784" spans="1:11" x14ac:dyDescent="0.25">
      <c r="A784" s="12">
        <v>783</v>
      </c>
      <c r="B784" s="10">
        <f t="shared" si="62"/>
        <v>6.3</v>
      </c>
      <c r="C784" s="2">
        <f>Table134789[[#This Row],[Number]]*1000000*Table134789[[#This Row],[Multiplier]]</f>
        <v>4932900000</v>
      </c>
      <c r="D784" s="6">
        <f t="shared" ref="D784:D847" si="65">1/E784</f>
        <v>8.1184303959131454E-3</v>
      </c>
      <c r="E784" s="6">
        <f>Table134789[[#This Row],[Calibration Value]]/Constants!$B$1</f>
        <v>123.17651950349966</v>
      </c>
      <c r="F784" s="6">
        <f t="shared" ref="F784:F847" si="66">1/G784</f>
        <v>1.2163230554035152E-2</v>
      </c>
      <c r="G784" s="6">
        <f>$C784/Constants!$B$2</f>
        <v>82.215000000000003</v>
      </c>
      <c r="H784" s="9">
        <f t="shared" si="63"/>
        <v>6.5908912093286471E-5</v>
      </c>
      <c r="I784" s="9">
        <f t="shared" si="64"/>
        <v>1.4794417751061426E-4</v>
      </c>
      <c r="J784" s="10">
        <f>Table134789[[#This Row],[G Mass Ratio (kg)]]*1000</f>
        <v>6.5908912093286476E-2</v>
      </c>
      <c r="K784" s="10">
        <f>Table134789[[#This Row],[G Mass Ratio (kt)]]*1000</f>
        <v>0.14794417751061426</v>
      </c>
    </row>
    <row r="785" spans="1:11" x14ac:dyDescent="0.25">
      <c r="A785" s="12">
        <v>784</v>
      </c>
      <c r="B785" s="10">
        <f t="shared" si="62"/>
        <v>6.3</v>
      </c>
      <c r="C785" s="2">
        <f>Table134789[[#This Row],[Number]]*1000000*Table134789[[#This Row],[Multiplier]]</f>
        <v>4939200000</v>
      </c>
      <c r="D785" s="6">
        <f t="shared" si="65"/>
        <v>8.1080752551020308E-3</v>
      </c>
      <c r="E785" s="6">
        <f>Table134789[[#This Row],[Calibration Value]]/Constants!$B$1</f>
        <v>123.33383306608395</v>
      </c>
      <c r="F785" s="6">
        <f t="shared" si="66"/>
        <v>1.2147716229348883E-2</v>
      </c>
      <c r="G785" s="6">
        <f>$C785/Constants!$B$2</f>
        <v>82.32</v>
      </c>
      <c r="H785" s="9">
        <f t="shared" si="63"/>
        <v>6.5740884342397859E-5</v>
      </c>
      <c r="I785" s="9">
        <f t="shared" si="64"/>
        <v>1.4756700958878623E-4</v>
      </c>
      <c r="J785" s="10">
        <f>Table134789[[#This Row],[G Mass Ratio (kg)]]*1000</f>
        <v>6.5740884342397859E-2</v>
      </c>
      <c r="K785" s="10">
        <f>Table134789[[#This Row],[G Mass Ratio (kt)]]*1000</f>
        <v>0.14756700958878624</v>
      </c>
    </row>
    <row r="786" spans="1:11" x14ac:dyDescent="0.25">
      <c r="A786" s="12">
        <v>785</v>
      </c>
      <c r="B786" s="10">
        <f t="shared" si="62"/>
        <v>6.3</v>
      </c>
      <c r="C786" s="2">
        <f>Table134789[[#This Row],[Number]]*1000000*Table134789[[#This Row],[Multiplier]]</f>
        <v>4945500000</v>
      </c>
      <c r="D786" s="6">
        <f t="shared" si="65"/>
        <v>8.0977464968152776E-3</v>
      </c>
      <c r="E786" s="6">
        <f>Table134789[[#This Row],[Calibration Value]]/Constants!$B$1</f>
        <v>123.49114662866825</v>
      </c>
      <c r="F786" s="6">
        <f t="shared" si="66"/>
        <v>1.213224143160449E-2</v>
      </c>
      <c r="G786" s="6">
        <f>$C786/Constants!$B$2</f>
        <v>82.424999999999997</v>
      </c>
      <c r="H786" s="9">
        <f t="shared" si="63"/>
        <v>6.5573498326684093E-5</v>
      </c>
      <c r="I786" s="9">
        <f t="shared" si="64"/>
        <v>1.4719128215474057E-4</v>
      </c>
      <c r="J786" s="10">
        <f>Table134789[[#This Row],[G Mass Ratio (kg)]]*1000</f>
        <v>6.557349832668409E-2</v>
      </c>
      <c r="K786" s="10">
        <f>Table134789[[#This Row],[G Mass Ratio (kt)]]*1000</f>
        <v>0.14719128215474056</v>
      </c>
    </row>
    <row r="787" spans="1:11" x14ac:dyDescent="0.25">
      <c r="A787" s="12">
        <v>786</v>
      </c>
      <c r="B787" s="10">
        <f t="shared" si="62"/>
        <v>6.3</v>
      </c>
      <c r="C787" s="2">
        <f>Table134789[[#This Row],[Number]]*1000000*Table134789[[#This Row],[Multiplier]]</f>
        <v>4951800000</v>
      </c>
      <c r="D787" s="6">
        <f t="shared" si="65"/>
        <v>8.0874440203562246E-3</v>
      </c>
      <c r="E787" s="6">
        <f>Table134789[[#This Row],[Calibration Value]]/Constants!$B$1</f>
        <v>123.64846019125254</v>
      </c>
      <c r="F787" s="6">
        <f t="shared" si="66"/>
        <v>1.211680600993578E-2</v>
      </c>
      <c r="G787" s="6">
        <f>$C787/Constants!$B$2</f>
        <v>82.53</v>
      </c>
      <c r="H787" s="9">
        <f t="shared" si="63"/>
        <v>6.5406750782395648E-5</v>
      </c>
      <c r="I787" s="9">
        <f t="shared" si="64"/>
        <v>1.4681698788241584E-4</v>
      </c>
      <c r="J787" s="10">
        <f>Table134789[[#This Row],[G Mass Ratio (kg)]]*1000</f>
        <v>6.5406750782395648E-2</v>
      </c>
      <c r="K787" s="10">
        <f>Table134789[[#This Row],[G Mass Ratio (kt)]]*1000</f>
        <v>0.14681698788241584</v>
      </c>
    </row>
    <row r="788" spans="1:11" x14ac:dyDescent="0.25">
      <c r="A788" s="12">
        <v>787</v>
      </c>
      <c r="B788" s="10">
        <f t="shared" si="62"/>
        <v>6.3</v>
      </c>
      <c r="C788" s="2">
        <f>Table134789[[#This Row],[Number]]*1000000*Table134789[[#This Row],[Multiplier]]</f>
        <v>4958100000</v>
      </c>
      <c r="D788" s="6">
        <f t="shared" si="65"/>
        <v>8.0771677255400149E-3</v>
      </c>
      <c r="E788" s="6">
        <f>Table134789[[#This Row],[Calibration Value]]/Constants!$B$1</f>
        <v>123.80577375383683</v>
      </c>
      <c r="F788" s="6">
        <f t="shared" si="66"/>
        <v>1.2101409814243359E-2</v>
      </c>
      <c r="G788" s="6">
        <f>$C788/Constants!$B$2</f>
        <v>82.635000000000005</v>
      </c>
      <c r="H788" s="9">
        <f t="shared" si="63"/>
        <v>6.5240638466505257E-5</v>
      </c>
      <c r="I788" s="9">
        <f t="shared" si="64"/>
        <v>1.464441194922655E-4</v>
      </c>
      <c r="J788" s="10">
        <f>Table134789[[#This Row],[G Mass Ratio (kg)]]*1000</f>
        <v>6.5240638466505255E-2</v>
      </c>
      <c r="K788" s="10">
        <f>Table134789[[#This Row],[G Mass Ratio (kt)]]*1000</f>
        <v>0.14644411949226549</v>
      </c>
    </row>
    <row r="789" spans="1:11" x14ac:dyDescent="0.25">
      <c r="A789" s="12">
        <v>788</v>
      </c>
      <c r="B789" s="10">
        <f t="shared" si="62"/>
        <v>6.3</v>
      </c>
      <c r="C789" s="2">
        <f>Table134789[[#This Row],[Number]]*1000000*Table134789[[#This Row],[Multiplier]]</f>
        <v>4964400000</v>
      </c>
      <c r="D789" s="6">
        <f t="shared" si="65"/>
        <v>8.0669175126903449E-3</v>
      </c>
      <c r="E789" s="6">
        <f>Table134789[[#This Row],[Calibration Value]]/Constants!$B$1</f>
        <v>123.96308731642112</v>
      </c>
      <c r="F789" s="6">
        <f t="shared" si="66"/>
        <v>1.2086052695189751E-2</v>
      </c>
      <c r="G789" s="6">
        <f>$C789/Constants!$B$2</f>
        <v>82.74</v>
      </c>
      <c r="H789" s="9">
        <f t="shared" si="63"/>
        <v>6.5075158156550176E-5</v>
      </c>
      <c r="I789" s="9">
        <f t="shared" si="64"/>
        <v>1.4607266975090344E-4</v>
      </c>
      <c r="J789" s="10">
        <f>Table134789[[#This Row],[G Mass Ratio (kg)]]*1000</f>
        <v>6.507515815655017E-2</v>
      </c>
      <c r="K789" s="10">
        <f>Table134789[[#This Row],[G Mass Ratio (kt)]]*1000</f>
        <v>0.14607266975090344</v>
      </c>
    </row>
    <row r="790" spans="1:11" x14ac:dyDescent="0.25">
      <c r="A790" s="12">
        <v>789</v>
      </c>
      <c r="B790" s="10">
        <f t="shared" si="62"/>
        <v>6.3</v>
      </c>
      <c r="C790" s="2">
        <f>Table134789[[#This Row],[Number]]*1000000*Table134789[[#This Row],[Multiplier]]</f>
        <v>4970700000</v>
      </c>
      <c r="D790" s="6">
        <f t="shared" si="65"/>
        <v>8.0566932826362393E-3</v>
      </c>
      <c r="E790" s="6">
        <f>Table134789[[#This Row],[Calibration Value]]/Constants!$B$1</f>
        <v>124.12040087900542</v>
      </c>
      <c r="F790" s="6">
        <f t="shared" si="66"/>
        <v>1.207073450419458E-2</v>
      </c>
      <c r="G790" s="6">
        <f>$C790/Constants!$B$2</f>
        <v>82.844999999999999</v>
      </c>
      <c r="H790" s="9">
        <f t="shared" si="63"/>
        <v>6.49103066504759E-5</v>
      </c>
      <c r="I790" s="9">
        <f t="shared" si="64"/>
        <v>1.4570263147075356E-4</v>
      </c>
      <c r="J790" s="10">
        <f>Table134789[[#This Row],[G Mass Ratio (kg)]]*1000</f>
        <v>6.4910306650475896E-2</v>
      </c>
      <c r="K790" s="10">
        <f>Table134789[[#This Row],[G Mass Ratio (kt)]]*1000</f>
        <v>0.14570263147075355</v>
      </c>
    </row>
    <row r="791" spans="1:11" x14ac:dyDescent="0.25">
      <c r="A791" s="12">
        <v>790</v>
      </c>
      <c r="B791" s="10">
        <f t="shared" si="62"/>
        <v>6.3</v>
      </c>
      <c r="C791" s="2">
        <f>Table134789[[#This Row],[Number]]*1000000*Table134789[[#This Row],[Multiplier]]</f>
        <v>4977000000</v>
      </c>
      <c r="D791" s="6">
        <f t="shared" si="65"/>
        <v>8.0464949367088524E-3</v>
      </c>
      <c r="E791" s="6">
        <f>Table134789[[#This Row],[Calibration Value]]/Constants!$B$1</f>
        <v>124.27771444158969</v>
      </c>
      <c r="F791" s="6">
        <f t="shared" si="66"/>
        <v>1.2055455093429776E-2</v>
      </c>
      <c r="G791" s="6">
        <f>$C791/Constants!$B$2</f>
        <v>82.95</v>
      </c>
      <c r="H791" s="9">
        <f t="shared" si="63"/>
        <v>6.4746080766481197E-5</v>
      </c>
      <c r="I791" s="9">
        <f t="shared" si="64"/>
        <v>1.4533399750970191E-4</v>
      </c>
      <c r="J791" s="10">
        <f>Table134789[[#This Row],[G Mass Ratio (kg)]]*1000</f>
        <v>6.4746080766481195E-2</v>
      </c>
      <c r="K791" s="10">
        <f>Table134789[[#This Row],[G Mass Ratio (kt)]]*1000</f>
        <v>0.14533399750970191</v>
      </c>
    </row>
    <row r="792" spans="1:11" x14ac:dyDescent="0.25">
      <c r="A792" s="12">
        <v>791</v>
      </c>
      <c r="B792" s="10">
        <f t="shared" si="62"/>
        <v>6.3</v>
      </c>
      <c r="C792" s="2">
        <f>Table134789[[#This Row],[Number]]*1000000*Table134789[[#This Row],[Multiplier]]</f>
        <v>4983300000</v>
      </c>
      <c r="D792" s="6">
        <f t="shared" si="65"/>
        <v>8.0363223767382971E-3</v>
      </c>
      <c r="E792" s="6">
        <f>Table134789[[#This Row],[Calibration Value]]/Constants!$B$1</f>
        <v>124.43502800417399</v>
      </c>
      <c r="F792" s="6">
        <f t="shared" si="66"/>
        <v>1.2040214315814821E-2</v>
      </c>
      <c r="G792" s="6">
        <f>$C792/Constants!$B$2</f>
        <v>83.055000000000007</v>
      </c>
      <c r="H792" s="9">
        <f t="shared" si="63"/>
        <v>6.458247734286467E-5</v>
      </c>
      <c r="I792" s="9">
        <f t="shared" si="64"/>
        <v>1.4496676077075215E-4</v>
      </c>
      <c r="J792" s="10">
        <f>Table134789[[#This Row],[G Mass Ratio (kg)]]*1000</f>
        <v>6.4582477342864666E-2</v>
      </c>
      <c r="K792" s="10">
        <f>Table134789[[#This Row],[G Mass Ratio (kt)]]*1000</f>
        <v>0.14496676077075216</v>
      </c>
    </row>
    <row r="793" spans="1:11" x14ac:dyDescent="0.25">
      <c r="A793" s="12">
        <v>792</v>
      </c>
      <c r="B793" s="10">
        <f t="shared" si="62"/>
        <v>6.3</v>
      </c>
      <c r="C793" s="2">
        <f>Table134789[[#This Row],[Number]]*1000000*Table134789[[#This Row],[Multiplier]]</f>
        <v>4989600000</v>
      </c>
      <c r="D793" s="6">
        <f t="shared" si="65"/>
        <v>8.0261755050504962E-3</v>
      </c>
      <c r="E793" s="6">
        <f>Table134789[[#This Row],[Calibration Value]]/Constants!$B$1</f>
        <v>124.59234156675828</v>
      </c>
      <c r="F793" s="6">
        <f t="shared" si="66"/>
        <v>1.2025012025012025E-2</v>
      </c>
      <c r="G793" s="6">
        <f>$C793/Constants!$B$2</f>
        <v>83.16</v>
      </c>
      <c r="H793" s="9">
        <f t="shared" si="63"/>
        <v>6.4419493237872591E-5</v>
      </c>
      <c r="I793" s="9">
        <f t="shared" si="64"/>
        <v>1.446009142016838E-4</v>
      </c>
      <c r="J793" s="10">
        <f>Table134789[[#This Row],[G Mass Ratio (kg)]]*1000</f>
        <v>6.4419493237872591E-2</v>
      </c>
      <c r="K793" s="10">
        <f>Table134789[[#This Row],[G Mass Ratio (kt)]]*1000</f>
        <v>0.14460091420168381</v>
      </c>
    </row>
    <row r="794" spans="1:11" x14ac:dyDescent="0.25">
      <c r="A794" s="12">
        <v>793</v>
      </c>
      <c r="B794" s="10">
        <f t="shared" si="62"/>
        <v>6.3</v>
      </c>
      <c r="C794" s="2">
        <f>Table134789[[#This Row],[Number]]*1000000*Table134789[[#This Row],[Multiplier]]</f>
        <v>4995900000</v>
      </c>
      <c r="D794" s="6">
        <f t="shared" si="65"/>
        <v>8.0160542244640514E-3</v>
      </c>
      <c r="E794" s="6">
        <f>Table134789[[#This Row],[Calibration Value]]/Constants!$B$1</f>
        <v>124.74965512934257</v>
      </c>
      <c r="F794" s="6">
        <f t="shared" si="66"/>
        <v>1.2009848075421846E-2</v>
      </c>
      <c r="G794" s="6">
        <f>$C794/Constants!$B$2</f>
        <v>83.265000000000001</v>
      </c>
      <c r="H794" s="9">
        <f t="shared" si="63"/>
        <v>6.425712532954796E-5</v>
      </c>
      <c r="I794" s="9">
        <f t="shared" si="64"/>
        <v>1.4423645079471382E-4</v>
      </c>
      <c r="J794" s="10">
        <f>Table134789[[#This Row],[G Mass Ratio (kg)]]*1000</f>
        <v>6.4257125329547957E-2</v>
      </c>
      <c r="K794" s="10">
        <f>Table134789[[#This Row],[G Mass Ratio (kt)]]*1000</f>
        <v>0.14423645079471381</v>
      </c>
    </row>
    <row r="795" spans="1:11" x14ac:dyDescent="0.25">
      <c r="A795" s="12">
        <v>794</v>
      </c>
      <c r="B795" s="10">
        <f t="shared" si="62"/>
        <v>6.3</v>
      </c>
      <c r="C795" s="2">
        <f>Table134789[[#This Row],[Number]]*1000000*Table134789[[#This Row],[Multiplier]]</f>
        <v>5002200000</v>
      </c>
      <c r="D795" s="6">
        <f t="shared" si="65"/>
        <v>8.0059584382871449E-3</v>
      </c>
      <c r="E795" s="6">
        <f>Table134789[[#This Row],[Calibration Value]]/Constants!$B$1</f>
        <v>124.90696869192686</v>
      </c>
      <c r="F795" s="6">
        <f t="shared" si="66"/>
        <v>1.1994722322178242E-2</v>
      </c>
      <c r="G795" s="6">
        <f>$C795/Constants!$B$2</f>
        <v>83.37</v>
      </c>
      <c r="H795" s="9">
        <f t="shared" si="63"/>
        <v>6.4095370515581136E-5</v>
      </c>
      <c r="I795" s="9">
        <f t="shared" si="64"/>
        <v>1.43873363586161E-4</v>
      </c>
      <c r="J795" s="10">
        <f>Table134789[[#This Row],[G Mass Ratio (kg)]]*1000</f>
        <v>6.4095370515581132E-2</v>
      </c>
      <c r="K795" s="10">
        <f>Table134789[[#This Row],[G Mass Ratio (kt)]]*1000</f>
        <v>0.14387336358616098</v>
      </c>
    </row>
    <row r="796" spans="1:11" x14ac:dyDescent="0.25">
      <c r="A796" s="12">
        <v>795</v>
      </c>
      <c r="B796" s="10">
        <f t="shared" si="62"/>
        <v>6.3</v>
      </c>
      <c r="C796" s="2">
        <f>Table134789[[#This Row],[Number]]*1000000*Table134789[[#This Row],[Multiplier]]</f>
        <v>5008500000</v>
      </c>
      <c r="D796" s="6">
        <f t="shared" si="65"/>
        <v>7.9958880503144553E-3</v>
      </c>
      <c r="E796" s="6">
        <f>Table134789[[#This Row],[Calibration Value]]/Constants!$B$1</f>
        <v>125.06428225451116</v>
      </c>
      <c r="F796" s="6">
        <f t="shared" si="66"/>
        <v>1.1979634621144056E-2</v>
      </c>
      <c r="G796" s="6">
        <f>$C796/Constants!$B$2</f>
        <v>83.474999999999994</v>
      </c>
      <c r="H796" s="9">
        <f t="shared" si="63"/>
        <v>6.3934225713161501E-5</v>
      </c>
      <c r="I796" s="9">
        <f t="shared" si="64"/>
        <v>1.4351164565611329E-4</v>
      </c>
      <c r="J796" s="10">
        <f>Table134789[[#This Row],[G Mass Ratio (kg)]]*1000</f>
        <v>6.3934225713161499E-2</v>
      </c>
      <c r="K796" s="10">
        <f>Table134789[[#This Row],[G Mass Ratio (kt)]]*1000</f>
        <v>0.1435116456561133</v>
      </c>
    </row>
    <row r="797" spans="1:11" x14ac:dyDescent="0.25">
      <c r="A797" s="12">
        <v>796</v>
      </c>
      <c r="B797" s="10">
        <f t="shared" si="62"/>
        <v>6.3</v>
      </c>
      <c r="C797" s="2">
        <f>Table134789[[#This Row],[Number]]*1000000*Table134789[[#This Row],[Multiplier]]</f>
        <v>5014800000</v>
      </c>
      <c r="D797" s="6">
        <f t="shared" si="65"/>
        <v>7.9858429648241112E-3</v>
      </c>
      <c r="E797" s="6">
        <f>Table134789[[#This Row],[Calibration Value]]/Constants!$B$1</f>
        <v>125.22159581709545</v>
      </c>
      <c r="F797" s="6">
        <f t="shared" si="66"/>
        <v>1.1964584828906437E-2</v>
      </c>
      <c r="G797" s="6">
        <f>$C797/Constants!$B$2</f>
        <v>83.58</v>
      </c>
      <c r="H797" s="9">
        <f t="shared" si="63"/>
        <v>6.3773687858830754E-5</v>
      </c>
      <c r="I797" s="9">
        <f t="shared" si="64"/>
        <v>1.4315129012809806E-4</v>
      </c>
      <c r="J797" s="10">
        <f>Table134789[[#This Row],[G Mass Ratio (kg)]]*1000</f>
        <v>6.3773687858830752E-2</v>
      </c>
      <c r="K797" s="10">
        <f>Table134789[[#This Row],[G Mass Ratio (kt)]]*1000</f>
        <v>0.14315129012809805</v>
      </c>
    </row>
    <row r="798" spans="1:11" x14ac:dyDescent="0.25">
      <c r="A798" s="12">
        <v>797</v>
      </c>
      <c r="B798" s="10">
        <f t="shared" si="62"/>
        <v>6.3</v>
      </c>
      <c r="C798" s="2">
        <f>Table134789[[#This Row],[Number]]*1000000*Table134789[[#This Row],[Multiplier]]</f>
        <v>5021100000</v>
      </c>
      <c r="D798" s="6">
        <f t="shared" si="65"/>
        <v>7.975823086574645E-3</v>
      </c>
      <c r="E798" s="6">
        <f>Table134789[[#This Row],[Calibration Value]]/Constants!$B$1</f>
        <v>125.37890937967974</v>
      </c>
      <c r="F798" s="6">
        <f t="shared" si="66"/>
        <v>1.19495728027723E-2</v>
      </c>
      <c r="G798" s="6">
        <f>$C798/Constants!$B$2</f>
        <v>83.685000000000002</v>
      </c>
      <c r="H798" s="9">
        <f t="shared" si="63"/>
        <v>6.3613753908337101E-5</v>
      </c>
      <c r="I798" s="9">
        <f t="shared" si="64"/>
        <v>1.4279229016875546E-4</v>
      </c>
      <c r="J798" s="10">
        <f>Table134789[[#This Row],[G Mass Ratio (kg)]]*1000</f>
        <v>6.3613753908337095E-2</v>
      </c>
      <c r="K798" s="10">
        <f>Table134789[[#This Row],[G Mass Ratio (kt)]]*1000</f>
        <v>0.14279229016875547</v>
      </c>
    </row>
    <row r="799" spans="1:11" x14ac:dyDescent="0.25">
      <c r="A799" s="12">
        <v>798</v>
      </c>
      <c r="B799" s="10">
        <f t="shared" si="62"/>
        <v>6.3</v>
      </c>
      <c r="C799" s="2">
        <f>Table134789[[#This Row],[Number]]*1000000*Table134789[[#This Row],[Multiplier]]</f>
        <v>5027400000</v>
      </c>
      <c r="D799" s="6">
        <f t="shared" si="65"/>
        <v>7.9658283208019955E-3</v>
      </c>
      <c r="E799" s="6">
        <f>Table134789[[#This Row],[Calibration Value]]/Constants!$B$1</f>
        <v>125.53622294226403</v>
      </c>
      <c r="F799" s="6">
        <f t="shared" si="66"/>
        <v>1.1934598400763814E-2</v>
      </c>
      <c r="G799" s="6">
        <f>$C799/Constants!$B$2</f>
        <v>83.79</v>
      </c>
      <c r="H799" s="9">
        <f t="shared" si="63"/>
        <v>6.3454420836491136E-5</v>
      </c>
      <c r="I799" s="9">
        <f t="shared" si="64"/>
        <v>1.4243463898751417E-4</v>
      </c>
      <c r="J799" s="10">
        <f>Table134789[[#This Row],[G Mass Ratio (kg)]]*1000</f>
        <v>6.3454420836491138E-2</v>
      </c>
      <c r="K799" s="10">
        <f>Table134789[[#This Row],[G Mass Ratio (kt)]]*1000</f>
        <v>0.14243463898751418</v>
      </c>
    </row>
    <row r="800" spans="1:11" x14ac:dyDescent="0.25">
      <c r="A800" s="12">
        <v>799</v>
      </c>
      <c r="B800" s="10">
        <f t="shared" si="62"/>
        <v>6.3</v>
      </c>
      <c r="C800" s="2">
        <f>Table134789[[#This Row],[Number]]*1000000*Table134789[[#This Row],[Multiplier]]</f>
        <v>5033700000</v>
      </c>
      <c r="D800" s="6">
        <f t="shared" si="65"/>
        <v>7.9558585732165121E-3</v>
      </c>
      <c r="E800" s="6">
        <f>Table134789[[#This Row],[Calibration Value]]/Constants!$B$1</f>
        <v>125.69353650484831</v>
      </c>
      <c r="F800" s="6">
        <f t="shared" si="66"/>
        <v>1.1919661481613922E-2</v>
      </c>
      <c r="G800" s="6">
        <f>$C800/Constants!$B$2</f>
        <v>83.894999999999996</v>
      </c>
      <c r="H800" s="9">
        <f t="shared" si="63"/>
        <v>6.3295685637022671E-5</v>
      </c>
      <c r="I800" s="9">
        <f t="shared" si="64"/>
        <v>1.4207832983627059E-4</v>
      </c>
      <c r="J800" s="10">
        <f>Table134789[[#This Row],[G Mass Ratio (kg)]]*1000</f>
        <v>6.3295685637022675E-2</v>
      </c>
      <c r="K800" s="10">
        <f>Table134789[[#This Row],[G Mass Ratio (kt)]]*1000</f>
        <v>0.14207832983627058</v>
      </c>
    </row>
    <row r="801" spans="1:11" x14ac:dyDescent="0.25">
      <c r="A801" s="12">
        <v>800</v>
      </c>
      <c r="B801" s="10">
        <f t="shared" si="62"/>
        <v>6.3</v>
      </c>
      <c r="C801" s="2">
        <f>Table134789[[#This Row],[Number]]*1000000*Table134789[[#This Row],[Multiplier]]</f>
        <v>5040000000</v>
      </c>
      <c r="D801" s="6">
        <f t="shared" si="65"/>
        <v>7.9459137499999916E-3</v>
      </c>
      <c r="E801" s="6">
        <f>Table134789[[#This Row],[Calibration Value]]/Constants!$B$1</f>
        <v>125.8508500674326</v>
      </c>
      <c r="F801" s="6">
        <f t="shared" si="66"/>
        <v>1.1904761904761904E-2</v>
      </c>
      <c r="G801" s="6">
        <f>$C801/Constants!$B$2</f>
        <v>84</v>
      </c>
      <c r="H801" s="9">
        <f t="shared" si="63"/>
        <v>6.3137545322438927E-5</v>
      </c>
      <c r="I801" s="9">
        <f t="shared" si="64"/>
        <v>1.4172335600907027E-4</v>
      </c>
      <c r="J801" s="10">
        <f>Table134789[[#This Row],[G Mass Ratio (kg)]]*1000</f>
        <v>6.3137545322438926E-2</v>
      </c>
      <c r="K801" s="10">
        <f>Table134789[[#This Row],[G Mass Ratio (kt)]]*1000</f>
        <v>0.14172335600907027</v>
      </c>
    </row>
    <row r="802" spans="1:11" x14ac:dyDescent="0.25">
      <c r="A802" s="12">
        <v>801</v>
      </c>
      <c r="B802" s="10">
        <f t="shared" si="62"/>
        <v>6.3</v>
      </c>
      <c r="C802" s="2">
        <f>Table134789[[#This Row],[Number]]*1000000*Table134789[[#This Row],[Multiplier]]</f>
        <v>5046300000</v>
      </c>
      <c r="D802" s="6">
        <f t="shared" si="65"/>
        <v>7.9359937578027378E-3</v>
      </c>
      <c r="E802" s="6">
        <f>Table134789[[#This Row],[Calibration Value]]/Constants!$B$1</f>
        <v>126.0081636300169</v>
      </c>
      <c r="F802" s="6">
        <f t="shared" si="66"/>
        <v>1.1889899530348969E-2</v>
      </c>
      <c r="G802" s="6">
        <f>$C802/Constants!$B$2</f>
        <v>84.105000000000004</v>
      </c>
      <c r="H802" s="9">
        <f t="shared" si="63"/>
        <v>6.2979996923884015E-5</v>
      </c>
      <c r="I802" s="9">
        <f t="shared" si="64"/>
        <v>1.4136971084179262E-4</v>
      </c>
      <c r="J802" s="10">
        <f>Table134789[[#This Row],[G Mass Ratio (kg)]]*1000</f>
        <v>6.2979996923884021E-2</v>
      </c>
      <c r="K802" s="10">
        <f>Table134789[[#This Row],[G Mass Ratio (kt)]]*1000</f>
        <v>0.14136971084179262</v>
      </c>
    </row>
    <row r="803" spans="1:11" x14ac:dyDescent="0.25">
      <c r="A803" s="12">
        <v>802</v>
      </c>
      <c r="B803" s="10">
        <f t="shared" si="62"/>
        <v>6.3</v>
      </c>
      <c r="C803" s="2">
        <f>Table134789[[#This Row],[Number]]*1000000*Table134789[[#This Row],[Multiplier]]</f>
        <v>5052600000</v>
      </c>
      <c r="D803" s="6">
        <f t="shared" si="65"/>
        <v>7.926098503740639E-3</v>
      </c>
      <c r="E803" s="6">
        <f>Table134789[[#This Row],[Calibration Value]]/Constants!$B$1</f>
        <v>126.16547719260119</v>
      </c>
      <c r="F803" s="6">
        <f t="shared" si="66"/>
        <v>1.187507421921387E-2</v>
      </c>
      <c r="G803" s="6">
        <f>$C803/Constants!$B$2</f>
        <v>84.21</v>
      </c>
      <c r="H803" s="9">
        <f t="shared" si="63"/>
        <v>6.2823037490999595E-5</v>
      </c>
      <c r="I803" s="9">
        <f t="shared" si="64"/>
        <v>1.410173877118379E-4</v>
      </c>
      <c r="J803" s="10">
        <f>Table134789[[#This Row],[G Mass Ratio (kg)]]*1000</f>
        <v>6.28230374909996E-2</v>
      </c>
      <c r="K803" s="10">
        <f>Table134789[[#This Row],[G Mass Ratio (kt)]]*1000</f>
        <v>0.14101738771183792</v>
      </c>
    </row>
    <row r="804" spans="1:11" x14ac:dyDescent="0.25">
      <c r="A804" s="12">
        <v>803</v>
      </c>
      <c r="B804" s="10">
        <f t="shared" si="62"/>
        <v>6.3</v>
      </c>
      <c r="C804" s="2">
        <f>Table134789[[#This Row],[Number]]*1000000*Table134789[[#This Row],[Multiplier]]</f>
        <v>5058900000</v>
      </c>
      <c r="D804" s="6">
        <f t="shared" si="65"/>
        <v>7.9162278953922704E-3</v>
      </c>
      <c r="E804" s="6">
        <f>Table134789[[#This Row],[Calibration Value]]/Constants!$B$1</f>
        <v>126.32279075518548</v>
      </c>
      <c r="F804" s="6">
        <f t="shared" si="66"/>
        <v>1.1860285832888572E-2</v>
      </c>
      <c r="G804" s="6">
        <f>$C804/Constants!$B$2</f>
        <v>84.314999999999998</v>
      </c>
      <c r="H804" s="9">
        <f t="shared" si="63"/>
        <v>6.2666664091786729E-5</v>
      </c>
      <c r="I804" s="9">
        <f t="shared" si="64"/>
        <v>1.4066638003781736E-4</v>
      </c>
      <c r="J804" s="10">
        <f>Table134789[[#This Row],[G Mass Ratio (kg)]]*1000</f>
        <v>6.2666664091786728E-2</v>
      </c>
      <c r="K804" s="10">
        <f>Table134789[[#This Row],[G Mass Ratio (kt)]]*1000</f>
        <v>0.14066638003781737</v>
      </c>
    </row>
    <row r="805" spans="1:11" x14ac:dyDescent="0.25">
      <c r="A805" s="12">
        <v>804</v>
      </c>
      <c r="B805" s="10">
        <f t="shared" si="62"/>
        <v>6.3</v>
      </c>
      <c r="C805" s="2">
        <f>Table134789[[#This Row],[Number]]*1000000*Table134789[[#This Row],[Multiplier]]</f>
        <v>5065200000</v>
      </c>
      <c r="D805" s="6">
        <f t="shared" si="65"/>
        <v>7.9063818407960097E-3</v>
      </c>
      <c r="E805" s="6">
        <f>Table134789[[#This Row],[Calibration Value]]/Constants!$B$1</f>
        <v>126.48010431776977</v>
      </c>
      <c r="F805" s="6">
        <f t="shared" si="66"/>
        <v>1.1845534233593935E-2</v>
      </c>
      <c r="G805" s="6">
        <f>$C805/Constants!$B$2</f>
        <v>84.42</v>
      </c>
      <c r="H805" s="9">
        <f t="shared" si="63"/>
        <v>6.2510873812468898E-5</v>
      </c>
      <c r="I805" s="9">
        <f t="shared" si="64"/>
        <v>1.4031668127924586E-4</v>
      </c>
      <c r="J805" s="10">
        <f>Table134789[[#This Row],[G Mass Ratio (kg)]]*1000</f>
        <v>6.2510873812468892E-2</v>
      </c>
      <c r="K805" s="10">
        <f>Table134789[[#This Row],[G Mass Ratio (kt)]]*1000</f>
        <v>0.14031668127924585</v>
      </c>
    </row>
    <row r="806" spans="1:11" x14ac:dyDescent="0.25">
      <c r="A806" s="12">
        <v>805</v>
      </c>
      <c r="B806" s="10">
        <f t="shared" si="62"/>
        <v>6.3</v>
      </c>
      <c r="C806" s="2">
        <f>Table134789[[#This Row],[Number]]*1000000*Table134789[[#This Row],[Multiplier]]</f>
        <v>5071500000</v>
      </c>
      <c r="D806" s="6">
        <f t="shared" si="65"/>
        <v>7.8965602484471955E-3</v>
      </c>
      <c r="E806" s="6">
        <f>Table134789[[#This Row],[Calibration Value]]/Constants!$B$1</f>
        <v>126.63741788035406</v>
      </c>
      <c r="F806" s="6">
        <f t="shared" si="66"/>
        <v>1.1830819284235433E-2</v>
      </c>
      <c r="G806" s="6">
        <f>$C806/Constants!$B$2</f>
        <v>84.525000000000006</v>
      </c>
      <c r="H806" s="9">
        <f t="shared" si="63"/>
        <v>6.2355663757356433E-5</v>
      </c>
      <c r="I806" s="9">
        <f t="shared" si="64"/>
        <v>1.3996828493623701E-4</v>
      </c>
      <c r="J806" s="10">
        <f>Table134789[[#This Row],[G Mass Ratio (kg)]]*1000</f>
        <v>6.2355663757356433E-2</v>
      </c>
      <c r="K806" s="10">
        <f>Table134789[[#This Row],[G Mass Ratio (kt)]]*1000</f>
        <v>0.139968284936237</v>
      </c>
    </row>
    <row r="807" spans="1:11" x14ac:dyDescent="0.25">
      <c r="A807" s="12">
        <v>806</v>
      </c>
      <c r="B807" s="10">
        <f t="shared" si="62"/>
        <v>6.3</v>
      </c>
      <c r="C807" s="2">
        <f>Table134789[[#This Row],[Number]]*1000000*Table134789[[#This Row],[Multiplier]]</f>
        <v>5077800000</v>
      </c>
      <c r="D807" s="6">
        <f t="shared" si="65"/>
        <v>7.8867630272952752E-3</v>
      </c>
      <c r="E807" s="6">
        <f>Table134789[[#This Row],[Calibration Value]]/Constants!$B$1</f>
        <v>126.79473144293836</v>
      </c>
      <c r="F807" s="6">
        <f t="shared" si="66"/>
        <v>1.1816140848398913E-2</v>
      </c>
      <c r="G807" s="6">
        <f>$C807/Constants!$B$2</f>
        <v>84.63</v>
      </c>
      <c r="H807" s="9">
        <f t="shared" si="63"/>
        <v>6.2201031048711734E-5</v>
      </c>
      <c r="I807" s="9">
        <f t="shared" si="64"/>
        <v>1.3962118454920137E-4</v>
      </c>
      <c r="J807" s="10">
        <f>Table134789[[#This Row],[G Mass Ratio (kg)]]*1000</f>
        <v>6.2201031048711733E-2</v>
      </c>
      <c r="K807" s="10">
        <f>Table134789[[#This Row],[G Mass Ratio (kt)]]*1000</f>
        <v>0.13962118454920136</v>
      </c>
    </row>
    <row r="808" spans="1:11" x14ac:dyDescent="0.25">
      <c r="A808" s="12">
        <v>807</v>
      </c>
      <c r="B808" s="10">
        <f t="shared" si="62"/>
        <v>6.3</v>
      </c>
      <c r="C808" s="2">
        <f>Table134789[[#This Row],[Number]]*1000000*Table134789[[#This Row],[Multiplier]]</f>
        <v>5084100000</v>
      </c>
      <c r="D808" s="6">
        <f t="shared" si="65"/>
        <v>7.8769900867410071E-3</v>
      </c>
      <c r="E808" s="6">
        <f>Table134789[[#This Row],[Calibration Value]]/Constants!$B$1</f>
        <v>126.95204500552265</v>
      </c>
      <c r="F808" s="6">
        <f t="shared" si="66"/>
        <v>1.1801498790346374E-2</v>
      </c>
      <c r="G808" s="6">
        <f>$C808/Constants!$B$2</f>
        <v>84.734999999999999</v>
      </c>
      <c r="H808" s="9">
        <f t="shared" si="63"/>
        <v>6.2046972826616093E-5</v>
      </c>
      <c r="I808" s="9">
        <f t="shared" si="64"/>
        <v>1.3927537369854692E-4</v>
      </c>
      <c r="J808" s="10">
        <f>Table134789[[#This Row],[G Mass Ratio (kg)]]*1000</f>
        <v>6.2046972826616094E-2</v>
      </c>
      <c r="K808" s="10">
        <f>Table134789[[#This Row],[G Mass Ratio (kt)]]*1000</f>
        <v>0.13927537369854692</v>
      </c>
    </row>
    <row r="809" spans="1:11" x14ac:dyDescent="0.25">
      <c r="A809" s="12">
        <v>808</v>
      </c>
      <c r="B809" s="10">
        <f t="shared" si="62"/>
        <v>6.3</v>
      </c>
      <c r="C809" s="2">
        <f>Table134789[[#This Row],[Number]]*1000000*Table134789[[#This Row],[Multiplier]]</f>
        <v>5090400000</v>
      </c>
      <c r="D809" s="6">
        <f t="shared" si="65"/>
        <v>7.8672413366336538E-3</v>
      </c>
      <c r="E809" s="6">
        <f>Table134789[[#This Row],[Calibration Value]]/Constants!$B$1</f>
        <v>127.10935856810694</v>
      </c>
      <c r="F809" s="6">
        <f t="shared" si="66"/>
        <v>1.1786892975011787E-2</v>
      </c>
      <c r="G809" s="6">
        <f>$C809/Constants!$B$2</f>
        <v>84.84</v>
      </c>
      <c r="H809" s="9">
        <f t="shared" si="63"/>
        <v>6.1893486248837282E-5</v>
      </c>
      <c r="I809" s="9">
        <f t="shared" si="64"/>
        <v>1.3893084600438222E-4</v>
      </c>
      <c r="J809" s="10">
        <f>Table134789[[#This Row],[G Mass Ratio (kg)]]*1000</f>
        <v>6.1893486248837282E-2</v>
      </c>
      <c r="K809" s="10">
        <f>Table134789[[#This Row],[G Mass Ratio (kt)]]*1000</f>
        <v>0.13893084600438221</v>
      </c>
    </row>
    <row r="810" spans="1:11" x14ac:dyDescent="0.25">
      <c r="A810" s="12">
        <v>809</v>
      </c>
      <c r="B810" s="10">
        <f t="shared" si="62"/>
        <v>6.3</v>
      </c>
      <c r="C810" s="2">
        <f>Table134789[[#This Row],[Number]]*1000000*Table134789[[#This Row],[Multiplier]]</f>
        <v>5096700000</v>
      </c>
      <c r="D810" s="6">
        <f t="shared" si="65"/>
        <v>7.8575166872682234E-3</v>
      </c>
      <c r="E810" s="6">
        <f>Table134789[[#This Row],[Calibration Value]]/Constants!$B$1</f>
        <v>127.26667213069122</v>
      </c>
      <c r="F810" s="6">
        <f t="shared" si="66"/>
        <v>1.177232326799694E-2</v>
      </c>
      <c r="G810" s="6">
        <f>$C810/Constants!$B$2</f>
        <v>84.944999999999993</v>
      </c>
      <c r="H810" s="9">
        <f t="shared" si="63"/>
        <v>6.1740568490698596E-5</v>
      </c>
      <c r="I810" s="9">
        <f t="shared" si="64"/>
        <v>1.3858759512622217E-4</v>
      </c>
      <c r="J810" s="10">
        <f>Table134789[[#This Row],[G Mass Ratio (kg)]]*1000</f>
        <v>6.1740568490698595E-2</v>
      </c>
      <c r="K810" s="10">
        <f>Table134789[[#This Row],[G Mass Ratio (kt)]]*1000</f>
        <v>0.13858759512622218</v>
      </c>
    </row>
    <row r="811" spans="1:11" x14ac:dyDescent="0.25">
      <c r="A811" s="12">
        <v>810</v>
      </c>
      <c r="B811" s="10">
        <f t="shared" si="62"/>
        <v>6.3</v>
      </c>
      <c r="C811" s="2">
        <f>Table134789[[#This Row],[Number]]*1000000*Table134789[[#This Row],[Multiplier]]</f>
        <v>5103000000</v>
      </c>
      <c r="D811" s="6">
        <f t="shared" si="65"/>
        <v>7.8478160493827068E-3</v>
      </c>
      <c r="E811" s="6">
        <f>Table134789[[#This Row],[Calibration Value]]/Constants!$B$1</f>
        <v>127.42398569327551</v>
      </c>
      <c r="F811" s="6">
        <f t="shared" si="66"/>
        <v>1.1757789535567314E-2</v>
      </c>
      <c r="G811" s="6">
        <f>$C811/Constants!$B$2</f>
        <v>85.05</v>
      </c>
      <c r="H811" s="9">
        <f t="shared" si="63"/>
        <v>6.1588216744948792E-5</v>
      </c>
      <c r="I811" s="9">
        <f t="shared" si="64"/>
        <v>1.3824561476269624E-4</v>
      </c>
      <c r="J811" s="10">
        <f>Table134789[[#This Row],[G Mass Ratio (kg)]]*1000</f>
        <v>6.1588216744948791E-2</v>
      </c>
      <c r="K811" s="10">
        <f>Table134789[[#This Row],[G Mass Ratio (kt)]]*1000</f>
        <v>0.13824561476269623</v>
      </c>
    </row>
    <row r="812" spans="1:11" x14ac:dyDescent="0.25">
      <c r="A812" s="12">
        <v>811</v>
      </c>
      <c r="B812" s="10">
        <f t="shared" si="62"/>
        <v>6.3</v>
      </c>
      <c r="C812" s="2">
        <f>Table134789[[#This Row],[Number]]*1000000*Table134789[[#This Row],[Multiplier]]</f>
        <v>5109300000</v>
      </c>
      <c r="D812" s="6">
        <f t="shared" si="65"/>
        <v>7.8381393341553553E-3</v>
      </c>
      <c r="E812" s="6">
        <f>Table134789[[#This Row],[Calibration Value]]/Constants!$B$1</f>
        <v>127.5812992558598</v>
      </c>
      <c r="F812" s="6">
        <f t="shared" si="66"/>
        <v>1.1743291644647994E-2</v>
      </c>
      <c r="G812" s="6">
        <f>$C812/Constants!$B$2</f>
        <v>85.155000000000001</v>
      </c>
      <c r="H812" s="9">
        <f t="shared" si="63"/>
        <v>6.1436428221633364E-5</v>
      </c>
      <c r="I812" s="9">
        <f t="shared" si="64"/>
        <v>1.3790489865125939E-4</v>
      </c>
      <c r="J812" s="10">
        <f>Table134789[[#This Row],[G Mass Ratio (kg)]]*1000</f>
        <v>6.1436428221633366E-2</v>
      </c>
      <c r="K812" s="10">
        <f>Table134789[[#This Row],[G Mass Ratio (kt)]]*1000</f>
        <v>0.13790489865125938</v>
      </c>
    </row>
    <row r="813" spans="1:11" x14ac:dyDescent="0.25">
      <c r="A813" s="12">
        <v>812</v>
      </c>
      <c r="B813" s="10">
        <f t="shared" si="62"/>
        <v>6.3</v>
      </c>
      <c r="C813" s="2">
        <f>Table134789[[#This Row],[Number]]*1000000*Table134789[[#This Row],[Multiplier]]</f>
        <v>5115600000</v>
      </c>
      <c r="D813" s="6">
        <f t="shared" si="65"/>
        <v>7.8284864532019612E-3</v>
      </c>
      <c r="E813" s="6">
        <f>Table134789[[#This Row],[Calibration Value]]/Constants!$B$1</f>
        <v>127.7386128184441</v>
      </c>
      <c r="F813" s="6">
        <f t="shared" si="66"/>
        <v>1.172882946281961E-2</v>
      </c>
      <c r="G813" s="6">
        <f>$C813/Constants!$B$2</f>
        <v>85.26</v>
      </c>
      <c r="H813" s="9">
        <f t="shared" si="63"/>
        <v>6.1285200147966621E-5</v>
      </c>
      <c r="I813" s="9">
        <f t="shared" si="64"/>
        <v>1.3756544056790535E-4</v>
      </c>
      <c r="J813" s="10">
        <f>Table134789[[#This Row],[G Mass Ratio (kg)]]*1000</f>
        <v>6.1285200147966623E-2</v>
      </c>
      <c r="K813" s="10">
        <f>Table134789[[#This Row],[G Mass Ratio (kt)]]*1000</f>
        <v>0.13756544056790534</v>
      </c>
    </row>
    <row r="814" spans="1:11" x14ac:dyDescent="0.25">
      <c r="A814" s="12">
        <v>813</v>
      </c>
      <c r="B814" s="10">
        <f t="shared" si="62"/>
        <v>6.3</v>
      </c>
      <c r="C814" s="2">
        <f>Table134789[[#This Row],[Number]]*1000000*Table134789[[#This Row],[Multiplier]]</f>
        <v>5121900000</v>
      </c>
      <c r="D814" s="6">
        <f t="shared" si="65"/>
        <v>7.8188573185731768E-3</v>
      </c>
      <c r="E814" s="6">
        <f>Table134789[[#This Row],[Calibration Value]]/Constants!$B$1</f>
        <v>127.89592638102839</v>
      </c>
      <c r="F814" s="6">
        <f t="shared" si="66"/>
        <v>1.1714402858314299E-2</v>
      </c>
      <c r="G814" s="6">
        <f>$C814/Constants!$B$2</f>
        <v>85.364999999999995</v>
      </c>
      <c r="H814" s="9">
        <f t="shared" si="63"/>
        <v>6.1134529768205325E-5</v>
      </c>
      <c r="I814" s="9">
        <f t="shared" si="64"/>
        <v>1.3722723432688222E-4</v>
      </c>
      <c r="J814" s="10">
        <f>Table134789[[#This Row],[G Mass Ratio (kg)]]*1000</f>
        <v>6.1134529768205326E-2</v>
      </c>
      <c r="K814" s="10">
        <f>Table134789[[#This Row],[G Mass Ratio (kt)]]*1000</f>
        <v>0.13722723432688222</v>
      </c>
    </row>
    <row r="815" spans="1:11" x14ac:dyDescent="0.25">
      <c r="A815" s="12">
        <v>814</v>
      </c>
      <c r="B815" s="10">
        <f t="shared" si="62"/>
        <v>6.3</v>
      </c>
      <c r="C815" s="2">
        <f>Table134789[[#This Row],[Number]]*1000000*Table134789[[#This Row],[Multiplier]]</f>
        <v>5128200000</v>
      </c>
      <c r="D815" s="6">
        <f t="shared" si="65"/>
        <v>7.8092518427518333E-3</v>
      </c>
      <c r="E815" s="6">
        <f>Table134789[[#This Row],[Calibration Value]]/Constants!$B$1</f>
        <v>128.05323994361268</v>
      </c>
      <c r="F815" s="6">
        <f t="shared" si="66"/>
        <v>1.1700011700011699E-2</v>
      </c>
      <c r="G815" s="6">
        <f>$C815/Constants!$B$2</f>
        <v>85.47</v>
      </c>
      <c r="H815" s="9">
        <f t="shared" si="63"/>
        <v>6.0984414343522902E-5</v>
      </c>
      <c r="I815" s="9">
        <f t="shared" si="64"/>
        <v>1.3689027378041067E-4</v>
      </c>
      <c r="J815" s="10">
        <f>Table134789[[#This Row],[G Mass Ratio (kg)]]*1000</f>
        <v>6.0984414343522905E-2</v>
      </c>
      <c r="K815" s="10">
        <f>Table134789[[#This Row],[G Mass Ratio (kt)]]*1000</f>
        <v>0.13689027378041066</v>
      </c>
    </row>
    <row r="816" spans="1:11" x14ac:dyDescent="0.25">
      <c r="A816" s="12">
        <v>815</v>
      </c>
      <c r="B816" s="10">
        <f t="shared" si="62"/>
        <v>6.3</v>
      </c>
      <c r="C816" s="2">
        <f>Table134789[[#This Row],[Number]]*1000000*Table134789[[#This Row],[Multiplier]]</f>
        <v>5134500000</v>
      </c>
      <c r="D816" s="6">
        <f t="shared" si="65"/>
        <v>7.7996699386502985E-3</v>
      </c>
      <c r="E816" s="6">
        <f>Table134789[[#This Row],[Calibration Value]]/Constants!$B$1</f>
        <v>128.21055350619696</v>
      </c>
      <c r="F816" s="6">
        <f t="shared" si="66"/>
        <v>1.1685655857434998E-2</v>
      </c>
      <c r="G816" s="6">
        <f>$C816/Constants!$B$2</f>
        <v>85.575000000000003</v>
      </c>
      <c r="H816" s="9">
        <f t="shared" si="63"/>
        <v>6.0834851151885152E-5</v>
      </c>
      <c r="I816" s="9">
        <f t="shared" si="64"/>
        <v>1.3655455281840487E-4</v>
      </c>
      <c r="J816" s="10">
        <f>Table134789[[#This Row],[G Mass Ratio (kg)]]*1000</f>
        <v>6.0834851151885153E-2</v>
      </c>
      <c r="K816" s="10">
        <f>Table134789[[#This Row],[G Mass Ratio (kt)]]*1000</f>
        <v>0.13655455281840487</v>
      </c>
    </row>
    <row r="817" spans="1:11" x14ac:dyDescent="0.25">
      <c r="A817" s="12">
        <v>816</v>
      </c>
      <c r="B817" s="10">
        <f t="shared" si="62"/>
        <v>6.3</v>
      </c>
      <c r="C817" s="2">
        <f>Table134789[[#This Row],[Number]]*1000000*Table134789[[#This Row],[Multiplier]]</f>
        <v>5140800000</v>
      </c>
      <c r="D817" s="6">
        <f t="shared" si="65"/>
        <v>7.7901115196078339E-3</v>
      </c>
      <c r="E817" s="6">
        <f>Table134789[[#This Row],[Calibration Value]]/Constants!$B$1</f>
        <v>128.36786706878127</v>
      </c>
      <c r="F817" s="6">
        <f t="shared" si="66"/>
        <v>1.1671335200746964E-2</v>
      </c>
      <c r="G817" s="6">
        <f>$C817/Constants!$B$2</f>
        <v>85.68</v>
      </c>
      <c r="H817" s="9">
        <f t="shared" si="63"/>
        <v>6.0685837487926677E-5</v>
      </c>
      <c r="I817" s="9">
        <f t="shared" si="64"/>
        <v>1.3622006536819517E-4</v>
      </c>
      <c r="J817" s="10">
        <f>Table134789[[#This Row],[G Mass Ratio (kg)]]*1000</f>
        <v>6.0685837487926678E-2</v>
      </c>
      <c r="K817" s="10">
        <f>Table134789[[#This Row],[G Mass Ratio (kt)]]*1000</f>
        <v>0.13622006536819517</v>
      </c>
    </row>
    <row r="818" spans="1:11" x14ac:dyDescent="0.25">
      <c r="A818" s="12">
        <v>817</v>
      </c>
      <c r="B818" s="10">
        <f t="shared" si="62"/>
        <v>6.3</v>
      </c>
      <c r="C818" s="2">
        <f>Table134789[[#This Row],[Number]]*1000000*Table134789[[#This Row],[Multiplier]]</f>
        <v>5147100000</v>
      </c>
      <c r="D818" s="6">
        <f t="shared" si="65"/>
        <v>7.7805764993879962E-3</v>
      </c>
      <c r="E818" s="6">
        <f>Table134789[[#This Row],[Calibration Value]]/Constants!$B$1</f>
        <v>128.52518063136554</v>
      </c>
      <c r="F818" s="6">
        <f t="shared" si="66"/>
        <v>1.1657049600746051E-2</v>
      </c>
      <c r="G818" s="6">
        <f>$C818/Constants!$B$2</f>
        <v>85.784999999999997</v>
      </c>
      <c r="H818" s="9">
        <f t="shared" si="63"/>
        <v>6.0537370662828765E-5</v>
      </c>
      <c r="I818" s="9">
        <f t="shared" si="64"/>
        <v>1.3588680539425367E-4</v>
      </c>
      <c r="J818" s="10">
        <f>Table134789[[#This Row],[G Mass Ratio (kg)]]*1000</f>
        <v>6.0537370662828764E-2</v>
      </c>
      <c r="K818" s="10">
        <f>Table134789[[#This Row],[G Mass Ratio (kt)]]*1000</f>
        <v>0.13588680539425366</v>
      </c>
    </row>
    <row r="819" spans="1:11" x14ac:dyDescent="0.25">
      <c r="A819" s="12">
        <v>818</v>
      </c>
      <c r="B819" s="10">
        <f t="shared" si="62"/>
        <v>6.3</v>
      </c>
      <c r="C819" s="2">
        <f>Table134789[[#This Row],[Number]]*1000000*Table134789[[#This Row],[Multiplier]]</f>
        <v>5153400000</v>
      </c>
      <c r="D819" s="6">
        <f t="shared" si="65"/>
        <v>7.771064792176029E-3</v>
      </c>
      <c r="E819" s="6">
        <f>Table134789[[#This Row],[Calibration Value]]/Constants!$B$1</f>
        <v>128.68249419394985</v>
      </c>
      <c r="F819" s="6">
        <f t="shared" si="66"/>
        <v>1.1642798928862498E-2</v>
      </c>
      <c r="G819" s="6">
        <f>$C819/Constants!$B$2</f>
        <v>85.89</v>
      </c>
      <c r="H819" s="9">
        <f t="shared" si="63"/>
        <v>6.0389448004197868E-5</v>
      </c>
      <c r="I819" s="9">
        <f t="shared" si="64"/>
        <v>1.3555476689792174E-4</v>
      </c>
      <c r="J819" s="10">
        <f>Table134789[[#This Row],[G Mass Ratio (kg)]]*1000</f>
        <v>6.038944800419787E-2</v>
      </c>
      <c r="K819" s="10">
        <f>Table134789[[#This Row],[G Mass Ratio (kt)]]*1000</f>
        <v>0.13555476689792173</v>
      </c>
    </row>
    <row r="820" spans="1:11" x14ac:dyDescent="0.25">
      <c r="A820" s="12">
        <v>819</v>
      </c>
      <c r="B820" s="10">
        <f t="shared" si="62"/>
        <v>6.3</v>
      </c>
      <c r="C820" s="2">
        <f>Table134789[[#This Row],[Number]]*1000000*Table134789[[#This Row],[Multiplier]]</f>
        <v>5159700000</v>
      </c>
      <c r="D820" s="6">
        <f t="shared" si="65"/>
        <v>7.7615763125763034E-3</v>
      </c>
      <c r="E820" s="6">
        <f>Table134789[[#This Row],[Calibration Value]]/Constants!$B$1</f>
        <v>128.83980775653413</v>
      </c>
      <c r="F820" s="6">
        <f t="shared" si="66"/>
        <v>1.1628583057154486E-2</v>
      </c>
      <c r="G820" s="6">
        <f>$C820/Constants!$B$2</f>
        <v>85.995000000000005</v>
      </c>
      <c r="H820" s="9">
        <f t="shared" si="63"/>
        <v>6.0242066855945568E-5</v>
      </c>
      <c r="I820" s="9">
        <f t="shared" si="64"/>
        <v>1.3522394391714038E-4</v>
      </c>
      <c r="J820" s="10">
        <f>Table134789[[#This Row],[G Mass Ratio (kg)]]*1000</f>
        <v>6.0242066855945568E-2</v>
      </c>
      <c r="K820" s="10">
        <f>Table134789[[#This Row],[G Mass Ratio (kt)]]*1000</f>
        <v>0.13522394391714038</v>
      </c>
    </row>
    <row r="821" spans="1:11" x14ac:dyDescent="0.25">
      <c r="A821" s="12">
        <v>820</v>
      </c>
      <c r="B821" s="10">
        <f t="shared" si="62"/>
        <v>6.3</v>
      </c>
      <c r="C821" s="2">
        <f>Table134789[[#This Row],[Number]]*1000000*Table134789[[#This Row],[Multiplier]]</f>
        <v>5166000000</v>
      </c>
      <c r="D821" s="6">
        <f t="shared" si="65"/>
        <v>7.7521109756097462E-3</v>
      </c>
      <c r="E821" s="6">
        <f>Table134789[[#This Row],[Calibration Value]]/Constants!$B$1</f>
        <v>128.99712131911843</v>
      </c>
      <c r="F821" s="6">
        <f t="shared" si="66"/>
        <v>1.1614401858304297E-2</v>
      </c>
      <c r="G821" s="6">
        <f>$C821/Constants!$B$2</f>
        <v>86.1</v>
      </c>
      <c r="H821" s="9">
        <f t="shared" si="63"/>
        <v>6.009522457816909E-5</v>
      </c>
      <c r="I821" s="9">
        <f t="shared" si="64"/>
        <v>1.3489433052618231E-4</v>
      </c>
      <c r="J821" s="10">
        <f>Table134789[[#This Row],[G Mass Ratio (kg)]]*1000</f>
        <v>6.0095224578169092E-2</v>
      </c>
      <c r="K821" s="10">
        <f>Table134789[[#This Row],[G Mass Ratio (kt)]]*1000</f>
        <v>0.1348943305261823</v>
      </c>
    </row>
    <row r="822" spans="1:11" x14ac:dyDescent="0.25">
      <c r="A822" s="12">
        <v>821</v>
      </c>
      <c r="B822" s="10">
        <f t="shared" si="62"/>
        <v>6.3</v>
      </c>
      <c r="C822" s="2">
        <f>Table134789[[#This Row],[Number]]*1000000*Table134789[[#This Row],[Multiplier]]</f>
        <v>5172300000</v>
      </c>
      <c r="D822" s="6">
        <f t="shared" si="65"/>
        <v>7.7426686967113183E-3</v>
      </c>
      <c r="E822" s="6">
        <f>Table134789[[#This Row],[Calibration Value]]/Constants!$B$1</f>
        <v>129.15443488170271</v>
      </c>
      <c r="F822" s="6">
        <f t="shared" si="66"/>
        <v>1.1600255205614524E-2</v>
      </c>
      <c r="G822" s="6">
        <f>$C822/Constants!$B$2</f>
        <v>86.204999999999998</v>
      </c>
      <c r="H822" s="9">
        <f t="shared" si="63"/>
        <v>5.9948918547033346E-5</v>
      </c>
      <c r="I822" s="9">
        <f t="shared" si="64"/>
        <v>1.3456592083538687E-4</v>
      </c>
      <c r="J822" s="10">
        <f>Table134789[[#This Row],[G Mass Ratio (kg)]]*1000</f>
        <v>5.9948918547033346E-2</v>
      </c>
      <c r="K822" s="10">
        <f>Table134789[[#This Row],[G Mass Ratio (kt)]]*1000</f>
        <v>0.13456592083538688</v>
      </c>
    </row>
    <row r="823" spans="1:11" x14ac:dyDescent="0.25">
      <c r="A823" s="12">
        <v>822</v>
      </c>
      <c r="B823" s="10">
        <f t="shared" si="62"/>
        <v>6.3</v>
      </c>
      <c r="C823" s="2">
        <f>Table134789[[#This Row],[Number]]*1000000*Table134789[[#This Row],[Multiplier]]</f>
        <v>5178600000</v>
      </c>
      <c r="D823" s="6">
        <f t="shared" si="65"/>
        <v>7.733249391727484E-3</v>
      </c>
      <c r="E823" s="6">
        <f>Table134789[[#This Row],[Calibration Value]]/Constants!$B$1</f>
        <v>129.31174844428702</v>
      </c>
      <c r="F823" s="6">
        <f t="shared" si="66"/>
        <v>1.1586142973004287E-2</v>
      </c>
      <c r="G823" s="6">
        <f>$C823/Constants!$B$2</f>
        <v>86.31</v>
      </c>
      <c r="H823" s="9">
        <f t="shared" si="63"/>
        <v>5.9803146154653501E-5</v>
      </c>
      <c r="I823" s="9">
        <f t="shared" si="64"/>
        <v>1.3423870899089663E-4</v>
      </c>
      <c r="J823" s="10">
        <f>Table134789[[#This Row],[G Mass Ratio (kg)]]*1000</f>
        <v>5.98031461546535E-2</v>
      </c>
      <c r="K823" s="10">
        <f>Table134789[[#This Row],[G Mass Ratio (kt)]]*1000</f>
        <v>0.13423870899089663</v>
      </c>
    </row>
    <row r="824" spans="1:11" x14ac:dyDescent="0.25">
      <c r="A824" s="12">
        <v>823</v>
      </c>
      <c r="B824" s="10">
        <f t="shared" si="62"/>
        <v>6.3</v>
      </c>
      <c r="C824" s="2">
        <f>Table134789[[#This Row],[Number]]*1000000*Table134789[[#This Row],[Multiplier]]</f>
        <v>5184900000</v>
      </c>
      <c r="D824" s="6">
        <f t="shared" si="65"/>
        <v>7.7238529769137207E-3</v>
      </c>
      <c r="E824" s="6">
        <f>Table134789[[#This Row],[Calibration Value]]/Constants!$B$1</f>
        <v>129.4690620068713</v>
      </c>
      <c r="F824" s="6">
        <f t="shared" si="66"/>
        <v>1.1572065035005496E-2</v>
      </c>
      <c r="G824" s="6">
        <f>$C824/Constants!$B$2</f>
        <v>86.415000000000006</v>
      </c>
      <c r="H824" s="9">
        <f t="shared" si="63"/>
        <v>5.9657904808978943E-5</v>
      </c>
      <c r="I824" s="9">
        <f t="shared" si="64"/>
        <v>1.3391268917439675E-4</v>
      </c>
      <c r="J824" s="10">
        <f>Table134789[[#This Row],[G Mass Ratio (kg)]]*1000</f>
        <v>5.9657904808978944E-2</v>
      </c>
      <c r="K824" s="10">
        <f>Table134789[[#This Row],[G Mass Ratio (kt)]]*1000</f>
        <v>0.13391268917439675</v>
      </c>
    </row>
    <row r="825" spans="1:11" x14ac:dyDescent="0.25">
      <c r="A825" s="12">
        <v>824</v>
      </c>
      <c r="B825" s="10">
        <f t="shared" si="62"/>
        <v>6.3</v>
      </c>
      <c r="C825" s="2">
        <f>Table134789[[#This Row],[Number]]*1000000*Table134789[[#This Row],[Multiplier]]</f>
        <v>5191200000</v>
      </c>
      <c r="D825" s="6">
        <f t="shared" si="65"/>
        <v>7.7144793689320305E-3</v>
      </c>
      <c r="E825" s="6">
        <f>Table134789[[#This Row],[Calibration Value]]/Constants!$B$1</f>
        <v>129.62637556945558</v>
      </c>
      <c r="F825" s="6">
        <f t="shared" si="66"/>
        <v>1.1558021266759132E-2</v>
      </c>
      <c r="G825" s="6">
        <f>$C825/Constants!$B$2</f>
        <v>86.52</v>
      </c>
      <c r="H825" s="9">
        <f t="shared" si="63"/>
        <v>5.951319193367794E-5</v>
      </c>
      <c r="I825" s="9">
        <f t="shared" si="64"/>
        <v>1.3358785560285637E-4</v>
      </c>
      <c r="J825" s="10">
        <f>Table134789[[#This Row],[G Mass Ratio (kg)]]*1000</f>
        <v>5.9513191933677941E-2</v>
      </c>
      <c r="K825" s="10">
        <f>Table134789[[#This Row],[G Mass Ratio (kt)]]*1000</f>
        <v>0.13358785560285635</v>
      </c>
    </row>
    <row r="826" spans="1:11" x14ac:dyDescent="0.25">
      <c r="A826" s="12">
        <v>825</v>
      </c>
      <c r="B826" s="10">
        <f t="shared" si="62"/>
        <v>6.3</v>
      </c>
      <c r="C826" s="2">
        <f>Table134789[[#This Row],[Number]]*1000000*Table134789[[#This Row],[Multiplier]]</f>
        <v>5197500000</v>
      </c>
      <c r="D826" s="6">
        <f t="shared" si="65"/>
        <v>7.7051284848484751E-3</v>
      </c>
      <c r="E826" s="6">
        <f>Table134789[[#This Row],[Calibration Value]]/Constants!$B$1</f>
        <v>129.78368913203988</v>
      </c>
      <c r="F826" s="6">
        <f t="shared" si="66"/>
        <v>1.1544011544011544E-2</v>
      </c>
      <c r="G826" s="6">
        <f>$C826/Constants!$B$2</f>
        <v>86.625</v>
      </c>
      <c r="H826" s="9">
        <f t="shared" si="63"/>
        <v>5.9369004968023355E-5</v>
      </c>
      <c r="I826" s="9">
        <f t="shared" si="64"/>
        <v>1.3326420252827179E-4</v>
      </c>
      <c r="J826" s="10">
        <f>Table134789[[#This Row],[G Mass Ratio (kg)]]*1000</f>
        <v>5.9369004968023352E-2</v>
      </c>
      <c r="K826" s="10">
        <f>Table134789[[#This Row],[G Mass Ratio (kt)]]*1000</f>
        <v>0.13326420252827179</v>
      </c>
    </row>
    <row r="827" spans="1:11" x14ac:dyDescent="0.25">
      <c r="A827" s="12">
        <v>826</v>
      </c>
      <c r="B827" s="10">
        <f t="shared" si="62"/>
        <v>6.3</v>
      </c>
      <c r="C827" s="2">
        <f>Table134789[[#This Row],[Number]]*1000000*Table134789[[#This Row],[Multiplier]]</f>
        <v>5203800000</v>
      </c>
      <c r="D827" s="6">
        <f t="shared" si="65"/>
        <v>7.6958002421307417E-3</v>
      </c>
      <c r="E827" s="6">
        <f>Table134789[[#This Row],[Calibration Value]]/Constants!$B$1</f>
        <v>129.94100269462416</v>
      </c>
      <c r="F827" s="6">
        <f t="shared" si="66"/>
        <v>1.1530035743110803E-2</v>
      </c>
      <c r="G827" s="6">
        <f>$C827/Constants!$B$2</f>
        <v>86.73</v>
      </c>
      <c r="H827" s="9">
        <f t="shared" si="63"/>
        <v>5.922534136677958E-5</v>
      </c>
      <c r="I827" s="9">
        <f t="shared" si="64"/>
        <v>1.3294172423741269E-4</v>
      </c>
      <c r="J827" s="10">
        <f>Table134789[[#This Row],[G Mass Ratio (kg)]]*1000</f>
        <v>5.922534136677958E-2</v>
      </c>
      <c r="K827" s="10">
        <f>Table134789[[#This Row],[G Mass Ratio (kt)]]*1000</f>
        <v>0.13294172423741268</v>
      </c>
    </row>
    <row r="828" spans="1:11" x14ac:dyDescent="0.25">
      <c r="A828" s="12">
        <v>827</v>
      </c>
      <c r="B828" s="10">
        <f t="shared" si="62"/>
        <v>6.3</v>
      </c>
      <c r="C828" s="2">
        <f>Table134789[[#This Row],[Number]]*1000000*Table134789[[#This Row],[Multiplier]]</f>
        <v>5210100000</v>
      </c>
      <c r="D828" s="6">
        <f t="shared" si="65"/>
        <v>7.6864945586456977E-3</v>
      </c>
      <c r="E828" s="6">
        <f>Table134789[[#This Row],[Calibration Value]]/Constants!$B$1</f>
        <v>130.09831625720847</v>
      </c>
      <c r="F828" s="6">
        <f t="shared" si="66"/>
        <v>1.1516093741003052E-2</v>
      </c>
      <c r="G828" s="6">
        <f>$C828/Constants!$B$2</f>
        <v>86.834999999999994</v>
      </c>
      <c r="H828" s="9">
        <f t="shared" si="63"/>
        <v>5.908219860008992E-5</v>
      </c>
      <c r="I828" s="9">
        <f t="shared" si="64"/>
        <v>1.3262041505156968E-4</v>
      </c>
      <c r="J828" s="10">
        <f>Table134789[[#This Row],[G Mass Ratio (kg)]]*1000</f>
        <v>5.9082198600089918E-2</v>
      </c>
      <c r="K828" s="10">
        <f>Table134789[[#This Row],[G Mass Ratio (kt)]]*1000</f>
        <v>0.13262041505156968</v>
      </c>
    </row>
    <row r="829" spans="1:11" x14ac:dyDescent="0.25">
      <c r="A829" s="12">
        <v>828</v>
      </c>
      <c r="B829" s="10">
        <f t="shared" si="62"/>
        <v>6.3</v>
      </c>
      <c r="C829" s="2">
        <f>Table134789[[#This Row],[Number]]*1000000*Table134789[[#This Row],[Multiplier]]</f>
        <v>5216400000</v>
      </c>
      <c r="D829" s="6">
        <f t="shared" si="65"/>
        <v>7.6772113526569962E-3</v>
      </c>
      <c r="E829" s="6">
        <f>Table134789[[#This Row],[Calibration Value]]/Constants!$B$1</f>
        <v>130.25562981979274</v>
      </c>
      <c r="F829" s="6">
        <f t="shared" si="66"/>
        <v>1.1502185415228895E-2</v>
      </c>
      <c r="G829" s="6">
        <f>$C829/Constants!$B$2</f>
        <v>86.94</v>
      </c>
      <c r="H829" s="9">
        <f t="shared" si="63"/>
        <v>5.8939574153365469E-5</v>
      </c>
      <c r="I829" s="9">
        <f t="shared" si="64"/>
        <v>1.323002693263043E-4</v>
      </c>
      <c r="J829" s="10">
        <f>Table134789[[#This Row],[G Mass Ratio (kg)]]*1000</f>
        <v>5.8939574153365468E-2</v>
      </c>
      <c r="K829" s="10">
        <f>Table134789[[#This Row],[G Mass Ratio (kt)]]*1000</f>
        <v>0.13230026932630432</v>
      </c>
    </row>
    <row r="830" spans="1:11" x14ac:dyDescent="0.25">
      <c r="A830" s="12">
        <v>829</v>
      </c>
      <c r="B830" s="10">
        <f t="shared" si="62"/>
        <v>6.3</v>
      </c>
      <c r="C830" s="2">
        <f>Table134789[[#This Row],[Number]]*1000000*Table134789[[#This Row],[Multiplier]]</f>
        <v>5222700000</v>
      </c>
      <c r="D830" s="6">
        <f t="shared" si="65"/>
        <v>7.6679505428226685E-3</v>
      </c>
      <c r="E830" s="6">
        <f>Table134789[[#This Row],[Calibration Value]]/Constants!$B$1</f>
        <v>130.41294338237705</v>
      </c>
      <c r="F830" s="6">
        <f t="shared" si="66"/>
        <v>1.1488310643919811E-2</v>
      </c>
      <c r="G830" s="6">
        <f>$C830/Constants!$B$2</f>
        <v>87.045000000000002</v>
      </c>
      <c r="H830" s="9">
        <f t="shared" si="63"/>
        <v>5.879746552717446E-5</v>
      </c>
      <c r="I830" s="9">
        <f t="shared" si="64"/>
        <v>1.3198128145120122E-4</v>
      </c>
      <c r="J830" s="10">
        <f>Table134789[[#This Row],[G Mass Ratio (kg)]]*1000</f>
        <v>5.8797465527174457E-2</v>
      </c>
      <c r="K830" s="10">
        <f>Table134789[[#This Row],[G Mass Ratio (kt)]]*1000</f>
        <v>0.13198128145120122</v>
      </c>
    </row>
    <row r="831" spans="1:11" x14ac:dyDescent="0.25">
      <c r="A831" s="12">
        <v>830</v>
      </c>
      <c r="B831" s="10">
        <f t="shared" si="62"/>
        <v>6.3</v>
      </c>
      <c r="C831" s="2">
        <f>Table134789[[#This Row],[Number]]*1000000*Table134789[[#This Row],[Multiplier]]</f>
        <v>5229000000</v>
      </c>
      <c r="D831" s="6">
        <f t="shared" si="65"/>
        <v>7.6587120481927621E-3</v>
      </c>
      <c r="E831" s="6">
        <f>Table134789[[#This Row],[Calibration Value]]/Constants!$B$1</f>
        <v>130.57025694496133</v>
      </c>
      <c r="F831" s="6">
        <f t="shared" si="66"/>
        <v>1.1474469305794606E-2</v>
      </c>
      <c r="G831" s="6">
        <f>$C831/Constants!$B$2</f>
        <v>87.15</v>
      </c>
      <c r="H831" s="9">
        <f t="shared" si="63"/>
        <v>5.8655870237132972E-5</v>
      </c>
      <c r="I831" s="9">
        <f t="shared" si="64"/>
        <v>1.3166344584962254E-4</v>
      </c>
      <c r="J831" s="10">
        <f>Table134789[[#This Row],[G Mass Ratio (kg)]]*1000</f>
        <v>5.8655870237132972E-2</v>
      </c>
      <c r="K831" s="10">
        <f>Table134789[[#This Row],[G Mass Ratio (kt)]]*1000</f>
        <v>0.13166344584962253</v>
      </c>
    </row>
    <row r="832" spans="1:11" x14ac:dyDescent="0.25">
      <c r="A832" s="12">
        <v>831</v>
      </c>
      <c r="B832" s="10">
        <f t="shared" si="62"/>
        <v>6.3</v>
      </c>
      <c r="C832" s="2">
        <f>Table134789[[#This Row],[Number]]*1000000*Table134789[[#This Row],[Multiplier]]</f>
        <v>5235300000</v>
      </c>
      <c r="D832" s="6">
        <f t="shared" si="65"/>
        <v>7.6494957882069694E-3</v>
      </c>
      <c r="E832" s="6">
        <f>Table134789[[#This Row],[Calibration Value]]/Constants!$B$1</f>
        <v>130.72757050754564</v>
      </c>
      <c r="F832" s="6">
        <f t="shared" si="66"/>
        <v>1.1460661280155866E-2</v>
      </c>
      <c r="G832" s="6">
        <f>$C832/Constants!$B$2</f>
        <v>87.254999999999995</v>
      </c>
      <c r="H832" s="9">
        <f t="shared" si="63"/>
        <v>5.8514785813796164E-5</v>
      </c>
      <c r="I832" s="9">
        <f t="shared" si="64"/>
        <v>1.3134675697846389E-4</v>
      </c>
      <c r="J832" s="10">
        <f>Table134789[[#This Row],[G Mass Ratio (kg)]]*1000</f>
        <v>5.8514785813796162E-2</v>
      </c>
      <c r="K832" s="10">
        <f>Table134789[[#This Row],[G Mass Ratio (kt)]]*1000</f>
        <v>0.1313467569784639</v>
      </c>
    </row>
    <row r="833" spans="1:11" x14ac:dyDescent="0.25">
      <c r="A833" s="12">
        <v>832</v>
      </c>
      <c r="B833" s="10">
        <f t="shared" si="62"/>
        <v>6.3</v>
      </c>
      <c r="C833" s="2">
        <f>Table134789[[#This Row],[Number]]*1000000*Table134789[[#This Row],[Multiplier]]</f>
        <v>5241600000</v>
      </c>
      <c r="D833" s="6">
        <f t="shared" si="65"/>
        <v>7.6403016826922989E-3</v>
      </c>
      <c r="E833" s="6">
        <f>Table134789[[#This Row],[Calibration Value]]/Constants!$B$1</f>
        <v>130.88488407012991</v>
      </c>
      <c r="F833" s="6">
        <f t="shared" si="66"/>
        <v>1.1446886446886446E-2</v>
      </c>
      <c r="G833" s="6">
        <f>$C833/Constants!$B$2</f>
        <v>87.36</v>
      </c>
      <c r="H833" s="9">
        <f t="shared" si="63"/>
        <v>5.8374209802550774E-5</v>
      </c>
      <c r="I833" s="9">
        <f t="shared" si="64"/>
        <v>1.310312093279126E-4</v>
      </c>
      <c r="J833" s="10">
        <f>Table134789[[#This Row],[G Mass Ratio (kg)]]*1000</f>
        <v>5.8374209802550772E-2</v>
      </c>
      <c r="K833" s="10">
        <f>Table134789[[#This Row],[G Mass Ratio (kt)]]*1000</f>
        <v>0.1310312093279126</v>
      </c>
    </row>
    <row r="834" spans="1:11" x14ac:dyDescent="0.25">
      <c r="A834" s="12">
        <v>833</v>
      </c>
      <c r="B834" s="10">
        <f t="shared" ref="B834:B897" si="67">6.3</f>
        <v>6.3</v>
      </c>
      <c r="C834" s="2">
        <f>Table134789[[#This Row],[Number]]*1000000*Table134789[[#This Row],[Multiplier]]</f>
        <v>5247900000</v>
      </c>
      <c r="D834" s="6">
        <f t="shared" si="65"/>
        <v>7.6311296518607359E-3</v>
      </c>
      <c r="E834" s="6">
        <f>Table134789[[#This Row],[Calibration Value]]/Constants!$B$1</f>
        <v>131.04219763271419</v>
      </c>
      <c r="F834" s="6">
        <f t="shared" si="66"/>
        <v>1.1433144686446007E-2</v>
      </c>
      <c r="G834" s="6">
        <f>$C834/Constants!$B$2</f>
        <v>87.465000000000003</v>
      </c>
      <c r="H834" s="9">
        <f t="shared" ref="H834:H897" si="68">POWER($D834,2)</f>
        <v>5.8234139763508159E-5</v>
      </c>
      <c r="I834" s="9">
        <f t="shared" ref="I834:I897" si="69">POWER($F834,2)</f>
        <v>1.3071679742120856E-4</v>
      </c>
      <c r="J834" s="10">
        <f>Table134789[[#This Row],[G Mass Ratio (kg)]]*1000</f>
        <v>5.8234139763508157E-2</v>
      </c>
      <c r="K834" s="10">
        <f>Table134789[[#This Row],[G Mass Ratio (kt)]]*1000</f>
        <v>0.13071679742120856</v>
      </c>
    </row>
    <row r="835" spans="1:11" x14ac:dyDescent="0.25">
      <c r="A835" s="12">
        <v>834</v>
      </c>
      <c r="B835" s="10">
        <f t="shared" si="67"/>
        <v>6.3</v>
      </c>
      <c r="C835" s="2">
        <f>Table134789[[#This Row],[Number]]*1000000*Table134789[[#This Row],[Multiplier]]</f>
        <v>5254200000</v>
      </c>
      <c r="D835" s="6">
        <f t="shared" si="65"/>
        <v>7.6219796163069448E-3</v>
      </c>
      <c r="E835" s="6">
        <f>Table134789[[#This Row],[Calibration Value]]/Constants!$B$1</f>
        <v>131.1995111952985</v>
      </c>
      <c r="F835" s="6">
        <f t="shared" si="66"/>
        <v>1.1419435879867535E-2</v>
      </c>
      <c r="G835" s="6">
        <f>$C835/Constants!$B$2</f>
        <v>87.57</v>
      </c>
      <c r="H835" s="9">
        <f t="shared" si="68"/>
        <v>5.8094573271398562E-5</v>
      </c>
      <c r="I835" s="9">
        <f t="shared" si="69"/>
        <v>1.3040351581440602E-4</v>
      </c>
      <c r="J835" s="10">
        <f>Table134789[[#This Row],[G Mass Ratio (kg)]]*1000</f>
        <v>5.809457327139856E-2</v>
      </c>
      <c r="K835" s="10">
        <f>Table134789[[#This Row],[G Mass Ratio (kt)]]*1000</f>
        <v>0.13040351581440601</v>
      </c>
    </row>
    <row r="836" spans="1:11" x14ac:dyDescent="0.25">
      <c r="A836" s="12">
        <v>835</v>
      </c>
      <c r="B836" s="10">
        <f t="shared" si="67"/>
        <v>6.3</v>
      </c>
      <c r="C836" s="2">
        <f>Table134789[[#This Row],[Number]]*1000000*Table134789[[#This Row],[Multiplier]]</f>
        <v>5260500000</v>
      </c>
      <c r="D836" s="6">
        <f t="shared" si="65"/>
        <v>7.6128514970059792E-3</v>
      </c>
      <c r="E836" s="6">
        <f>Table134789[[#This Row],[Calibration Value]]/Constants!$B$1</f>
        <v>131.35682475788278</v>
      </c>
      <c r="F836" s="6">
        <f t="shared" si="66"/>
        <v>1.1405759908753921E-2</v>
      </c>
      <c r="G836" s="6">
        <f>$C836/Constants!$B$2</f>
        <v>87.674999999999997</v>
      </c>
      <c r="H836" s="9">
        <f t="shared" si="68"/>
        <v>5.7955507915466179E-5</v>
      </c>
      <c r="I836" s="9">
        <f t="shared" si="69"/>
        <v>1.3009135909613825E-4</v>
      </c>
      <c r="J836" s="10">
        <f>Table134789[[#This Row],[G Mass Ratio (kg)]]*1000</f>
        <v>5.7955507915466178E-2</v>
      </c>
      <c r="K836" s="10">
        <f>Table134789[[#This Row],[G Mass Ratio (kt)]]*1000</f>
        <v>0.13009135909613825</v>
      </c>
    </row>
    <row r="837" spans="1:11" x14ac:dyDescent="0.25">
      <c r="A837" s="12">
        <v>836</v>
      </c>
      <c r="B837" s="10">
        <f t="shared" si="67"/>
        <v>6.3</v>
      </c>
      <c r="C837" s="2">
        <f>Table134789[[#This Row],[Number]]*1000000*Table134789[[#This Row],[Multiplier]]</f>
        <v>5266800000</v>
      </c>
      <c r="D837" s="6">
        <f t="shared" si="65"/>
        <v>7.603745215310995E-3</v>
      </c>
      <c r="E837" s="6">
        <f>Table134789[[#This Row],[Calibration Value]]/Constants!$B$1</f>
        <v>131.51413832046708</v>
      </c>
      <c r="F837" s="6">
        <f t="shared" si="66"/>
        <v>1.1392116655274551E-2</v>
      </c>
      <c r="G837" s="6">
        <f>$C837/Constants!$B$2</f>
        <v>87.78</v>
      </c>
      <c r="H837" s="9">
        <f t="shared" si="68"/>
        <v>5.7816941299364853E-5</v>
      </c>
      <c r="I837" s="9">
        <f t="shared" si="69"/>
        <v>1.2978032188738382E-4</v>
      </c>
      <c r="J837" s="10">
        <f>Table134789[[#This Row],[G Mass Ratio (kg)]]*1000</f>
        <v>5.7816941299364856E-2</v>
      </c>
      <c r="K837" s="10">
        <f>Table134789[[#This Row],[G Mass Ratio (kt)]]*1000</f>
        <v>0.12978032188738381</v>
      </c>
    </row>
    <row r="838" spans="1:11" x14ac:dyDescent="0.25">
      <c r="A838" s="12">
        <v>837</v>
      </c>
      <c r="B838" s="10">
        <f t="shared" si="67"/>
        <v>6.3</v>
      </c>
      <c r="C838" s="2">
        <f>Table134789[[#This Row],[Number]]*1000000*Table134789[[#This Row],[Multiplier]]</f>
        <v>5273100000</v>
      </c>
      <c r="D838" s="6">
        <f t="shared" si="65"/>
        <v>7.5946606929510069E-3</v>
      </c>
      <c r="E838" s="6">
        <f>Table134789[[#This Row],[Calibration Value]]/Constants!$B$1</f>
        <v>131.67145188305136</v>
      </c>
      <c r="F838" s="6">
        <f t="shared" si="66"/>
        <v>1.1378506002161915E-2</v>
      </c>
      <c r="G838" s="6">
        <f>$C838/Constants!$B$2</f>
        <v>87.885000000000005</v>
      </c>
      <c r="H838" s="9">
        <f t="shared" si="68"/>
        <v>5.7678871041055072E-5</v>
      </c>
      <c r="I838" s="9">
        <f t="shared" si="69"/>
        <v>1.2947039884123472E-4</v>
      </c>
      <c r="J838" s="10">
        <f>Table134789[[#This Row],[G Mass Ratio (kg)]]*1000</f>
        <v>5.7678871041055069E-2</v>
      </c>
      <c r="K838" s="10">
        <f>Table134789[[#This Row],[G Mass Ratio (kt)]]*1000</f>
        <v>0.12947039884123471</v>
      </c>
    </row>
    <row r="839" spans="1:11" x14ac:dyDescent="0.25">
      <c r="A839" s="12">
        <v>838</v>
      </c>
      <c r="B839" s="10">
        <f t="shared" si="67"/>
        <v>6.3</v>
      </c>
      <c r="C839" s="2">
        <f>Table134789[[#This Row],[Number]]*1000000*Table134789[[#This Row],[Multiplier]]</f>
        <v>5279400000</v>
      </c>
      <c r="D839" s="6">
        <f t="shared" si="65"/>
        <v>7.5855978520286303E-3</v>
      </c>
      <c r="E839" s="6">
        <f>Table134789[[#This Row],[Calibration Value]]/Constants!$B$1</f>
        <v>131.82876544563567</v>
      </c>
      <c r="F839" s="6">
        <f t="shared" si="66"/>
        <v>1.1364927832708264E-2</v>
      </c>
      <c r="G839" s="6">
        <f>$C839/Constants!$B$2</f>
        <v>87.99</v>
      </c>
      <c r="H839" s="9">
        <f t="shared" si="68"/>
        <v>5.7541294772701369E-5</v>
      </c>
      <c r="I839" s="9">
        <f t="shared" si="69"/>
        <v>1.2916158464266697E-4</v>
      </c>
      <c r="J839" s="10">
        <f>Table134789[[#This Row],[G Mass Ratio (kg)]]*1000</f>
        <v>5.7541294772701368E-2</v>
      </c>
      <c r="K839" s="10">
        <f>Table134789[[#This Row],[G Mass Ratio (kt)]]*1000</f>
        <v>0.12916158464266697</v>
      </c>
    </row>
    <row r="840" spans="1:11" x14ac:dyDescent="0.25">
      <c r="A840" s="12">
        <v>839</v>
      </c>
      <c r="B840" s="10">
        <f t="shared" si="67"/>
        <v>6.3</v>
      </c>
      <c r="C840" s="2">
        <f>Table134789[[#This Row],[Number]]*1000000*Table134789[[#This Row],[Multiplier]]</f>
        <v>5285700000</v>
      </c>
      <c r="D840" s="6">
        <f t="shared" si="65"/>
        <v>7.5765566150178699E-3</v>
      </c>
      <c r="E840" s="6">
        <f>Table134789[[#This Row],[Calibration Value]]/Constants!$B$1</f>
        <v>131.98607900821995</v>
      </c>
      <c r="F840" s="6">
        <f t="shared" si="66"/>
        <v>1.1351382030762245E-2</v>
      </c>
      <c r="G840" s="6">
        <f>$C840/Constants!$B$2</f>
        <v>88.094999999999999</v>
      </c>
      <c r="H840" s="9">
        <f t="shared" si="68"/>
        <v>5.7404210140571042E-5</v>
      </c>
      <c r="I840" s="9">
        <f t="shared" si="69"/>
        <v>1.2885387400831199E-4</v>
      </c>
      <c r="J840" s="10">
        <f>Table134789[[#This Row],[G Mass Ratio (kg)]]*1000</f>
        <v>5.7404210140571045E-2</v>
      </c>
      <c r="K840" s="10">
        <f>Table134789[[#This Row],[G Mass Ratio (kt)]]*1000</f>
        <v>0.128853874008312</v>
      </c>
    </row>
    <row r="841" spans="1:11" x14ac:dyDescent="0.25">
      <c r="A841" s="12">
        <v>840</v>
      </c>
      <c r="B841" s="10">
        <f t="shared" si="67"/>
        <v>6.3</v>
      </c>
      <c r="C841" s="2">
        <f>Table134789[[#This Row],[Number]]*1000000*Table134789[[#This Row],[Multiplier]]</f>
        <v>5292000000</v>
      </c>
      <c r="D841" s="6">
        <f t="shared" si="65"/>
        <v>7.5675369047618953E-3</v>
      </c>
      <c r="E841" s="6">
        <f>Table134789[[#This Row],[Calibration Value]]/Constants!$B$1</f>
        <v>132.14339257080425</v>
      </c>
      <c r="F841" s="6">
        <f t="shared" si="66"/>
        <v>1.1337868480725623E-2</v>
      </c>
      <c r="G841" s="6">
        <f>$C841/Constants!$B$2</f>
        <v>88.2</v>
      </c>
      <c r="H841" s="9">
        <f t="shared" si="68"/>
        <v>5.7267614804933247E-5</v>
      </c>
      <c r="I841" s="9">
        <f t="shared" si="69"/>
        <v>1.2854726168623156E-4</v>
      </c>
      <c r="J841" s="10">
        <f>Table134789[[#This Row],[G Mass Ratio (kg)]]*1000</f>
        <v>5.7267614804933246E-2</v>
      </c>
      <c r="K841" s="10">
        <f>Table134789[[#This Row],[G Mass Ratio (kt)]]*1000</f>
        <v>0.12854726168623157</v>
      </c>
    </row>
    <row r="842" spans="1:11" x14ac:dyDescent="0.25">
      <c r="A842" s="12">
        <v>841</v>
      </c>
      <c r="B842" s="10">
        <f t="shared" si="67"/>
        <v>6.3</v>
      </c>
      <c r="C842" s="2">
        <f>Table134789[[#This Row],[Number]]*1000000*Table134789[[#This Row],[Multiplier]]</f>
        <v>5298300000</v>
      </c>
      <c r="D842" s="6">
        <f t="shared" si="65"/>
        <v>7.5585386444708587E-3</v>
      </c>
      <c r="E842" s="6">
        <f>Table134789[[#This Row],[Calibration Value]]/Constants!$B$1</f>
        <v>132.30070613338853</v>
      </c>
      <c r="F842" s="6">
        <f t="shared" si="66"/>
        <v>1.1324387067549967E-2</v>
      </c>
      <c r="G842" s="6">
        <f>$C842/Constants!$B$2</f>
        <v>88.305000000000007</v>
      </c>
      <c r="H842" s="9">
        <f t="shared" si="68"/>
        <v>5.7131506439959365E-5</v>
      </c>
      <c r="I842" s="9">
        <f t="shared" si="69"/>
        <v>1.2824174245569295E-4</v>
      </c>
      <c r="J842" s="10">
        <f>Table134789[[#This Row],[G Mass Ratio (kg)]]*1000</f>
        <v>5.7131506439959366E-2</v>
      </c>
      <c r="K842" s="10">
        <f>Table134789[[#This Row],[G Mass Ratio (kt)]]*1000</f>
        <v>0.12824174245569295</v>
      </c>
    </row>
    <row r="843" spans="1:11" x14ac:dyDescent="0.25">
      <c r="A843" s="12">
        <v>842</v>
      </c>
      <c r="B843" s="10">
        <f t="shared" si="67"/>
        <v>6.3</v>
      </c>
      <c r="C843" s="2">
        <f>Table134789[[#This Row],[Number]]*1000000*Table134789[[#This Row],[Multiplier]]</f>
        <v>5304600000</v>
      </c>
      <c r="D843" s="6">
        <f t="shared" si="65"/>
        <v>7.5495617577197071E-3</v>
      </c>
      <c r="E843" s="6">
        <f>Table134789[[#This Row],[Calibration Value]]/Constants!$B$1</f>
        <v>132.45801969597281</v>
      </c>
      <c r="F843" s="6">
        <f t="shared" si="66"/>
        <v>1.1310937676733402E-2</v>
      </c>
      <c r="G843" s="6">
        <f>$C843/Constants!$B$2</f>
        <v>88.41</v>
      </c>
      <c r="H843" s="9">
        <f t="shared" si="68"/>
        <v>5.6995882733623874E-5</v>
      </c>
      <c r="I843" s="9">
        <f t="shared" si="69"/>
        <v>1.2793731112694721E-4</v>
      </c>
      <c r="J843" s="10">
        <f>Table134789[[#This Row],[G Mass Ratio (kg)]]*1000</f>
        <v>5.6995882733623875E-2</v>
      </c>
      <c r="K843" s="10">
        <f>Table134789[[#This Row],[G Mass Ratio (kt)]]*1000</f>
        <v>0.1279373111269472</v>
      </c>
    </row>
    <row r="844" spans="1:11" x14ac:dyDescent="0.25">
      <c r="A844" s="12">
        <v>843</v>
      </c>
      <c r="B844" s="10">
        <f t="shared" si="67"/>
        <v>6.3</v>
      </c>
      <c r="C844" s="2">
        <f>Table134789[[#This Row],[Number]]*1000000*Table134789[[#This Row],[Multiplier]]</f>
        <v>5310900000</v>
      </c>
      <c r="D844" s="6">
        <f t="shared" si="65"/>
        <v>7.5406061684460167E-3</v>
      </c>
      <c r="E844" s="6">
        <f>Table134789[[#This Row],[Calibration Value]]/Constants!$B$1</f>
        <v>132.61533325855711</v>
      </c>
      <c r="F844" s="6">
        <f t="shared" si="66"/>
        <v>1.1297520194317347E-2</v>
      </c>
      <c r="G844" s="6">
        <f>$C844/Constants!$B$2</f>
        <v>88.515000000000001</v>
      </c>
      <c r="H844" s="9">
        <f t="shared" si="68"/>
        <v>5.686074138760612E-5</v>
      </c>
      <c r="I844" s="9">
        <f t="shared" si="69"/>
        <v>1.2763396254100826E-4</v>
      </c>
      <c r="J844" s="10">
        <f>Table134789[[#This Row],[G Mass Ratio (kg)]]*1000</f>
        <v>5.686074138760612E-2</v>
      </c>
      <c r="K844" s="10">
        <f>Table134789[[#This Row],[G Mass Ratio (kt)]]*1000</f>
        <v>0.12763396254100826</v>
      </c>
    </row>
    <row r="845" spans="1:11" x14ac:dyDescent="0.25">
      <c r="A845" s="12">
        <v>844</v>
      </c>
      <c r="B845" s="10">
        <f t="shared" si="67"/>
        <v>6.3</v>
      </c>
      <c r="C845" s="2">
        <f>Table134789[[#This Row],[Number]]*1000000*Table134789[[#This Row],[Multiplier]]</f>
        <v>5317200000</v>
      </c>
      <c r="D845" s="6">
        <f t="shared" si="65"/>
        <v>7.5316718009478586E-3</v>
      </c>
      <c r="E845" s="6">
        <f>Table134789[[#This Row],[Calibration Value]]/Constants!$B$1</f>
        <v>132.77264682114139</v>
      </c>
      <c r="F845" s="6">
        <f t="shared" si="66"/>
        <v>1.1284134506883321E-2</v>
      </c>
      <c r="G845" s="6">
        <f>$C845/Constants!$B$2</f>
        <v>88.62</v>
      </c>
      <c r="H845" s="9">
        <f t="shared" si="68"/>
        <v>5.6726080117193159E-5</v>
      </c>
      <c r="I845" s="9">
        <f t="shared" si="69"/>
        <v>1.2733169156943489E-4</v>
      </c>
      <c r="J845" s="10">
        <f>Table134789[[#This Row],[G Mass Ratio (kg)]]*1000</f>
        <v>5.6726080117193156E-2</v>
      </c>
      <c r="K845" s="10">
        <f>Table134789[[#This Row],[G Mass Ratio (kt)]]*1000</f>
        <v>0.12733169156943488</v>
      </c>
    </row>
    <row r="846" spans="1:11" x14ac:dyDescent="0.25">
      <c r="A846" s="12">
        <v>845</v>
      </c>
      <c r="B846" s="10">
        <f t="shared" si="67"/>
        <v>6.3</v>
      </c>
      <c r="C846" s="2">
        <f>Table134789[[#This Row],[Number]]*1000000*Table134789[[#This Row],[Multiplier]]</f>
        <v>5323500000</v>
      </c>
      <c r="D846" s="6">
        <f t="shared" si="65"/>
        <v>7.5227585798816471E-3</v>
      </c>
      <c r="E846" s="6">
        <f>Table134789[[#This Row],[Calibration Value]]/Constants!$B$1</f>
        <v>132.9299603837257</v>
      </c>
      <c r="F846" s="6">
        <f t="shared" si="66"/>
        <v>1.1270780501549733E-2</v>
      </c>
      <c r="G846" s="6">
        <f>$C846/Constants!$B$2</f>
        <v>88.724999999999994</v>
      </c>
      <c r="H846" s="9">
        <f t="shared" si="68"/>
        <v>5.6591896651182936E-5</v>
      </c>
      <c r="I846" s="9">
        <f t="shared" si="69"/>
        <v>1.2703049311411365E-4</v>
      </c>
      <c r="J846" s="10">
        <f>Table134789[[#This Row],[G Mass Ratio (kg)]]*1000</f>
        <v>5.6591896651182937E-2</v>
      </c>
      <c r="K846" s="10">
        <f>Table134789[[#This Row],[G Mass Ratio (kt)]]*1000</f>
        <v>0.12703049311411366</v>
      </c>
    </row>
    <row r="847" spans="1:11" x14ac:dyDescent="0.25">
      <c r="A847" s="12">
        <v>846</v>
      </c>
      <c r="B847" s="10">
        <f t="shared" si="67"/>
        <v>6.3</v>
      </c>
      <c r="C847" s="2">
        <f>Table134789[[#This Row],[Number]]*1000000*Table134789[[#This Row],[Multiplier]]</f>
        <v>5329800000</v>
      </c>
      <c r="D847" s="6">
        <f t="shared" si="65"/>
        <v>7.5138664302600387E-3</v>
      </c>
      <c r="E847" s="6">
        <f>Table134789[[#This Row],[Calibration Value]]/Constants!$B$1</f>
        <v>133.08727394630998</v>
      </c>
      <c r="F847" s="6">
        <f t="shared" si="66"/>
        <v>1.1257458065968704E-2</v>
      </c>
      <c r="G847" s="6">
        <f>$C847/Constants!$B$2</f>
        <v>88.83</v>
      </c>
      <c r="H847" s="9">
        <f t="shared" si="68"/>
        <v>5.6458188731788736E-5</v>
      </c>
      <c r="I847" s="9">
        <f t="shared" si="69"/>
        <v>1.2673036210704384E-4</v>
      </c>
      <c r="J847" s="10">
        <f>Table134789[[#This Row],[G Mass Ratio (kg)]]*1000</f>
        <v>5.6458188731788733E-2</v>
      </c>
      <c r="K847" s="10">
        <f>Table134789[[#This Row],[G Mass Ratio (kt)]]*1000</f>
        <v>0.12673036210704383</v>
      </c>
    </row>
    <row r="848" spans="1:11" x14ac:dyDescent="0.25">
      <c r="A848" s="12">
        <v>847</v>
      </c>
      <c r="B848" s="10">
        <f t="shared" si="67"/>
        <v>6.3</v>
      </c>
      <c r="C848" s="2">
        <f>Table134789[[#This Row],[Number]]*1000000*Table134789[[#This Row],[Multiplier]]</f>
        <v>5336100000</v>
      </c>
      <c r="D848" s="6">
        <f t="shared" ref="D848:D911" si="70">1/E848</f>
        <v>7.5049952774498135E-3</v>
      </c>
      <c r="E848" s="6">
        <f>Table134789[[#This Row],[Calibration Value]]/Constants!$B$1</f>
        <v>133.24458750889428</v>
      </c>
      <c r="F848" s="6">
        <f t="shared" ref="F848:F911" si="71">1/G848</f>
        <v>1.1244167088322932E-2</v>
      </c>
      <c r="G848" s="6">
        <f>$C848/Constants!$B$2</f>
        <v>88.935000000000002</v>
      </c>
      <c r="H848" s="9">
        <f t="shared" si="68"/>
        <v>5.6324954114544002E-5</v>
      </c>
      <c r="I848" s="9">
        <f t="shared" si="69"/>
        <v>1.2643129351012461E-4</v>
      </c>
      <c r="J848" s="10">
        <f>Table134789[[#This Row],[G Mass Ratio (kg)]]*1000</f>
        <v>5.6324954114544003E-2</v>
      </c>
      <c r="K848" s="10">
        <f>Table134789[[#This Row],[G Mass Ratio (kt)]]*1000</f>
        <v>0.12643129351012461</v>
      </c>
    </row>
    <row r="849" spans="1:11" x14ac:dyDescent="0.25">
      <c r="A849" s="12">
        <v>848</v>
      </c>
      <c r="B849" s="10">
        <f t="shared" si="67"/>
        <v>6.3</v>
      </c>
      <c r="C849" s="2">
        <f>Table134789[[#This Row],[Number]]*1000000*Table134789[[#This Row],[Multiplier]]</f>
        <v>5342400000</v>
      </c>
      <c r="D849" s="6">
        <f t="shared" si="70"/>
        <v>7.4961450471698029E-3</v>
      </c>
      <c r="E849" s="6">
        <f>Table134789[[#This Row],[Calibration Value]]/Constants!$B$1</f>
        <v>133.40190107147856</v>
      </c>
      <c r="F849" s="6">
        <f t="shared" si="71"/>
        <v>1.1230907457322551E-2</v>
      </c>
      <c r="G849" s="6">
        <f>$C849/Constants!$B$2</f>
        <v>89.04</v>
      </c>
      <c r="H849" s="9">
        <f t="shared" si="68"/>
        <v>5.6192190568208363E-5</v>
      </c>
      <c r="I849" s="9">
        <f t="shared" si="69"/>
        <v>1.2613328231494329E-4</v>
      </c>
      <c r="J849" s="10">
        <f>Table134789[[#This Row],[G Mass Ratio (kg)]]*1000</f>
        <v>5.6192190568208365E-2</v>
      </c>
      <c r="K849" s="10">
        <f>Table134789[[#This Row],[G Mass Ratio (kt)]]*1000</f>
        <v>0.12613328231494331</v>
      </c>
    </row>
    <row r="850" spans="1:11" x14ac:dyDescent="0.25">
      <c r="A850" s="12">
        <v>849</v>
      </c>
      <c r="B850" s="10">
        <f t="shared" si="67"/>
        <v>6.3</v>
      </c>
      <c r="C850" s="2">
        <f>Table134789[[#This Row],[Number]]*1000000*Table134789[[#This Row],[Multiplier]]</f>
        <v>5348700000</v>
      </c>
      <c r="D850" s="6">
        <f t="shared" si="70"/>
        <v>7.4873156654888008E-3</v>
      </c>
      <c r="E850" s="6">
        <f>Table134789[[#This Row],[Calibration Value]]/Constants!$B$1</f>
        <v>133.55921463406287</v>
      </c>
      <c r="F850" s="6">
        <f t="shared" si="71"/>
        <v>1.1217679062202031E-2</v>
      </c>
      <c r="G850" s="6">
        <f>$C850/Constants!$B$2</f>
        <v>89.144999999999996</v>
      </c>
      <c r="H850" s="9">
        <f t="shared" si="68"/>
        <v>5.6059895874674005E-5</v>
      </c>
      <c r="I850" s="9">
        <f t="shared" si="69"/>
        <v>1.2583632354256583E-4</v>
      </c>
      <c r="J850" s="10">
        <f>Table134789[[#This Row],[G Mass Ratio (kg)]]*1000</f>
        <v>5.6059895874674005E-2</v>
      </c>
      <c r="K850" s="10">
        <f>Table134789[[#This Row],[G Mass Ratio (kt)]]*1000</f>
        <v>0.12583632354256583</v>
      </c>
    </row>
    <row r="851" spans="1:11" x14ac:dyDescent="0.25">
      <c r="A851" s="12">
        <v>850</v>
      </c>
      <c r="B851" s="10">
        <f t="shared" si="67"/>
        <v>6.3</v>
      </c>
      <c r="C851" s="2">
        <f>Table134789[[#This Row],[Number]]*1000000*Table134789[[#This Row],[Multiplier]]</f>
        <v>5355000000</v>
      </c>
      <c r="D851" s="6">
        <f t="shared" si="70"/>
        <v>7.4785070588235204E-3</v>
      </c>
      <c r="E851" s="6">
        <f>Table134789[[#This Row],[Calibration Value]]/Constants!$B$1</f>
        <v>133.71652819664715</v>
      </c>
      <c r="F851" s="6">
        <f t="shared" si="71"/>
        <v>1.1204481792717087E-2</v>
      </c>
      <c r="G851" s="6">
        <f>$C851/Constants!$B$2</f>
        <v>89.25</v>
      </c>
      <c r="H851" s="9">
        <f t="shared" si="68"/>
        <v>5.5928067828873219E-5</v>
      </c>
      <c r="I851" s="9">
        <f t="shared" si="69"/>
        <v>1.2554041224332871E-4</v>
      </c>
      <c r="J851" s="10">
        <f>Table134789[[#This Row],[G Mass Ratio (kg)]]*1000</f>
        <v>5.5928067828873218E-2</v>
      </c>
      <c r="K851" s="10">
        <f>Table134789[[#This Row],[G Mass Ratio (kt)]]*1000</f>
        <v>0.12554041224332871</v>
      </c>
    </row>
    <row r="852" spans="1:11" x14ac:dyDescent="0.25">
      <c r="A852" s="12">
        <v>851</v>
      </c>
      <c r="B852" s="10">
        <f t="shared" si="67"/>
        <v>6.3</v>
      </c>
      <c r="C852" s="2">
        <f>Table134789[[#This Row],[Number]]*1000000*Table134789[[#This Row],[Multiplier]]</f>
        <v>5361300000</v>
      </c>
      <c r="D852" s="6">
        <f t="shared" si="70"/>
        <v>7.4697191539365368E-3</v>
      </c>
      <c r="E852" s="6">
        <f>Table134789[[#This Row],[Calibration Value]]/Constants!$B$1</f>
        <v>133.87384175923142</v>
      </c>
      <c r="F852" s="6">
        <f t="shared" si="71"/>
        <v>1.1191315539141626E-2</v>
      </c>
      <c r="G852" s="6">
        <f>$C852/Constants!$B$2</f>
        <v>89.355000000000004</v>
      </c>
      <c r="H852" s="9">
        <f t="shared" si="68"/>
        <v>5.5796704238686368E-5</v>
      </c>
      <c r="I852" s="9">
        <f t="shared" si="69"/>
        <v>1.2524554349663283E-4</v>
      </c>
      <c r="J852" s="10">
        <f>Table134789[[#This Row],[G Mass Ratio (kg)]]*1000</f>
        <v>5.5796704238686365E-2</v>
      </c>
      <c r="K852" s="10">
        <f>Table134789[[#This Row],[G Mass Ratio (kt)]]*1000</f>
        <v>0.12524554349663283</v>
      </c>
    </row>
    <row r="853" spans="1:11" x14ac:dyDescent="0.25">
      <c r="A853" s="12">
        <v>852</v>
      </c>
      <c r="B853" s="10">
        <f t="shared" si="67"/>
        <v>6.3</v>
      </c>
      <c r="C853" s="2">
        <f>Table134789[[#This Row],[Number]]*1000000*Table134789[[#This Row],[Multiplier]]</f>
        <v>5367600000</v>
      </c>
      <c r="D853" s="6">
        <f t="shared" si="70"/>
        <v>7.460951877934263E-3</v>
      </c>
      <c r="E853" s="6">
        <f>Table134789[[#This Row],[Calibration Value]]/Constants!$B$1</f>
        <v>134.03115532181573</v>
      </c>
      <c r="F853" s="6">
        <f t="shared" si="71"/>
        <v>1.11781801922647E-2</v>
      </c>
      <c r="G853" s="6">
        <f>$C853/Constants!$B$2</f>
        <v>89.46</v>
      </c>
      <c r="H853" s="9">
        <f t="shared" si="68"/>
        <v>5.5665802924850803E-5</v>
      </c>
      <c r="I853" s="9">
        <f t="shared" si="69"/>
        <v>1.249517124107389E-4</v>
      </c>
      <c r="J853" s="10">
        <f>Table134789[[#This Row],[G Mass Ratio (kg)]]*1000</f>
        <v>5.56658029248508E-2</v>
      </c>
      <c r="K853" s="10">
        <f>Table134789[[#This Row],[G Mass Ratio (kt)]]*1000</f>
        <v>0.12495171241073889</v>
      </c>
    </row>
    <row r="854" spans="1:11" x14ac:dyDescent="0.25">
      <c r="A854" s="12">
        <v>853</v>
      </c>
      <c r="B854" s="10">
        <f t="shared" si="67"/>
        <v>6.3</v>
      </c>
      <c r="C854" s="2">
        <f>Table134789[[#This Row],[Number]]*1000000*Table134789[[#This Row],[Multiplier]]</f>
        <v>5373900000</v>
      </c>
      <c r="D854" s="6">
        <f t="shared" si="70"/>
        <v>7.4522051582649393E-3</v>
      </c>
      <c r="E854" s="6">
        <f>Table134789[[#This Row],[Calibration Value]]/Constants!$B$1</f>
        <v>134.18846888440001</v>
      </c>
      <c r="F854" s="6">
        <f t="shared" si="71"/>
        <v>1.1165075643387484E-2</v>
      </c>
      <c r="G854" s="6">
        <f>$C854/Constants!$B$2</f>
        <v>89.564999999999998</v>
      </c>
      <c r="H854" s="9">
        <f t="shared" si="68"/>
        <v>5.5535361720870571E-5</v>
      </c>
      <c r="I854" s="9">
        <f t="shared" si="69"/>
        <v>1.2465891412256444E-4</v>
      </c>
      <c r="J854" s="10">
        <f>Table134789[[#This Row],[G Mass Ratio (kg)]]*1000</f>
        <v>5.553536172087057E-2</v>
      </c>
      <c r="K854" s="10">
        <f>Table134789[[#This Row],[G Mass Ratio (kt)]]*1000</f>
        <v>0.12465891412256444</v>
      </c>
    </row>
    <row r="855" spans="1:11" x14ac:dyDescent="0.25">
      <c r="A855" s="12">
        <v>854</v>
      </c>
      <c r="B855" s="10">
        <f t="shared" si="67"/>
        <v>6.3</v>
      </c>
      <c r="C855" s="2">
        <f>Table134789[[#This Row],[Number]]*1000000*Table134789[[#This Row],[Multiplier]]</f>
        <v>5380200000</v>
      </c>
      <c r="D855" s="6">
        <f t="shared" si="70"/>
        <v>7.4434789227166183E-3</v>
      </c>
      <c r="E855" s="6">
        <f>Table134789[[#This Row],[Calibration Value]]/Constants!$B$1</f>
        <v>134.34578244698432</v>
      </c>
      <c r="F855" s="6">
        <f t="shared" si="71"/>
        <v>1.1152001784320286E-2</v>
      </c>
      <c r="G855" s="6">
        <f>$C855/Constants!$B$2</f>
        <v>89.67</v>
      </c>
      <c r="H855" s="9">
        <f t="shared" si="68"/>
        <v>5.5405378472926551E-5</v>
      </c>
      <c r="I855" s="9">
        <f t="shared" si="69"/>
        <v>1.2436714379748283E-4</v>
      </c>
      <c r="J855" s="10">
        <f>Table134789[[#This Row],[G Mass Ratio (kg)]]*1000</f>
        <v>5.540537847292655E-2</v>
      </c>
      <c r="K855" s="10">
        <f>Table134789[[#This Row],[G Mass Ratio (kt)]]*1000</f>
        <v>0.12436714379748283</v>
      </c>
    </row>
    <row r="856" spans="1:11" x14ac:dyDescent="0.25">
      <c r="A856" s="12">
        <v>855</v>
      </c>
      <c r="B856" s="10">
        <f t="shared" si="67"/>
        <v>6.3</v>
      </c>
      <c r="C856" s="2">
        <f>Table134789[[#This Row],[Number]]*1000000*Table134789[[#This Row],[Multiplier]]</f>
        <v>5386500000</v>
      </c>
      <c r="D856" s="6">
        <f t="shared" si="70"/>
        <v>7.4347730994151961E-3</v>
      </c>
      <c r="E856" s="6">
        <f>Table134789[[#This Row],[Calibration Value]]/Constants!$B$1</f>
        <v>134.50309600956859</v>
      </c>
      <c r="F856" s="6">
        <f t="shared" si="71"/>
        <v>1.1138958507379559E-2</v>
      </c>
      <c r="G856" s="6">
        <f>$C856/Constants!$B$2</f>
        <v>89.775000000000006</v>
      </c>
      <c r="H856" s="9">
        <f t="shared" si="68"/>
        <v>5.5275851039787844E-5</v>
      </c>
      <c r="I856" s="9">
        <f t="shared" si="69"/>
        <v>1.2407639662912346E-4</v>
      </c>
      <c r="J856" s="10">
        <f>Table134789[[#This Row],[G Mass Ratio (kg)]]*1000</f>
        <v>5.5275851039787847E-2</v>
      </c>
      <c r="K856" s="10">
        <f>Table134789[[#This Row],[G Mass Ratio (kt)]]*1000</f>
        <v>0.12407639662912347</v>
      </c>
    </row>
    <row r="857" spans="1:11" x14ac:dyDescent="0.25">
      <c r="A857" s="12">
        <v>856</v>
      </c>
      <c r="B857" s="10">
        <f t="shared" si="67"/>
        <v>6.3</v>
      </c>
      <c r="C857" s="2">
        <f>Table134789[[#This Row],[Number]]*1000000*Table134789[[#This Row],[Multiplier]]</f>
        <v>5392800000</v>
      </c>
      <c r="D857" s="6">
        <f t="shared" si="70"/>
        <v>7.4260876168224209E-3</v>
      </c>
      <c r="E857" s="6">
        <f>Table134789[[#This Row],[Calibration Value]]/Constants!$B$1</f>
        <v>134.6604095721529</v>
      </c>
      <c r="F857" s="6">
        <f t="shared" si="71"/>
        <v>1.1125945705384959E-2</v>
      </c>
      <c r="G857" s="6">
        <f>$C857/Constants!$B$2</f>
        <v>89.88</v>
      </c>
      <c r="H857" s="9">
        <f t="shared" si="68"/>
        <v>5.51467772927233E-5</v>
      </c>
      <c r="I857" s="9">
        <f t="shared" si="69"/>
        <v>1.2378666783917401E-4</v>
      </c>
      <c r="J857" s="10">
        <f>Table134789[[#This Row],[G Mass Ratio (kg)]]*1000</f>
        <v>5.5146777292723298E-2</v>
      </c>
      <c r="K857" s="10">
        <f>Table134789[[#This Row],[G Mass Ratio (kt)]]*1000</f>
        <v>0.12378666783917401</v>
      </c>
    </row>
    <row r="858" spans="1:11" x14ac:dyDescent="0.25">
      <c r="A858" s="12">
        <v>857</v>
      </c>
      <c r="B858" s="10">
        <f t="shared" si="67"/>
        <v>6.3</v>
      </c>
      <c r="C858" s="2">
        <f>Table134789[[#This Row],[Number]]*1000000*Table134789[[#This Row],[Multiplier]]</f>
        <v>5399100000</v>
      </c>
      <c r="D858" s="6">
        <f t="shared" si="70"/>
        <v>7.4174224037339472E-3</v>
      </c>
      <c r="E858" s="6">
        <f>Table134789[[#This Row],[Calibration Value]]/Constants!$B$1</f>
        <v>134.81772313473718</v>
      </c>
      <c r="F858" s="6">
        <f t="shared" si="71"/>
        <v>1.1112963271656387E-2</v>
      </c>
      <c r="G858" s="6">
        <f>$C858/Constants!$B$2</f>
        <v>89.984999999999999</v>
      </c>
      <c r="H858" s="9">
        <f t="shared" si="68"/>
        <v>5.5018155115414288E-5</v>
      </c>
      <c r="I858" s="9">
        <f t="shared" si="69"/>
        <v>1.2349795267718383E-4</v>
      </c>
      <c r="J858" s="10">
        <f>Table134789[[#This Row],[G Mass Ratio (kg)]]*1000</f>
        <v>5.5018155115414288E-2</v>
      </c>
      <c r="K858" s="10">
        <f>Table134789[[#This Row],[G Mass Ratio (kt)]]*1000</f>
        <v>0.12349795267718383</v>
      </c>
    </row>
    <row r="859" spans="1:11" x14ac:dyDescent="0.25">
      <c r="A859" s="12">
        <v>858</v>
      </c>
      <c r="B859" s="10">
        <f t="shared" si="67"/>
        <v>6.3</v>
      </c>
      <c r="C859" s="2">
        <f>Table134789[[#This Row],[Number]]*1000000*Table134789[[#This Row],[Multiplier]]</f>
        <v>5405400000</v>
      </c>
      <c r="D859" s="6">
        <f t="shared" si="70"/>
        <v>7.4087773892773795E-3</v>
      </c>
      <c r="E859" s="6">
        <f>Table134789[[#This Row],[Calibration Value]]/Constants!$B$1</f>
        <v>134.97503669732149</v>
      </c>
      <c r="F859" s="6">
        <f t="shared" si="71"/>
        <v>1.11000111000111E-2</v>
      </c>
      <c r="G859" s="6">
        <f>$C859/Constants!$B$2</f>
        <v>90.09</v>
      </c>
      <c r="H859" s="9">
        <f t="shared" si="68"/>
        <v>5.4889982403867744E-5</v>
      </c>
      <c r="I859" s="9">
        <f t="shared" si="69"/>
        <v>1.2321024642036963E-4</v>
      </c>
      <c r="J859" s="10">
        <f>Table134789[[#This Row],[G Mass Ratio (kg)]]*1000</f>
        <v>5.4889982403867742E-2</v>
      </c>
      <c r="K859" s="10">
        <f>Table134789[[#This Row],[G Mass Ratio (kt)]]*1000</f>
        <v>0.12321024642036964</v>
      </c>
    </row>
    <row r="860" spans="1:11" x14ac:dyDescent="0.25">
      <c r="A860" s="12">
        <v>859</v>
      </c>
      <c r="B860" s="10">
        <f t="shared" si="67"/>
        <v>6.3</v>
      </c>
      <c r="C860" s="2">
        <f>Table134789[[#This Row],[Number]]*1000000*Table134789[[#This Row],[Multiplier]]</f>
        <v>5411700000</v>
      </c>
      <c r="D860" s="6">
        <f t="shared" si="70"/>
        <v>7.4001525029103524E-3</v>
      </c>
      <c r="E860" s="6">
        <f>Table134789[[#This Row],[Calibration Value]]/Constants!$B$1</f>
        <v>135.13235025990576</v>
      </c>
      <c r="F860" s="6">
        <f t="shared" si="71"/>
        <v>1.1087089084760797E-2</v>
      </c>
      <c r="G860" s="6">
        <f>$C860/Constants!$B$2</f>
        <v>90.194999999999993</v>
      </c>
      <c r="H860" s="9">
        <f t="shared" si="68"/>
        <v>5.4762257066330355E-5</v>
      </c>
      <c r="I860" s="9">
        <f t="shared" si="69"/>
        <v>1.2292354437342201E-4</v>
      </c>
      <c r="J860" s="10">
        <f>Table134789[[#This Row],[G Mass Ratio (kg)]]*1000</f>
        <v>5.4762257066330353E-2</v>
      </c>
      <c r="K860" s="10">
        <f>Table134789[[#This Row],[G Mass Ratio (kt)]]*1000</f>
        <v>0.12292354437342201</v>
      </c>
    </row>
    <row r="861" spans="1:11" x14ac:dyDescent="0.25">
      <c r="A861" s="12">
        <v>860</v>
      </c>
      <c r="B861" s="10">
        <f t="shared" si="67"/>
        <v>6.3</v>
      </c>
      <c r="C861" s="2">
        <f>Table134789[[#This Row],[Number]]*1000000*Table134789[[#This Row],[Multiplier]]</f>
        <v>5418000000</v>
      </c>
      <c r="D861" s="6">
        <f t="shared" si="70"/>
        <v>7.3915476744185965E-3</v>
      </c>
      <c r="E861" s="6">
        <f>Table134789[[#This Row],[Calibration Value]]/Constants!$B$1</f>
        <v>135.28966382249004</v>
      </c>
      <c r="F861" s="6">
        <f t="shared" si="71"/>
        <v>1.1074197120708749E-2</v>
      </c>
      <c r="G861" s="6">
        <f>$C861/Constants!$B$2</f>
        <v>90.3</v>
      </c>
      <c r="H861" s="9">
        <f t="shared" si="68"/>
        <v>5.4634977023202962E-5</v>
      </c>
      <c r="I861" s="9">
        <f t="shared" si="69"/>
        <v>1.2263784186831395E-4</v>
      </c>
      <c r="J861" s="10">
        <f>Table134789[[#This Row],[G Mass Ratio (kg)]]*1000</f>
        <v>5.4634977023202962E-2</v>
      </c>
      <c r="K861" s="10">
        <f>Table134789[[#This Row],[G Mass Ratio (kt)]]*1000</f>
        <v>0.12263784186831395</v>
      </c>
    </row>
    <row r="862" spans="1:11" x14ac:dyDescent="0.25">
      <c r="A862" s="12">
        <v>861</v>
      </c>
      <c r="B862" s="10">
        <f t="shared" si="67"/>
        <v>6.3</v>
      </c>
      <c r="C862" s="2">
        <f>Table134789[[#This Row],[Number]]*1000000*Table134789[[#This Row],[Multiplier]]</f>
        <v>5424300000</v>
      </c>
      <c r="D862" s="6">
        <f t="shared" si="70"/>
        <v>7.3829628339140444E-3</v>
      </c>
      <c r="E862" s="6">
        <f>Table134789[[#This Row],[Calibration Value]]/Constants!$B$1</f>
        <v>135.44697738507435</v>
      </c>
      <c r="F862" s="6">
        <f t="shared" si="71"/>
        <v>1.106133510314695E-2</v>
      </c>
      <c r="G862" s="6">
        <f>$C862/Constants!$B$2</f>
        <v>90.405000000000001</v>
      </c>
      <c r="H862" s="9">
        <f t="shared" si="68"/>
        <v>5.4508140206956099E-5</v>
      </c>
      <c r="I862" s="9">
        <f t="shared" si="69"/>
        <v>1.2235313426411094E-4</v>
      </c>
      <c r="J862" s="10">
        <f>Table134789[[#This Row],[G Mass Ratio (kg)]]*1000</f>
        <v>5.4508140206956102E-2</v>
      </c>
      <c r="K862" s="10">
        <f>Table134789[[#This Row],[G Mass Ratio (kt)]]*1000</f>
        <v>0.12235313426411093</v>
      </c>
    </row>
    <row r="863" spans="1:11" x14ac:dyDescent="0.25">
      <c r="A863" s="12">
        <v>862</v>
      </c>
      <c r="B863" s="10">
        <f t="shared" si="67"/>
        <v>6.3</v>
      </c>
      <c r="C863" s="2">
        <f>Table134789[[#This Row],[Number]]*1000000*Table134789[[#This Row],[Multiplier]]</f>
        <v>5430600000</v>
      </c>
      <c r="D863" s="6">
        <f t="shared" si="70"/>
        <v>7.3743979118329386E-3</v>
      </c>
      <c r="E863" s="6">
        <f>Table134789[[#This Row],[Calibration Value]]/Constants!$B$1</f>
        <v>135.60429094765863</v>
      </c>
      <c r="F863" s="6">
        <f t="shared" si="71"/>
        <v>1.1048502927853275E-2</v>
      </c>
      <c r="G863" s="6">
        <f>$C863/Constants!$B$2</f>
        <v>90.51</v>
      </c>
      <c r="H863" s="9">
        <f t="shared" si="68"/>
        <v>5.4381744562046003E-5</v>
      </c>
      <c r="I863" s="9">
        <f t="shared" si="69"/>
        <v>1.220694169467824E-4</v>
      </c>
      <c r="J863" s="10">
        <f>Table134789[[#This Row],[G Mass Ratio (kg)]]*1000</f>
        <v>5.4381744562046003E-2</v>
      </c>
      <c r="K863" s="10">
        <f>Table134789[[#This Row],[G Mass Ratio (kt)]]*1000</f>
        <v>0.1220694169467824</v>
      </c>
    </row>
    <row r="864" spans="1:11" x14ac:dyDescent="0.25">
      <c r="A864" s="12">
        <v>863</v>
      </c>
      <c r="B864" s="10">
        <f t="shared" si="67"/>
        <v>6.3</v>
      </c>
      <c r="C864" s="2">
        <f>Table134789[[#This Row],[Number]]*1000000*Table134789[[#This Row],[Multiplier]]</f>
        <v>5436900000</v>
      </c>
      <c r="D864" s="6">
        <f t="shared" si="70"/>
        <v>7.3658528389339423E-3</v>
      </c>
      <c r="E864" s="6">
        <f>Table134789[[#This Row],[Calibration Value]]/Constants!$B$1</f>
        <v>135.76160451024293</v>
      </c>
      <c r="F864" s="6">
        <f t="shared" si="71"/>
        <v>1.1035700491088672E-2</v>
      </c>
      <c r="G864" s="6">
        <f>$C864/Constants!$B$2</f>
        <v>90.614999999999995</v>
      </c>
      <c r="H864" s="9">
        <f t="shared" si="68"/>
        <v>5.4255788044831215E-5</v>
      </c>
      <c r="I864" s="9">
        <f t="shared" si="69"/>
        <v>1.2178668532901476E-4</v>
      </c>
      <c r="J864" s="10">
        <f>Table134789[[#This Row],[G Mass Ratio (kg)]]*1000</f>
        <v>5.4255788044831214E-2</v>
      </c>
      <c r="K864" s="10">
        <f>Table134789[[#This Row],[G Mass Ratio (kt)]]*1000</f>
        <v>0.12178668532901477</v>
      </c>
    </row>
    <row r="865" spans="1:11" x14ac:dyDescent="0.25">
      <c r="A865" s="12">
        <v>864</v>
      </c>
      <c r="B865" s="10">
        <f t="shared" si="67"/>
        <v>6.3</v>
      </c>
      <c r="C865" s="2">
        <f>Table134789[[#This Row],[Number]]*1000000*Table134789[[#This Row],[Multiplier]]</f>
        <v>5443200000</v>
      </c>
      <c r="D865" s="6">
        <f t="shared" si="70"/>
        <v>7.357327546296288E-3</v>
      </c>
      <c r="E865" s="6">
        <f>Table134789[[#This Row],[Calibration Value]]/Constants!$B$1</f>
        <v>135.91891807282721</v>
      </c>
      <c r="F865" s="6">
        <f t="shared" si="71"/>
        <v>1.1022927689594356E-2</v>
      </c>
      <c r="G865" s="6">
        <f>$C865/Constants!$B$2</f>
        <v>90.72</v>
      </c>
      <c r="H865" s="9">
        <f t="shared" si="68"/>
        <v>5.4130268623490156E-5</v>
      </c>
      <c r="I865" s="9">
        <f t="shared" si="69"/>
        <v>1.2150493485002596E-4</v>
      </c>
      <c r="J865" s="10">
        <f>Table134789[[#This Row],[G Mass Ratio (kg)]]*1000</f>
        <v>5.4130268623490158E-2</v>
      </c>
      <c r="K865" s="10">
        <f>Table134789[[#This Row],[G Mass Ratio (kt)]]*1000</f>
        <v>0.12150493485002596</v>
      </c>
    </row>
    <row r="866" spans="1:11" x14ac:dyDescent="0.25">
      <c r="A866" s="12">
        <v>865</v>
      </c>
      <c r="B866" s="10">
        <f t="shared" si="67"/>
        <v>6.3</v>
      </c>
      <c r="C866" s="2">
        <f>Table134789[[#This Row],[Number]]*1000000*Table134789[[#This Row],[Multiplier]]</f>
        <v>5449500000</v>
      </c>
      <c r="D866" s="6">
        <f t="shared" si="70"/>
        <v>7.34882196531791E-3</v>
      </c>
      <c r="E866" s="6">
        <f>Table134789[[#This Row],[Calibration Value]]/Constants!$B$1</f>
        <v>136.07623163541152</v>
      </c>
      <c r="F866" s="6">
        <f t="shared" si="71"/>
        <v>1.1010184420589044E-2</v>
      </c>
      <c r="G866" s="6">
        <f>$C866/Constants!$B$2</f>
        <v>90.825000000000003</v>
      </c>
      <c r="H866" s="9">
        <f t="shared" si="68"/>
        <v>5.4005184277938987E-5</v>
      </c>
      <c r="I866" s="9">
        <f t="shared" si="69"/>
        <v>1.212241609753817E-4</v>
      </c>
      <c r="J866" s="10">
        <f>Table134789[[#This Row],[G Mass Ratio (kg)]]*1000</f>
        <v>5.4005184277938989E-2</v>
      </c>
      <c r="K866" s="10">
        <f>Table134789[[#This Row],[G Mass Ratio (kt)]]*1000</f>
        <v>0.12122416097538169</v>
      </c>
    </row>
    <row r="867" spans="1:11" x14ac:dyDescent="0.25">
      <c r="A867" s="12">
        <v>866</v>
      </c>
      <c r="B867" s="10">
        <f t="shared" si="67"/>
        <v>6.3</v>
      </c>
      <c r="C867" s="2">
        <f>Table134789[[#This Row],[Number]]*1000000*Table134789[[#This Row],[Multiplier]]</f>
        <v>5455800000</v>
      </c>
      <c r="D867" s="6">
        <f t="shared" si="70"/>
        <v>7.3403360277136172E-3</v>
      </c>
      <c r="E867" s="6">
        <f>Table134789[[#This Row],[Calibration Value]]/Constants!$B$1</f>
        <v>136.2335451979958</v>
      </c>
      <c r="F867" s="6">
        <f t="shared" si="71"/>
        <v>1.0997470581766193E-2</v>
      </c>
      <c r="G867" s="6">
        <f>$C867/Constants!$B$2</f>
        <v>90.93</v>
      </c>
      <c r="H867" s="9">
        <f t="shared" si="68"/>
        <v>5.3880532999750522E-5</v>
      </c>
      <c r="I867" s="9">
        <f t="shared" si="69"/>
        <v>1.2094435919681285E-4</v>
      </c>
      <c r="J867" s="10">
        <f>Table134789[[#This Row],[G Mass Ratio (kg)]]*1000</f>
        <v>5.388053299975052E-2</v>
      </c>
      <c r="K867" s="10">
        <f>Table134789[[#This Row],[G Mass Ratio (kt)]]*1000</f>
        <v>0.12094435919681285</v>
      </c>
    </row>
    <row r="868" spans="1:11" x14ac:dyDescent="0.25">
      <c r="A868" s="12">
        <v>867</v>
      </c>
      <c r="B868" s="10">
        <f t="shared" si="67"/>
        <v>6.3</v>
      </c>
      <c r="C868" s="2">
        <f>Table134789[[#This Row],[Number]]*1000000*Table134789[[#This Row],[Multiplier]]</f>
        <v>5462100000</v>
      </c>
      <c r="D868" s="6">
        <f t="shared" si="70"/>
        <v>7.3318696655132552E-3</v>
      </c>
      <c r="E868" s="6">
        <f>Table134789[[#This Row],[Calibration Value]]/Constants!$B$1</f>
        <v>136.3908587605801</v>
      </c>
      <c r="F868" s="6">
        <f t="shared" si="71"/>
        <v>1.0984786071291263E-2</v>
      </c>
      <c r="G868" s="6">
        <f>$C868/Constants!$B$2</f>
        <v>91.034999999999997</v>
      </c>
      <c r="H868" s="9">
        <f t="shared" si="68"/>
        <v>5.375631279207345E-5</v>
      </c>
      <c r="I868" s="9">
        <f t="shared" si="69"/>
        <v>1.2066552503203453E-4</v>
      </c>
      <c r="J868" s="10">
        <f>Table134789[[#This Row],[G Mass Ratio (kg)]]*1000</f>
        <v>5.3756312792073449E-2</v>
      </c>
      <c r="K868" s="10">
        <f>Table134789[[#This Row],[G Mass Ratio (kt)]]*1000</f>
        <v>0.12066552503203452</v>
      </c>
    </row>
    <row r="869" spans="1:11" x14ac:dyDescent="0.25">
      <c r="A869" s="12">
        <v>868</v>
      </c>
      <c r="B869" s="10">
        <f t="shared" si="67"/>
        <v>6.3</v>
      </c>
      <c r="C869" s="2">
        <f>Table134789[[#This Row],[Number]]*1000000*Table134789[[#This Row],[Multiplier]]</f>
        <v>5468400000</v>
      </c>
      <c r="D869" s="6">
        <f t="shared" si="70"/>
        <v>7.3234228110598994E-3</v>
      </c>
      <c r="E869" s="6">
        <f>Table134789[[#This Row],[Calibration Value]]/Constants!$B$1</f>
        <v>136.54817232316438</v>
      </c>
      <c r="F869" s="6">
        <f t="shared" si="71"/>
        <v>1.0972130787798991E-2</v>
      </c>
      <c r="G869" s="6">
        <f>$C869/Constants!$B$2</f>
        <v>91.14</v>
      </c>
      <c r="H869" s="9">
        <f t="shared" si="68"/>
        <v>5.3632521669552476E-5</v>
      </c>
      <c r="I869" s="9">
        <f t="shared" si="69"/>
        <v>1.203876540245665E-4</v>
      </c>
      <c r="J869" s="10">
        <f>Table134789[[#This Row],[G Mass Ratio (kg)]]*1000</f>
        <v>5.3632521669552478E-2</v>
      </c>
      <c r="K869" s="10">
        <f>Table134789[[#This Row],[G Mass Ratio (kt)]]*1000</f>
        <v>0.1203876540245665</v>
      </c>
    </row>
    <row r="870" spans="1:11" x14ac:dyDescent="0.25">
      <c r="A870" s="12">
        <v>869</v>
      </c>
      <c r="B870" s="10">
        <f t="shared" si="67"/>
        <v>6.3</v>
      </c>
      <c r="C870" s="2">
        <f>Table134789[[#This Row],[Number]]*1000000*Table134789[[#This Row],[Multiplier]]</f>
        <v>5474700000</v>
      </c>
      <c r="D870" s="6">
        <f t="shared" si="70"/>
        <v>7.3149953970080474E-3</v>
      </c>
      <c r="E870" s="6">
        <f>Table134789[[#This Row],[Calibration Value]]/Constants!$B$1</f>
        <v>136.70548588574866</v>
      </c>
      <c r="F870" s="6">
        <f t="shared" si="71"/>
        <v>1.0959504630390705E-2</v>
      </c>
      <c r="G870" s="6">
        <f>$C870/Constants!$B$2</f>
        <v>91.245000000000005</v>
      </c>
      <c r="H870" s="9">
        <f t="shared" si="68"/>
        <v>5.3509157658248922E-5</v>
      </c>
      <c r="I870" s="9">
        <f t="shared" si="69"/>
        <v>1.201107417435553E-4</v>
      </c>
      <c r="J870" s="10">
        <f>Table134789[[#This Row],[G Mass Ratio (kg)]]*1000</f>
        <v>5.3509157658248922E-2</v>
      </c>
      <c r="K870" s="10">
        <f>Table134789[[#This Row],[G Mass Ratio (kt)]]*1000</f>
        <v>0.12011074174355531</v>
      </c>
    </row>
    <row r="871" spans="1:11" x14ac:dyDescent="0.25">
      <c r="A871" s="12">
        <v>870</v>
      </c>
      <c r="B871" s="10">
        <f t="shared" si="67"/>
        <v>6.3</v>
      </c>
      <c r="C871" s="2">
        <f>Table134789[[#This Row],[Number]]*1000000*Table134789[[#This Row],[Multiplier]]</f>
        <v>5481000000</v>
      </c>
      <c r="D871" s="6">
        <f t="shared" si="70"/>
        <v>7.3065873563218304E-3</v>
      </c>
      <c r="E871" s="6">
        <f>Table134789[[#This Row],[Calibration Value]]/Constants!$B$1</f>
        <v>136.86279944833296</v>
      </c>
      <c r="F871" s="6">
        <f t="shared" si="71"/>
        <v>1.0946907498631636E-2</v>
      </c>
      <c r="G871" s="6">
        <f>$C871/Constants!$B$2</f>
        <v>91.35</v>
      </c>
      <c r="H871" s="9">
        <f t="shared" si="68"/>
        <v>5.3386218795562031E-5</v>
      </c>
      <c r="I871" s="9">
        <f t="shared" si="69"/>
        <v>1.1983478378359756E-4</v>
      </c>
      <c r="J871" s="10">
        <f>Table134789[[#This Row],[G Mass Ratio (kg)]]*1000</f>
        <v>5.3386218795562032E-2</v>
      </c>
      <c r="K871" s="10">
        <f>Table134789[[#This Row],[G Mass Ratio (kt)]]*1000</f>
        <v>0.11983478378359756</v>
      </c>
    </row>
    <row r="872" spans="1:11" x14ac:dyDescent="0.25">
      <c r="A872" s="12">
        <v>871</v>
      </c>
      <c r="B872" s="10">
        <f t="shared" si="67"/>
        <v>6.3</v>
      </c>
      <c r="C872" s="2">
        <f>Table134789[[#This Row],[Number]]*1000000*Table134789[[#This Row],[Multiplier]]</f>
        <v>5487300000</v>
      </c>
      <c r="D872" s="6">
        <f t="shared" si="70"/>
        <v>7.2981986222732413E-3</v>
      </c>
      <c r="E872" s="6">
        <f>Table134789[[#This Row],[Calibration Value]]/Constants!$B$1</f>
        <v>137.02011301091724</v>
      </c>
      <c r="F872" s="6">
        <f t="shared" si="71"/>
        <v>1.0934339292548247E-2</v>
      </c>
      <c r="G872" s="6">
        <f>$C872/Constants!$B$2</f>
        <v>91.454999999999998</v>
      </c>
      <c r="H872" s="9">
        <f t="shared" si="68"/>
        <v>5.3263703130151035E-5</v>
      </c>
      <c r="I872" s="9">
        <f t="shared" si="69"/>
        <v>1.1955977576456451E-4</v>
      </c>
      <c r="J872" s="10">
        <f>Table134789[[#This Row],[G Mass Ratio (kg)]]*1000</f>
        <v>5.3263703130151038E-2</v>
      </c>
      <c r="K872" s="10">
        <f>Table134789[[#This Row],[G Mass Ratio (kt)]]*1000</f>
        <v>0.11955977576456452</v>
      </c>
    </row>
    <row r="873" spans="1:11" x14ac:dyDescent="0.25">
      <c r="A873" s="12">
        <v>872</v>
      </c>
      <c r="B873" s="10">
        <f t="shared" si="67"/>
        <v>6.3</v>
      </c>
      <c r="C873" s="2">
        <f>Table134789[[#This Row],[Number]]*1000000*Table134789[[#This Row],[Multiplier]]</f>
        <v>5493600000</v>
      </c>
      <c r="D873" s="6">
        <f t="shared" si="70"/>
        <v>7.2898291284403576E-3</v>
      </c>
      <c r="E873" s="6">
        <f>Table134789[[#This Row],[Calibration Value]]/Constants!$B$1</f>
        <v>137.17742657350155</v>
      </c>
      <c r="F873" s="6">
        <f t="shared" si="71"/>
        <v>1.0921799912625601E-2</v>
      </c>
      <c r="G873" s="6">
        <f>$C873/Constants!$B$2</f>
        <v>91.56</v>
      </c>
      <c r="H873" s="9">
        <f t="shared" si="68"/>
        <v>5.3141608721857505E-5</v>
      </c>
      <c r="I873" s="9">
        <f t="shared" si="69"/>
        <v>1.1928571333142859E-4</v>
      </c>
      <c r="J873" s="10">
        <f>Table134789[[#This Row],[G Mass Ratio (kg)]]*1000</f>
        <v>5.3141608721857504E-2</v>
      </c>
      <c r="K873" s="10">
        <f>Table134789[[#This Row],[G Mass Ratio (kt)]]*1000</f>
        <v>0.11928571333142858</v>
      </c>
    </row>
    <row r="874" spans="1:11" x14ac:dyDescent="0.25">
      <c r="A874" s="12">
        <v>873</v>
      </c>
      <c r="B874" s="10">
        <f t="shared" si="67"/>
        <v>6.3</v>
      </c>
      <c r="C874" s="2">
        <f>Table134789[[#This Row],[Number]]*1000000*Table134789[[#This Row],[Multiplier]]</f>
        <v>5499900000</v>
      </c>
      <c r="D874" s="6">
        <f t="shared" si="70"/>
        <v>7.2814788087056043E-3</v>
      </c>
      <c r="E874" s="6">
        <f>Table134789[[#This Row],[Calibration Value]]/Constants!$B$1</f>
        <v>137.33474013608583</v>
      </c>
      <c r="F874" s="6">
        <f t="shared" si="71"/>
        <v>1.0909289259804724E-2</v>
      </c>
      <c r="G874" s="6">
        <f>$C874/Constants!$B$2</f>
        <v>91.665000000000006</v>
      </c>
      <c r="H874" s="9">
        <f t="shared" si="68"/>
        <v>5.3019933641628786E-5</v>
      </c>
      <c r="I874" s="9">
        <f t="shared" si="69"/>
        <v>1.190125921540907E-4</v>
      </c>
      <c r="J874" s="10">
        <f>Table134789[[#This Row],[G Mass Ratio (kg)]]*1000</f>
        <v>5.3019933641628783E-2</v>
      </c>
      <c r="K874" s="10">
        <f>Table134789[[#This Row],[G Mass Ratio (kt)]]*1000</f>
        <v>0.1190125921540907</v>
      </c>
    </row>
    <row r="875" spans="1:11" x14ac:dyDescent="0.25">
      <c r="A875" s="12">
        <v>874</v>
      </c>
      <c r="B875" s="10">
        <f t="shared" si="67"/>
        <v>6.3</v>
      </c>
      <c r="C875" s="2">
        <f>Table134789[[#This Row],[Number]]*1000000*Table134789[[#This Row],[Multiplier]]</f>
        <v>5506200000</v>
      </c>
      <c r="D875" s="6">
        <f t="shared" si="70"/>
        <v>7.2731475972539952E-3</v>
      </c>
      <c r="E875" s="6">
        <f>Table134789[[#This Row],[Calibration Value]]/Constants!$B$1</f>
        <v>137.49205369867013</v>
      </c>
      <c r="F875" s="6">
        <f t="shared" si="71"/>
        <v>1.0896807235480005E-2</v>
      </c>
      <c r="G875" s="6">
        <f>$C875/Constants!$B$2</f>
        <v>91.77</v>
      </c>
      <c r="H875" s="9">
        <f t="shared" si="68"/>
        <v>5.2898675971441562E-5</v>
      </c>
      <c r="I875" s="9">
        <f t="shared" si="69"/>
        <v>1.1874040792720939E-4</v>
      </c>
      <c r="J875" s="10">
        <f>Table134789[[#This Row],[G Mass Ratio (kg)]]*1000</f>
        <v>5.2898675971441565E-2</v>
      </c>
      <c r="K875" s="10">
        <f>Table134789[[#This Row],[G Mass Ratio (kt)]]*1000</f>
        <v>0.11874040792720938</v>
      </c>
    </row>
    <row r="876" spans="1:11" x14ac:dyDescent="0.25">
      <c r="A876" s="12">
        <v>875</v>
      </c>
      <c r="B876" s="10">
        <f t="shared" si="67"/>
        <v>6.3</v>
      </c>
      <c r="C876" s="2">
        <f>Table134789[[#This Row],[Number]]*1000000*Table134789[[#This Row],[Multiplier]]</f>
        <v>5512500000</v>
      </c>
      <c r="D876" s="6">
        <f t="shared" si="70"/>
        <v>7.2648354285714204E-3</v>
      </c>
      <c r="E876" s="6">
        <f>Table134789[[#This Row],[Calibration Value]]/Constants!$B$1</f>
        <v>137.64936726125441</v>
      </c>
      <c r="F876" s="6">
        <f t="shared" si="71"/>
        <v>1.0884353741496598E-2</v>
      </c>
      <c r="G876" s="6">
        <f>$C876/Constants!$B$2</f>
        <v>91.875</v>
      </c>
      <c r="H876" s="9">
        <f t="shared" si="68"/>
        <v>5.2777833804226496E-5</v>
      </c>
      <c r="I876" s="9">
        <f t="shared" si="69"/>
        <v>1.1846915637003099E-4</v>
      </c>
      <c r="J876" s="10">
        <f>Table134789[[#This Row],[G Mass Ratio (kg)]]*1000</f>
        <v>5.2777833804226494E-2</v>
      </c>
      <c r="K876" s="10">
        <f>Table134789[[#This Row],[G Mass Ratio (kt)]]*1000</f>
        <v>0.11846915637003098</v>
      </c>
    </row>
    <row r="877" spans="1:11" x14ac:dyDescent="0.25">
      <c r="A877" s="12">
        <v>876</v>
      </c>
      <c r="B877" s="10">
        <f t="shared" si="67"/>
        <v>6.3</v>
      </c>
      <c r="C877" s="2">
        <f>Table134789[[#This Row],[Number]]*1000000*Table134789[[#This Row],[Multiplier]]</f>
        <v>5518800000</v>
      </c>
      <c r="D877" s="6">
        <f t="shared" si="70"/>
        <v>7.2565422374429129E-3</v>
      </c>
      <c r="E877" s="6">
        <f>Table134789[[#This Row],[Calibration Value]]/Constants!$B$1</f>
        <v>137.80668082383872</v>
      </c>
      <c r="F877" s="6">
        <f t="shared" si="71"/>
        <v>1.0871928680147858E-2</v>
      </c>
      <c r="G877" s="6">
        <f>$C877/Constants!$B$2</f>
        <v>91.98</v>
      </c>
      <c r="H877" s="9">
        <f t="shared" si="68"/>
        <v>5.2657405243792998E-5</v>
      </c>
      <c r="I877" s="9">
        <f t="shared" si="69"/>
        <v>1.1819883322622154E-4</v>
      </c>
      <c r="J877" s="10">
        <f>Table134789[[#This Row],[G Mass Ratio (kg)]]*1000</f>
        <v>5.2657405243792997E-2</v>
      </c>
      <c r="K877" s="10">
        <f>Table134789[[#This Row],[G Mass Ratio (kt)]]*1000</f>
        <v>0.11819883322622153</v>
      </c>
    </row>
    <row r="878" spans="1:11" x14ac:dyDescent="0.25">
      <c r="A878" s="12">
        <v>877</v>
      </c>
      <c r="B878" s="10">
        <f t="shared" si="67"/>
        <v>6.3</v>
      </c>
      <c r="C878" s="2">
        <f>Table134789[[#This Row],[Number]]*1000000*Table134789[[#This Row],[Multiplier]]</f>
        <v>5525100000</v>
      </c>
      <c r="D878" s="6">
        <f t="shared" si="70"/>
        <v>7.2482679589509604E-3</v>
      </c>
      <c r="E878" s="6">
        <f>Table134789[[#This Row],[Calibration Value]]/Constants!$B$1</f>
        <v>137.963994386423</v>
      </c>
      <c r="F878" s="6">
        <f t="shared" si="71"/>
        <v>1.0859531954172776E-2</v>
      </c>
      <c r="G878" s="6">
        <f>$C878/Constants!$B$2</f>
        <v>92.084999999999994</v>
      </c>
      <c r="H878" s="9">
        <f t="shared" si="68"/>
        <v>5.2537388404755124E-5</v>
      </c>
      <c r="I878" s="9">
        <f t="shared" si="69"/>
        <v>1.1792943426369959E-4</v>
      </c>
      <c r="J878" s="10">
        <f>Table134789[[#This Row],[G Mass Ratio (kg)]]*1000</f>
        <v>5.2537388404755123E-2</v>
      </c>
      <c r="K878" s="10">
        <f>Table134789[[#This Row],[G Mass Ratio (kt)]]*1000</f>
        <v>0.11792943426369959</v>
      </c>
    </row>
    <row r="879" spans="1:11" x14ac:dyDescent="0.25">
      <c r="A879" s="12">
        <v>878</v>
      </c>
      <c r="B879" s="10">
        <f t="shared" si="67"/>
        <v>6.3</v>
      </c>
      <c r="C879" s="2">
        <f>Table134789[[#This Row],[Number]]*1000000*Table134789[[#This Row],[Multiplier]]</f>
        <v>5531400000</v>
      </c>
      <c r="D879" s="6">
        <f t="shared" si="70"/>
        <v>7.2400125284737965E-3</v>
      </c>
      <c r="E879" s="6">
        <f>Table134789[[#This Row],[Calibration Value]]/Constants!$B$1</f>
        <v>138.12130794900727</v>
      </c>
      <c r="F879" s="6">
        <f t="shared" si="71"/>
        <v>1.0847163466753445E-2</v>
      </c>
      <c r="G879" s="6">
        <f>$C879/Constants!$B$2</f>
        <v>92.19</v>
      </c>
      <c r="H879" s="9">
        <f t="shared" si="68"/>
        <v>5.2417781412457536E-5</v>
      </c>
      <c r="I879" s="9">
        <f t="shared" si="69"/>
        <v>1.1766095527447062E-4</v>
      </c>
      <c r="J879" s="10">
        <f>Table134789[[#This Row],[G Mass Ratio (kg)]]*1000</f>
        <v>5.2417781412457537E-2</v>
      </c>
      <c r="K879" s="10">
        <f>Table134789[[#This Row],[G Mass Ratio (kt)]]*1000</f>
        <v>0.11766095527447062</v>
      </c>
    </row>
    <row r="880" spans="1:11" x14ac:dyDescent="0.25">
      <c r="A880" s="12">
        <v>879</v>
      </c>
      <c r="B880" s="10">
        <f t="shared" si="67"/>
        <v>6.3</v>
      </c>
      <c r="C880" s="2">
        <f>Table134789[[#This Row],[Number]]*1000000*Table134789[[#This Row],[Multiplier]]</f>
        <v>5537700000</v>
      </c>
      <c r="D880" s="6">
        <f t="shared" si="70"/>
        <v>7.2317758816837227E-3</v>
      </c>
      <c r="E880" s="6">
        <f>Table134789[[#This Row],[Calibration Value]]/Constants!$B$1</f>
        <v>138.27862151159158</v>
      </c>
      <c r="F880" s="6">
        <f t="shared" si="71"/>
        <v>1.0834823121512542E-2</v>
      </c>
      <c r="G880" s="6">
        <f>$C880/Constants!$B$2</f>
        <v>92.295000000000002</v>
      </c>
      <c r="H880" s="9">
        <f t="shared" si="68"/>
        <v>5.2298582402902387E-5</v>
      </c>
      <c r="I880" s="9">
        <f t="shared" si="69"/>
        <v>1.1739339207446277E-4</v>
      </c>
      <c r="J880" s="10">
        <f>Table134789[[#This Row],[G Mass Ratio (kg)]]*1000</f>
        <v>5.2298582402902388E-2</v>
      </c>
      <c r="K880" s="10">
        <f>Table134789[[#This Row],[G Mass Ratio (kt)]]*1000</f>
        <v>0.11739339207446277</v>
      </c>
    </row>
    <row r="881" spans="1:11" x14ac:dyDescent="0.25">
      <c r="A881" s="12">
        <v>880</v>
      </c>
      <c r="B881" s="10">
        <f t="shared" si="67"/>
        <v>6.3</v>
      </c>
      <c r="C881" s="2">
        <f>Table134789[[#This Row],[Number]]*1000000*Table134789[[#This Row],[Multiplier]]</f>
        <v>5544000000</v>
      </c>
      <c r="D881" s="6">
        <f t="shared" si="70"/>
        <v>7.2235579545454464E-3</v>
      </c>
      <c r="E881" s="6">
        <f>Table134789[[#This Row],[Calibration Value]]/Constants!$B$1</f>
        <v>138.43593507417586</v>
      </c>
      <c r="F881" s="6">
        <f t="shared" si="71"/>
        <v>1.0822510822510822E-2</v>
      </c>
      <c r="G881" s="6">
        <f>$C881/Constants!$B$2</f>
        <v>92.4</v>
      </c>
      <c r="H881" s="9">
        <f t="shared" si="68"/>
        <v>5.2179789522676792E-5</v>
      </c>
      <c r="I881" s="9">
        <f t="shared" si="69"/>
        <v>1.1712674050336387E-4</v>
      </c>
      <c r="J881" s="10">
        <f>Table134789[[#This Row],[G Mass Ratio (kg)]]*1000</f>
        <v>5.2179789522676795E-2</v>
      </c>
      <c r="K881" s="10">
        <f>Table134789[[#This Row],[G Mass Ratio (kt)]]*1000</f>
        <v>0.11712674050336387</v>
      </c>
    </row>
    <row r="882" spans="1:11" x14ac:dyDescent="0.25">
      <c r="A882" s="12">
        <v>881</v>
      </c>
      <c r="B882" s="10">
        <f t="shared" si="67"/>
        <v>6.3</v>
      </c>
      <c r="C882" s="2">
        <f>Table134789[[#This Row],[Number]]*1000000*Table134789[[#This Row],[Multiplier]]</f>
        <v>5550300000</v>
      </c>
      <c r="D882" s="6">
        <f t="shared" si="70"/>
        <v>7.2153586833144066E-3</v>
      </c>
      <c r="E882" s="6">
        <f>Table134789[[#This Row],[Calibration Value]]/Constants!$B$1</f>
        <v>138.59324863676017</v>
      </c>
      <c r="F882" s="6">
        <f t="shared" si="71"/>
        <v>1.0810226474244636E-2</v>
      </c>
      <c r="G882" s="6">
        <f>$C882/Constants!$B$2</f>
        <v>92.504999999999995</v>
      </c>
      <c r="H882" s="9">
        <f t="shared" si="68"/>
        <v>5.2061400928880605E-5</v>
      </c>
      <c r="I882" s="9">
        <f t="shared" si="69"/>
        <v>1.1686099642445961E-4</v>
      </c>
      <c r="J882" s="10">
        <f>Table134789[[#This Row],[G Mass Ratio (kg)]]*1000</f>
        <v>5.2061400928880605E-2</v>
      </c>
      <c r="K882" s="10">
        <f>Table134789[[#This Row],[G Mass Ratio (kt)]]*1000</f>
        <v>0.11686099642445961</v>
      </c>
    </row>
    <row r="883" spans="1:11" x14ac:dyDescent="0.25">
      <c r="A883" s="12">
        <v>882</v>
      </c>
      <c r="B883" s="10">
        <f t="shared" si="67"/>
        <v>6.3</v>
      </c>
      <c r="C883" s="2">
        <f>Table134789[[#This Row],[Number]]*1000000*Table134789[[#This Row],[Multiplier]]</f>
        <v>5556600000</v>
      </c>
      <c r="D883" s="6">
        <f t="shared" si="70"/>
        <v>7.2071780045351395E-3</v>
      </c>
      <c r="E883" s="6">
        <f>Table134789[[#This Row],[Calibration Value]]/Constants!$B$1</f>
        <v>138.75056219934444</v>
      </c>
      <c r="F883" s="6">
        <f t="shared" si="71"/>
        <v>1.0797969981643452E-2</v>
      </c>
      <c r="G883" s="6">
        <f>$C883/Constants!$B$2</f>
        <v>92.61</v>
      </c>
      <c r="H883" s="9">
        <f t="shared" si="68"/>
        <v>5.1943414789055114E-5</v>
      </c>
      <c r="I883" s="9">
        <f t="shared" si="69"/>
        <v>1.1659615572447308E-4</v>
      </c>
      <c r="J883" s="10">
        <f>Table134789[[#This Row],[G Mass Ratio (kg)]]*1000</f>
        <v>5.1943414789055113E-2</v>
      </c>
      <c r="K883" s="10">
        <f>Table134789[[#This Row],[G Mass Ratio (kt)]]*1000</f>
        <v>0.11659615572447307</v>
      </c>
    </row>
    <row r="884" spans="1:11" x14ac:dyDescent="0.25">
      <c r="A884" s="12">
        <v>883</v>
      </c>
      <c r="B884" s="10">
        <f t="shared" si="67"/>
        <v>6.3</v>
      </c>
      <c r="C884" s="2">
        <f>Table134789[[#This Row],[Number]]*1000000*Table134789[[#This Row],[Multiplier]]</f>
        <v>5562900000</v>
      </c>
      <c r="D884" s="6">
        <f t="shared" si="70"/>
        <v>7.199015855039629E-3</v>
      </c>
      <c r="E884" s="6">
        <f>Table134789[[#This Row],[Calibration Value]]/Constants!$B$1</f>
        <v>138.90787576192875</v>
      </c>
      <c r="F884" s="6">
        <f t="shared" si="71"/>
        <v>1.0785741250067411E-2</v>
      </c>
      <c r="G884" s="6">
        <f>$C884/Constants!$B$2</f>
        <v>92.715000000000003</v>
      </c>
      <c r="H884" s="9">
        <f t="shared" si="68"/>
        <v>5.182582928111196E-5</v>
      </c>
      <c r="I884" s="9">
        <f t="shared" si="69"/>
        <v>1.1633221431340572E-4</v>
      </c>
      <c r="J884" s="10">
        <f>Table134789[[#This Row],[G Mass Ratio (kg)]]*1000</f>
        <v>5.1825829281111957E-2</v>
      </c>
      <c r="K884" s="10">
        <f>Table134789[[#This Row],[G Mass Ratio (kt)]]*1000</f>
        <v>0.11633221431340572</v>
      </c>
    </row>
    <row r="885" spans="1:11" x14ac:dyDescent="0.25">
      <c r="A885" s="12">
        <v>884</v>
      </c>
      <c r="B885" s="10">
        <f t="shared" si="67"/>
        <v>6.3</v>
      </c>
      <c r="C885" s="2">
        <f>Table134789[[#This Row],[Number]]*1000000*Table134789[[#This Row],[Multiplier]]</f>
        <v>5569200000</v>
      </c>
      <c r="D885" s="6">
        <f t="shared" si="70"/>
        <v>7.190872171945693E-3</v>
      </c>
      <c r="E885" s="6">
        <f>Table134789[[#This Row],[Calibration Value]]/Constants!$B$1</f>
        <v>139.06518932451303</v>
      </c>
      <c r="F885" s="6">
        <f t="shared" si="71"/>
        <v>1.0773540185304893E-2</v>
      </c>
      <c r="G885" s="6">
        <f>$C885/Constants!$B$2</f>
        <v>92.82</v>
      </c>
      <c r="H885" s="9">
        <f t="shared" si="68"/>
        <v>5.170864259326297E-5</v>
      </c>
      <c r="I885" s="9">
        <f t="shared" si="69"/>
        <v>1.1606916812437938E-4</v>
      </c>
      <c r="J885" s="10">
        <f>Table134789[[#This Row],[G Mass Ratio (kg)]]*1000</f>
        <v>5.1708642593262973E-2</v>
      </c>
      <c r="K885" s="10">
        <f>Table134789[[#This Row],[G Mass Ratio (kt)]]*1000</f>
        <v>0.11606916812437938</v>
      </c>
    </row>
    <row r="886" spans="1:11" x14ac:dyDescent="0.25">
      <c r="A886" s="12">
        <v>885</v>
      </c>
      <c r="B886" s="10">
        <f t="shared" si="67"/>
        <v>6.3</v>
      </c>
      <c r="C886" s="2">
        <f>Table134789[[#This Row],[Number]]*1000000*Table134789[[#This Row],[Multiplier]]</f>
        <v>5575500000</v>
      </c>
      <c r="D886" s="6">
        <f t="shared" si="70"/>
        <v>7.1827468926553579E-3</v>
      </c>
      <c r="E886" s="6">
        <f>Table134789[[#This Row],[Calibration Value]]/Constants!$B$1</f>
        <v>139.22250288709733</v>
      </c>
      <c r="F886" s="6">
        <f t="shared" si="71"/>
        <v>1.0761366693570083E-2</v>
      </c>
      <c r="G886" s="6">
        <f>$C886/Constants!$B$2</f>
        <v>92.924999999999997</v>
      </c>
      <c r="H886" s="9">
        <f t="shared" si="68"/>
        <v>5.1591852923950198E-5</v>
      </c>
      <c r="I886" s="9">
        <f t="shared" si="69"/>
        <v>1.158070131134795E-4</v>
      </c>
      <c r="J886" s="10">
        <f>Table134789[[#This Row],[G Mass Ratio (kg)]]*1000</f>
        <v>5.1591852923950202E-2</v>
      </c>
      <c r="K886" s="10">
        <f>Table134789[[#This Row],[G Mass Ratio (kt)]]*1000</f>
        <v>0.1158070131134795</v>
      </c>
    </row>
    <row r="887" spans="1:11" x14ac:dyDescent="0.25">
      <c r="A887" s="12">
        <v>886</v>
      </c>
      <c r="B887" s="10">
        <f t="shared" si="67"/>
        <v>6.3</v>
      </c>
      <c r="C887" s="2">
        <f>Table134789[[#This Row],[Number]]*1000000*Table134789[[#This Row],[Multiplier]]</f>
        <v>5581800000</v>
      </c>
      <c r="D887" s="6">
        <f t="shared" si="70"/>
        <v>7.174639954853265E-3</v>
      </c>
      <c r="E887" s="6">
        <f>Table134789[[#This Row],[Calibration Value]]/Constants!$B$1</f>
        <v>139.37981644968161</v>
      </c>
      <c r="F887" s="6">
        <f t="shared" si="71"/>
        <v>1.0749220681500591E-2</v>
      </c>
      <c r="G887" s="6">
        <f>$C887/Constants!$B$2</f>
        <v>93.03</v>
      </c>
      <c r="H887" s="9">
        <f t="shared" si="68"/>
        <v>5.1475458481776861E-5</v>
      </c>
      <c r="I887" s="9">
        <f t="shared" si="69"/>
        <v>1.1554574525960002E-4</v>
      </c>
      <c r="J887" s="10">
        <f>Table134789[[#This Row],[G Mass Ratio (kg)]]*1000</f>
        <v>5.1475458481776863E-2</v>
      </c>
      <c r="K887" s="10">
        <f>Table134789[[#This Row],[G Mass Ratio (kt)]]*1000</f>
        <v>0.11554574525960003</v>
      </c>
    </row>
    <row r="888" spans="1:11" x14ac:dyDescent="0.25">
      <c r="A888" s="12">
        <v>887</v>
      </c>
      <c r="B888" s="10">
        <f t="shared" si="67"/>
        <v>6.3</v>
      </c>
      <c r="C888" s="2">
        <f>Table134789[[#This Row],[Number]]*1000000*Table134789[[#This Row],[Multiplier]]</f>
        <v>5588100000</v>
      </c>
      <c r="D888" s="6">
        <f t="shared" si="70"/>
        <v>7.1665512965050655E-3</v>
      </c>
      <c r="E888" s="6">
        <f>Table134789[[#This Row],[Calibration Value]]/Constants!$B$1</f>
        <v>139.53713001226589</v>
      </c>
      <c r="F888" s="6">
        <f t="shared" si="71"/>
        <v>1.0737102056155043E-2</v>
      </c>
      <c r="G888" s="6">
        <f>$C888/Constants!$B$2</f>
        <v>93.135000000000005</v>
      </c>
      <c r="H888" s="9">
        <f t="shared" si="68"/>
        <v>5.1359457485438435E-5</v>
      </c>
      <c r="I888" s="9">
        <f t="shared" si="69"/>
        <v>1.1528536056428884E-4</v>
      </c>
      <c r="J888" s="10">
        <f>Table134789[[#This Row],[G Mass Ratio (kg)]]*1000</f>
        <v>5.1359457485438437E-2</v>
      </c>
      <c r="K888" s="10">
        <f>Table134789[[#This Row],[G Mass Ratio (kt)]]*1000</f>
        <v>0.11528536056428884</v>
      </c>
    </row>
    <row r="889" spans="1:11" x14ac:dyDescent="0.25">
      <c r="A889" s="12">
        <v>888</v>
      </c>
      <c r="B889" s="10">
        <f t="shared" si="67"/>
        <v>6.3</v>
      </c>
      <c r="C889" s="2">
        <f>Table134789[[#This Row],[Number]]*1000000*Table134789[[#This Row],[Multiplier]]</f>
        <v>5594400000</v>
      </c>
      <c r="D889" s="6">
        <f t="shared" si="70"/>
        <v>7.1584808558558472E-3</v>
      </c>
      <c r="E889" s="6">
        <f>Table134789[[#This Row],[Calibration Value]]/Constants!$B$1</f>
        <v>139.6944435748502</v>
      </c>
      <c r="F889" s="6">
        <f t="shared" si="71"/>
        <v>1.0725010725010725E-2</v>
      </c>
      <c r="G889" s="6">
        <f>$C889/Constants!$B$2</f>
        <v>93.24</v>
      </c>
      <c r="H889" s="9">
        <f t="shared" si="68"/>
        <v>5.1243848163654663E-5</v>
      </c>
      <c r="I889" s="9">
        <f t="shared" si="69"/>
        <v>1.1502585505159508E-4</v>
      </c>
      <c r="J889" s="10">
        <f>Table134789[[#This Row],[G Mass Ratio (kg)]]*1000</f>
        <v>5.1243848163654661E-2</v>
      </c>
      <c r="K889" s="10">
        <f>Table134789[[#This Row],[G Mass Ratio (kt)]]*1000</f>
        <v>0.11502585505159509</v>
      </c>
    </row>
    <row r="890" spans="1:11" x14ac:dyDescent="0.25">
      <c r="A890" s="12">
        <v>889</v>
      </c>
      <c r="B890" s="10">
        <f t="shared" si="67"/>
        <v>6.3</v>
      </c>
      <c r="C890" s="2">
        <f>Table134789[[#This Row],[Number]]*1000000*Table134789[[#This Row],[Multiplier]]</f>
        <v>5600700000</v>
      </c>
      <c r="D890" s="6">
        <f t="shared" si="70"/>
        <v>7.1504285714285637E-3</v>
      </c>
      <c r="E890" s="6">
        <f>Table134789[[#This Row],[Calibration Value]]/Constants!$B$1</f>
        <v>139.85175713743448</v>
      </c>
      <c r="F890" s="6">
        <f t="shared" si="71"/>
        <v>1.0712946595961219E-2</v>
      </c>
      <c r="G890" s="6">
        <f>$C890/Constants!$B$2</f>
        <v>93.344999999999999</v>
      </c>
      <c r="H890" s="9">
        <f t="shared" si="68"/>
        <v>5.1128628755101927E-5</v>
      </c>
      <c r="I890" s="9">
        <f t="shared" si="69"/>
        <v>1.1476722476791707E-4</v>
      </c>
      <c r="J890" s="10">
        <f>Table134789[[#This Row],[G Mass Ratio (kg)]]*1000</f>
        <v>5.1128628755101928E-2</v>
      </c>
      <c r="K890" s="10">
        <f>Table134789[[#This Row],[G Mass Ratio (kt)]]*1000</f>
        <v>0.11476722476791706</v>
      </c>
    </row>
    <row r="891" spans="1:11" x14ac:dyDescent="0.25">
      <c r="A891" s="12">
        <v>890</v>
      </c>
      <c r="B891" s="10">
        <f t="shared" si="67"/>
        <v>6.3</v>
      </c>
      <c r="C891" s="2">
        <f>Table134789[[#This Row],[Number]]*1000000*Table134789[[#This Row],[Multiplier]]</f>
        <v>5607000000</v>
      </c>
      <c r="D891" s="6">
        <f t="shared" si="70"/>
        <v>7.142394382022463E-3</v>
      </c>
      <c r="E891" s="6">
        <f>Table134789[[#This Row],[Calibration Value]]/Constants!$B$1</f>
        <v>140.00907070001878</v>
      </c>
      <c r="F891" s="6">
        <f t="shared" si="71"/>
        <v>1.0700909577314071E-2</v>
      </c>
      <c r="G891" s="6">
        <f>$C891/Constants!$B$2</f>
        <v>93.45</v>
      </c>
      <c r="H891" s="9">
        <f t="shared" si="68"/>
        <v>5.1013797508346038E-5</v>
      </c>
      <c r="I891" s="9">
        <f t="shared" si="69"/>
        <v>1.1450946578185201E-4</v>
      </c>
      <c r="J891" s="10">
        <f>Table134789[[#This Row],[G Mass Ratio (kg)]]*1000</f>
        <v>5.1013797508346038E-2</v>
      </c>
      <c r="K891" s="10">
        <f>Table134789[[#This Row],[G Mass Ratio (kt)]]*1000</f>
        <v>0.114509465781852</v>
      </c>
    </row>
    <row r="892" spans="1:11" x14ac:dyDescent="0.25">
      <c r="A892" s="12">
        <v>891</v>
      </c>
      <c r="B892" s="10">
        <f t="shared" si="67"/>
        <v>6.3</v>
      </c>
      <c r="C892" s="2">
        <f>Table134789[[#This Row],[Number]]*1000000*Table134789[[#This Row],[Multiplier]]</f>
        <v>5613300000</v>
      </c>
      <c r="D892" s="6">
        <f t="shared" si="70"/>
        <v>7.1343782267115517E-3</v>
      </c>
      <c r="E892" s="6">
        <f>Table134789[[#This Row],[Calibration Value]]/Constants!$B$1</f>
        <v>140.16638426260306</v>
      </c>
      <c r="F892" s="6">
        <f t="shared" si="71"/>
        <v>1.0688899577788466E-2</v>
      </c>
      <c r="G892" s="6">
        <f>$C892/Constants!$B$2</f>
        <v>93.555000000000007</v>
      </c>
      <c r="H892" s="9">
        <f t="shared" si="68"/>
        <v>5.0899352681775862E-5</v>
      </c>
      <c r="I892" s="9">
        <f t="shared" si="69"/>
        <v>1.1425257418404645E-4</v>
      </c>
      <c r="J892" s="10">
        <f>Table134789[[#This Row],[G Mass Ratio (kg)]]*1000</f>
        <v>5.089935268177586E-2</v>
      </c>
      <c r="K892" s="10">
        <f>Table134789[[#This Row],[G Mass Ratio (kt)]]*1000</f>
        <v>0.11425257418404645</v>
      </c>
    </row>
    <row r="893" spans="1:11" x14ac:dyDescent="0.25">
      <c r="A893" s="12">
        <v>892</v>
      </c>
      <c r="B893" s="10">
        <f t="shared" si="67"/>
        <v>6.3</v>
      </c>
      <c r="C893" s="2">
        <f>Table134789[[#This Row],[Number]]*1000000*Table134789[[#This Row],[Multiplier]]</f>
        <v>5619600000</v>
      </c>
      <c r="D893" s="6">
        <f t="shared" si="70"/>
        <v>7.1263800448430406E-3</v>
      </c>
      <c r="E893" s="6">
        <f>Table134789[[#This Row],[Calibration Value]]/Constants!$B$1</f>
        <v>140.32369782518737</v>
      </c>
      <c r="F893" s="6">
        <f t="shared" si="71"/>
        <v>1.067691650651292E-2</v>
      </c>
      <c r="G893" s="6">
        <f>$C893/Constants!$B$2</f>
        <v>93.66</v>
      </c>
      <c r="H893" s="9">
        <f t="shared" si="68"/>
        <v>5.07852925435371E-5</v>
      </c>
      <c r="I893" s="9">
        <f t="shared" si="69"/>
        <v>1.1399654608704806E-4</v>
      </c>
      <c r="J893" s="10">
        <f>Table134789[[#This Row],[G Mass Ratio (kg)]]*1000</f>
        <v>5.07852925435371E-2</v>
      </c>
      <c r="K893" s="10">
        <f>Table134789[[#This Row],[G Mass Ratio (kt)]]*1000</f>
        <v>0.11399654608704805</v>
      </c>
    </row>
    <row r="894" spans="1:11" x14ac:dyDescent="0.25">
      <c r="A894" s="12">
        <v>893</v>
      </c>
      <c r="B894" s="10">
        <f t="shared" si="67"/>
        <v>6.3</v>
      </c>
      <c r="C894" s="2">
        <f>Table134789[[#This Row],[Number]]*1000000*Table134789[[#This Row],[Multiplier]]</f>
        <v>5625900000</v>
      </c>
      <c r="D894" s="6">
        <f t="shared" si="70"/>
        <v>7.118399776035826E-3</v>
      </c>
      <c r="E894" s="6">
        <f>Table134789[[#This Row],[Calibration Value]]/Constants!$B$1</f>
        <v>140.48101138777164</v>
      </c>
      <c r="F894" s="6">
        <f t="shared" si="71"/>
        <v>1.0664960273022982E-2</v>
      </c>
      <c r="G894" s="6">
        <f>$C894/Constants!$B$2</f>
        <v>93.765000000000001</v>
      </c>
      <c r="H894" s="9">
        <f t="shared" si="68"/>
        <v>5.0671615371466894E-5</v>
      </c>
      <c r="I894" s="9">
        <f t="shared" si="69"/>
        <v>1.1374137762515845E-4</v>
      </c>
      <c r="J894" s="10">
        <f>Table134789[[#This Row],[G Mass Ratio (kg)]]*1000</f>
        <v>5.0671615371466895E-2</v>
      </c>
      <c r="K894" s="10">
        <f>Table134789[[#This Row],[G Mass Ratio (kt)]]*1000</f>
        <v>0.11374137762515844</v>
      </c>
    </row>
    <row r="895" spans="1:11" x14ac:dyDescent="0.25">
      <c r="A895" s="12">
        <v>894</v>
      </c>
      <c r="B895" s="10">
        <f t="shared" si="67"/>
        <v>6.3</v>
      </c>
      <c r="C895" s="2">
        <f>Table134789[[#This Row],[Number]]*1000000*Table134789[[#This Row],[Multiplier]]</f>
        <v>5632200000</v>
      </c>
      <c r="D895" s="6">
        <f t="shared" si="70"/>
        <v>7.110437360178962E-3</v>
      </c>
      <c r="E895" s="6">
        <f>Table134789[[#This Row],[Calibration Value]]/Constants!$B$1</f>
        <v>140.63832495035595</v>
      </c>
      <c r="F895" s="6">
        <f t="shared" si="71"/>
        <v>1.0653030787258974E-2</v>
      </c>
      <c r="G895" s="6">
        <f>$C895/Constants!$B$2</f>
        <v>93.87</v>
      </c>
      <c r="H895" s="9">
        <f t="shared" si="68"/>
        <v>5.0558319453028767E-5</v>
      </c>
      <c r="I895" s="9">
        <f t="shared" si="69"/>
        <v>1.1348706495428756E-4</v>
      </c>
      <c r="J895" s="10">
        <f>Table134789[[#This Row],[G Mass Ratio (kg)]]*1000</f>
        <v>5.0558319453028765E-2</v>
      </c>
      <c r="K895" s="10">
        <f>Table134789[[#This Row],[G Mass Ratio (kt)]]*1000</f>
        <v>0.11348706495428756</v>
      </c>
    </row>
    <row r="896" spans="1:11" x14ac:dyDescent="0.25">
      <c r="A896" s="12">
        <v>895</v>
      </c>
      <c r="B896" s="10">
        <f t="shared" si="67"/>
        <v>6.3</v>
      </c>
      <c r="C896" s="2">
        <f>Table134789[[#This Row],[Number]]*1000000*Table134789[[#This Row],[Multiplier]]</f>
        <v>5638500000</v>
      </c>
      <c r="D896" s="6">
        <f t="shared" si="70"/>
        <v>7.1024927374301588E-3</v>
      </c>
      <c r="E896" s="6">
        <f>Table134789[[#This Row],[Calibration Value]]/Constants!$B$1</f>
        <v>140.79563851294023</v>
      </c>
      <c r="F896" s="6">
        <f t="shared" si="71"/>
        <v>1.0641127959563715E-2</v>
      </c>
      <c r="G896" s="6">
        <f>$C896/Constants!$B$2</f>
        <v>93.974999999999994</v>
      </c>
      <c r="H896" s="9">
        <f t="shared" si="68"/>
        <v>5.0445403085248152E-5</v>
      </c>
      <c r="I896" s="9">
        <f t="shared" si="69"/>
        <v>1.1323360425180864E-4</v>
      </c>
      <c r="J896" s="10">
        <f>Table134789[[#This Row],[G Mass Ratio (kg)]]*1000</f>
        <v>5.0445403085248149E-2</v>
      </c>
      <c r="K896" s="10">
        <f>Table134789[[#This Row],[G Mass Ratio (kt)]]*1000</f>
        <v>0.11323360425180864</v>
      </c>
    </row>
    <row r="897" spans="1:11" x14ac:dyDescent="0.25">
      <c r="A897" s="12">
        <v>896</v>
      </c>
      <c r="B897" s="10">
        <f t="shared" si="67"/>
        <v>6.3</v>
      </c>
      <c r="C897" s="2">
        <f>Table134789[[#This Row],[Number]]*1000000*Table134789[[#This Row],[Multiplier]]</f>
        <v>5644800000</v>
      </c>
      <c r="D897" s="6">
        <f t="shared" si="70"/>
        <v>7.0945658482142781E-3</v>
      </c>
      <c r="E897" s="6">
        <f>Table134789[[#This Row],[Calibration Value]]/Constants!$B$1</f>
        <v>140.95295207552451</v>
      </c>
      <c r="F897" s="6">
        <f t="shared" si="71"/>
        <v>1.0629251700680272E-2</v>
      </c>
      <c r="G897" s="6">
        <f>$C897/Constants!$B$2</f>
        <v>94.08</v>
      </c>
      <c r="H897" s="9">
        <f t="shared" si="68"/>
        <v>5.0332864574648377E-5</v>
      </c>
      <c r="I897" s="9">
        <f t="shared" si="69"/>
        <v>1.1298099171641445E-4</v>
      </c>
      <c r="J897" s="10">
        <f>Table134789[[#This Row],[G Mass Ratio (kg)]]*1000</f>
        <v>5.0332864574648375E-2</v>
      </c>
      <c r="K897" s="10">
        <f>Table134789[[#This Row],[G Mass Ratio (kt)]]*1000</f>
        <v>0.11298099171641446</v>
      </c>
    </row>
    <row r="898" spans="1:11" x14ac:dyDescent="0.25">
      <c r="A898" s="12">
        <v>897</v>
      </c>
      <c r="B898" s="10">
        <f t="shared" ref="B898:B961" si="72">6.3</f>
        <v>6.3</v>
      </c>
      <c r="C898" s="2">
        <f>Table134789[[#This Row],[Number]]*1000000*Table134789[[#This Row],[Multiplier]]</f>
        <v>5651100000</v>
      </c>
      <c r="D898" s="6">
        <f t="shared" si="70"/>
        <v>7.0866566332218424E-3</v>
      </c>
      <c r="E898" s="6">
        <f>Table134789[[#This Row],[Calibration Value]]/Constants!$B$1</f>
        <v>141.11026563810881</v>
      </c>
      <c r="F898" s="6">
        <f t="shared" si="71"/>
        <v>1.0617401921749748E-2</v>
      </c>
      <c r="G898" s="6">
        <f>$C898/Constants!$B$2</f>
        <v>94.185000000000002</v>
      </c>
      <c r="H898" s="9">
        <f t="shared" ref="H898:H961" si="73">POWER($D898,2)</f>
        <v>5.0220702237187139E-5</v>
      </c>
      <c r="I898" s="9">
        <f t="shared" ref="I898:I961" si="74">POWER($F898,2)</f>
        <v>1.1272922356797525E-4</v>
      </c>
      <c r="J898" s="10">
        <f>Table134789[[#This Row],[G Mass Ratio (kg)]]*1000</f>
        <v>5.0220702237187137E-2</v>
      </c>
      <c r="K898" s="10">
        <f>Table134789[[#This Row],[G Mass Ratio (kt)]]*1000</f>
        <v>0.11272922356797525</v>
      </c>
    </row>
    <row r="899" spans="1:11" x14ac:dyDescent="0.25">
      <c r="A899" s="12">
        <v>898</v>
      </c>
      <c r="B899" s="10">
        <f t="shared" si="72"/>
        <v>6.3</v>
      </c>
      <c r="C899" s="2">
        <f>Table134789[[#This Row],[Number]]*1000000*Table134789[[#This Row],[Multiplier]]</f>
        <v>5657400000</v>
      </c>
      <c r="D899" s="6">
        <f t="shared" si="70"/>
        <v>7.0787650334075648E-3</v>
      </c>
      <c r="E899" s="6">
        <f>Table134789[[#This Row],[Calibration Value]]/Constants!$B$1</f>
        <v>141.26757920069309</v>
      </c>
      <c r="F899" s="6">
        <f t="shared" si="71"/>
        <v>1.0605578534309046E-2</v>
      </c>
      <c r="G899" s="6">
        <f>$C899/Constants!$B$2</f>
        <v>94.29</v>
      </c>
      <c r="H899" s="9">
        <f t="shared" si="73"/>
        <v>5.0108914398193599E-5</v>
      </c>
      <c r="I899" s="9">
        <f t="shared" si="74"/>
        <v>1.1247829604739681E-4</v>
      </c>
      <c r="J899" s="10">
        <f>Table134789[[#This Row],[G Mass Ratio (kg)]]*1000</f>
        <v>5.0108914398193601E-2</v>
      </c>
      <c r="K899" s="10">
        <f>Table134789[[#This Row],[G Mass Ratio (kt)]]*1000</f>
        <v>0.1124782960473968</v>
      </c>
    </row>
    <row r="900" spans="1:11" x14ac:dyDescent="0.25">
      <c r="A900" s="12">
        <v>899</v>
      </c>
      <c r="B900" s="10">
        <f t="shared" si="72"/>
        <v>6.3</v>
      </c>
      <c r="C900" s="2">
        <f>Table134789[[#This Row],[Number]]*1000000*Table134789[[#This Row],[Multiplier]]</f>
        <v>5663700000</v>
      </c>
      <c r="D900" s="6">
        <f t="shared" si="70"/>
        <v>7.0708909899888676E-3</v>
      </c>
      <c r="E900" s="6">
        <f>Table134789[[#This Row],[Calibration Value]]/Constants!$B$1</f>
        <v>141.4248927632774</v>
      </c>
      <c r="F900" s="6">
        <f t="shared" si="71"/>
        <v>1.0593781450288681E-2</v>
      </c>
      <c r="G900" s="6">
        <f>$C900/Constants!$B$2</f>
        <v>94.394999999999996</v>
      </c>
      <c r="H900" s="9">
        <f t="shared" si="73"/>
        <v>4.999749939230575E-5</v>
      </c>
      <c r="I900" s="9">
        <f t="shared" si="74"/>
        <v>1.1222820541648056E-4</v>
      </c>
      <c r="J900" s="10">
        <f>Table134789[[#This Row],[G Mass Ratio (kg)]]*1000</f>
        <v>4.9997499392305751E-2</v>
      </c>
      <c r="K900" s="10">
        <f>Table134789[[#This Row],[G Mass Ratio (kt)]]*1000</f>
        <v>0.11222820541648056</v>
      </c>
    </row>
    <row r="901" spans="1:11" x14ac:dyDescent="0.25">
      <c r="A901" s="12">
        <v>900</v>
      </c>
      <c r="B901" s="10">
        <f t="shared" si="72"/>
        <v>6.3</v>
      </c>
      <c r="C901" s="2">
        <f>Table134789[[#This Row],[Number]]*1000000*Table134789[[#This Row],[Multiplier]]</f>
        <v>5670000000</v>
      </c>
      <c r="D901" s="6">
        <f t="shared" si="70"/>
        <v>7.0630344444444363E-3</v>
      </c>
      <c r="E901" s="6">
        <f>Table134789[[#This Row],[Calibration Value]]/Constants!$B$1</f>
        <v>141.58220632586168</v>
      </c>
      <c r="F901" s="6">
        <f t="shared" si="71"/>
        <v>1.0582010582010581E-2</v>
      </c>
      <c r="G901" s="6">
        <f>$C901/Constants!$B$2</f>
        <v>94.5</v>
      </c>
      <c r="H901" s="9">
        <f t="shared" si="73"/>
        <v>4.9886455563408526E-5</v>
      </c>
      <c r="I901" s="9">
        <f t="shared" si="74"/>
        <v>1.1197894795778393E-4</v>
      </c>
      <c r="J901" s="10">
        <f>Table134789[[#This Row],[G Mass Ratio (kg)]]*1000</f>
        <v>4.9886455563408524E-2</v>
      </c>
      <c r="K901" s="10">
        <f>Table134789[[#This Row],[G Mass Ratio (kt)]]*1000</f>
        <v>0.11197894795778393</v>
      </c>
    </row>
    <row r="902" spans="1:11" x14ac:dyDescent="0.25">
      <c r="A902" s="12">
        <v>901</v>
      </c>
      <c r="B902" s="10">
        <f t="shared" si="72"/>
        <v>6.3</v>
      </c>
      <c r="C902" s="2">
        <f>Table134789[[#This Row],[Number]]*1000000*Table134789[[#This Row],[Multiplier]]</f>
        <v>5676300000</v>
      </c>
      <c r="D902" s="6">
        <f t="shared" si="70"/>
        <v>7.0551953385127545E-3</v>
      </c>
      <c r="E902" s="6">
        <f>Table134789[[#This Row],[Calibration Value]]/Constants!$B$1</f>
        <v>141.73951988844598</v>
      </c>
      <c r="F902" s="6">
        <f t="shared" si="71"/>
        <v>1.0570265842185931E-2</v>
      </c>
      <c r="G902" s="6">
        <f>$C902/Constants!$B$2</f>
        <v>94.605000000000004</v>
      </c>
      <c r="H902" s="9">
        <f t="shared" si="73"/>
        <v>4.9775781264572103E-5</v>
      </c>
      <c r="I902" s="9">
        <f t="shared" si="74"/>
        <v>1.1173051997448265E-4</v>
      </c>
      <c r="J902" s="10">
        <f>Table134789[[#This Row],[G Mass Ratio (kg)]]*1000</f>
        <v>4.9775781264572105E-2</v>
      </c>
      <c r="K902" s="10">
        <f>Table134789[[#This Row],[G Mass Ratio (kt)]]*1000</f>
        <v>0.11173051997448265</v>
      </c>
    </row>
    <row r="903" spans="1:11" x14ac:dyDescent="0.25">
      <c r="A903" s="12">
        <v>902</v>
      </c>
      <c r="B903" s="10">
        <f t="shared" si="72"/>
        <v>6.3</v>
      </c>
      <c r="C903" s="2">
        <f>Table134789[[#This Row],[Number]]*1000000*Table134789[[#This Row],[Multiplier]]</f>
        <v>5682600000</v>
      </c>
      <c r="D903" s="6">
        <f t="shared" si="70"/>
        <v>7.0473736141906792E-3</v>
      </c>
      <c r="E903" s="6">
        <f>Table134789[[#This Row],[Calibration Value]]/Constants!$B$1</f>
        <v>141.89683345103026</v>
      </c>
      <c r="F903" s="6">
        <f t="shared" si="71"/>
        <v>1.0558547143912998E-2</v>
      </c>
      <c r="G903" s="6">
        <f>$C903/Constants!$B$2</f>
        <v>94.71</v>
      </c>
      <c r="H903" s="9">
        <f t="shared" si="73"/>
        <v>4.9665474857990995E-5</v>
      </c>
      <c r="I903" s="9">
        <f t="shared" si="74"/>
        <v>1.1148291779023331E-4</v>
      </c>
      <c r="J903" s="10">
        <f>Table134789[[#This Row],[G Mass Ratio (kg)]]*1000</f>
        <v>4.9665474857990992E-2</v>
      </c>
      <c r="K903" s="10">
        <f>Table134789[[#This Row],[G Mass Ratio (kt)]]*1000</f>
        <v>0.11148291779023331</v>
      </c>
    </row>
    <row r="904" spans="1:11" x14ac:dyDescent="0.25">
      <c r="A904" s="12">
        <v>903</v>
      </c>
      <c r="B904" s="10">
        <f t="shared" si="72"/>
        <v>6.3</v>
      </c>
      <c r="C904" s="2">
        <f>Table134789[[#This Row],[Number]]*1000000*Table134789[[#This Row],[Multiplier]]</f>
        <v>5688900000</v>
      </c>
      <c r="D904" s="6">
        <f t="shared" si="70"/>
        <v>7.0395692137319955E-3</v>
      </c>
      <c r="E904" s="6">
        <f>Table134789[[#This Row],[Calibration Value]]/Constants!$B$1</f>
        <v>142.05414701361457</v>
      </c>
      <c r="F904" s="6">
        <f t="shared" si="71"/>
        <v>1.0546854400675E-2</v>
      </c>
      <c r="G904" s="6">
        <f>$C904/Constants!$B$2</f>
        <v>94.814999999999998</v>
      </c>
      <c r="H904" s="9">
        <f t="shared" si="73"/>
        <v>4.9555534714923309E-5</v>
      </c>
      <c r="I904" s="9">
        <f t="shared" si="74"/>
        <v>1.112361377490376E-4</v>
      </c>
      <c r="J904" s="10">
        <f>Table134789[[#This Row],[G Mass Ratio (kg)]]*1000</f>
        <v>4.9555534714923306E-2</v>
      </c>
      <c r="K904" s="10">
        <f>Table134789[[#This Row],[G Mass Ratio (kt)]]*1000</f>
        <v>0.11123613774903761</v>
      </c>
    </row>
    <row r="905" spans="1:11" x14ac:dyDescent="0.25">
      <c r="A905" s="12">
        <v>904</v>
      </c>
      <c r="B905" s="10">
        <f t="shared" si="72"/>
        <v>6.3</v>
      </c>
      <c r="C905" s="2">
        <f>Table134789[[#This Row],[Number]]*1000000*Table134789[[#This Row],[Multiplier]]</f>
        <v>5695200000</v>
      </c>
      <c r="D905" s="6">
        <f t="shared" si="70"/>
        <v>7.0317820796460097E-3</v>
      </c>
      <c r="E905" s="6">
        <f>Table134789[[#This Row],[Calibration Value]]/Constants!$B$1</f>
        <v>142.21146057619885</v>
      </c>
      <c r="F905" s="6">
        <f t="shared" si="71"/>
        <v>1.0535187526337969E-2</v>
      </c>
      <c r="G905" s="6">
        <f>$C905/Constants!$B$2</f>
        <v>94.92</v>
      </c>
      <c r="H905" s="9">
        <f t="shared" si="73"/>
        <v>4.9445959215630758E-5</v>
      </c>
      <c r="I905" s="9">
        <f t="shared" si="74"/>
        <v>1.1099017621510714E-4</v>
      </c>
      <c r="J905" s="10">
        <f>Table134789[[#This Row],[G Mass Ratio (kg)]]*1000</f>
        <v>4.9445959215630761E-2</v>
      </c>
      <c r="K905" s="10">
        <f>Table134789[[#This Row],[G Mass Ratio (kt)]]*1000</f>
        <v>0.11099017621510714</v>
      </c>
    </row>
    <row r="906" spans="1:11" x14ac:dyDescent="0.25">
      <c r="A906" s="12">
        <v>905</v>
      </c>
      <c r="B906" s="10">
        <f t="shared" si="72"/>
        <v>6.3</v>
      </c>
      <c r="C906" s="2">
        <f>Table134789[[#This Row],[Number]]*1000000*Table134789[[#This Row],[Multiplier]]</f>
        <v>5701500000</v>
      </c>
      <c r="D906" s="6">
        <f t="shared" si="70"/>
        <v>7.0240121546961236E-3</v>
      </c>
      <c r="E906" s="6">
        <f>Table134789[[#This Row],[Calibration Value]]/Constants!$B$1</f>
        <v>142.36877413878315</v>
      </c>
      <c r="F906" s="6">
        <f t="shared" si="71"/>
        <v>1.0523546435148644E-2</v>
      </c>
      <c r="G906" s="6">
        <f>$C906/Constants!$B$2</f>
        <v>95.025000000000006</v>
      </c>
      <c r="H906" s="9">
        <f t="shared" si="73"/>
        <v>4.9336746749318878E-5</v>
      </c>
      <c r="I906" s="9">
        <f t="shared" si="74"/>
        <v>1.1074502957272975E-4</v>
      </c>
      <c r="J906" s="10">
        <f>Table134789[[#This Row],[G Mass Ratio (kg)]]*1000</f>
        <v>4.9336746749318879E-2</v>
      </c>
      <c r="K906" s="10">
        <f>Table134789[[#This Row],[G Mass Ratio (kt)]]*1000</f>
        <v>0.11074502957272975</v>
      </c>
    </row>
    <row r="907" spans="1:11" x14ac:dyDescent="0.25">
      <c r="A907" s="12">
        <v>906</v>
      </c>
      <c r="B907" s="10">
        <f t="shared" si="72"/>
        <v>6.3</v>
      </c>
      <c r="C907" s="2">
        <f>Table134789[[#This Row],[Number]]*1000000*Table134789[[#This Row],[Multiplier]]</f>
        <v>5707800000</v>
      </c>
      <c r="D907" s="6">
        <f t="shared" si="70"/>
        <v>7.0162593818984464E-3</v>
      </c>
      <c r="E907" s="6">
        <f>Table134789[[#This Row],[Calibration Value]]/Constants!$B$1</f>
        <v>142.52608770136743</v>
      </c>
      <c r="F907" s="6">
        <f t="shared" si="71"/>
        <v>1.0511931041732366E-2</v>
      </c>
      <c r="G907" s="6">
        <f>$C907/Constants!$B$2</f>
        <v>95.13</v>
      </c>
      <c r="H907" s="9">
        <f t="shared" si="73"/>
        <v>4.922789571407797E-5</v>
      </c>
      <c r="I907" s="9">
        <f t="shared" si="74"/>
        <v>1.1050069422613651E-4</v>
      </c>
      <c r="J907" s="10">
        <f>Table134789[[#This Row],[G Mass Ratio (kg)]]*1000</f>
        <v>4.9227895714077971E-2</v>
      </c>
      <c r="K907" s="10">
        <f>Table134789[[#This Row],[G Mass Ratio (kt)]]*1000</f>
        <v>0.11050069422613651</v>
      </c>
    </row>
    <row r="908" spans="1:11" x14ac:dyDescent="0.25">
      <c r="A908" s="12">
        <v>907</v>
      </c>
      <c r="B908" s="10">
        <f t="shared" si="72"/>
        <v>6.3</v>
      </c>
      <c r="C908" s="2">
        <f>Table134789[[#This Row],[Number]]*1000000*Table134789[[#This Row],[Multiplier]]</f>
        <v>5714100000</v>
      </c>
      <c r="D908" s="6">
        <f t="shared" si="70"/>
        <v>7.0085237045203891E-3</v>
      </c>
      <c r="E908" s="6">
        <f>Table134789[[#This Row],[Calibration Value]]/Constants!$B$1</f>
        <v>142.68340126395171</v>
      </c>
      <c r="F908" s="6">
        <f t="shared" si="71"/>
        <v>1.0500341261090985E-2</v>
      </c>
      <c r="G908" s="6">
        <f>$C908/Constants!$B$2</f>
        <v>95.234999999999999</v>
      </c>
      <c r="H908" s="9">
        <f t="shared" si="73"/>
        <v>4.91194045168242E-5</v>
      </c>
      <c r="I908" s="9">
        <f t="shared" si="74"/>
        <v>1.1025716659936982E-4</v>
      </c>
      <c r="J908" s="10">
        <f>Table134789[[#This Row],[G Mass Ratio (kg)]]*1000</f>
        <v>4.91194045168242E-2</v>
      </c>
      <c r="K908" s="10">
        <f>Table134789[[#This Row],[G Mass Ratio (kt)]]*1000</f>
        <v>0.11025716659936982</v>
      </c>
    </row>
    <row r="909" spans="1:11" x14ac:dyDescent="0.25">
      <c r="A909" s="12">
        <v>908</v>
      </c>
      <c r="B909" s="10">
        <f t="shared" si="72"/>
        <v>6.3</v>
      </c>
      <c r="C909" s="2">
        <f>Table134789[[#This Row],[Number]]*1000000*Table134789[[#This Row],[Multiplier]]</f>
        <v>5720400000</v>
      </c>
      <c r="D909" s="6">
        <f t="shared" si="70"/>
        <v>7.0008050660792867E-3</v>
      </c>
      <c r="E909" s="6">
        <f>Table134789[[#This Row],[Calibration Value]]/Constants!$B$1</f>
        <v>142.84071482653601</v>
      </c>
      <c r="F909" s="6">
        <f t="shared" si="71"/>
        <v>1.0488777008600797E-2</v>
      </c>
      <c r="G909" s="6">
        <f>$C909/Constants!$B$2</f>
        <v>95.34</v>
      </c>
      <c r="H909" s="9">
        <f t="shared" si="73"/>
        <v>4.9011271573241409E-5</v>
      </c>
      <c r="I909" s="9">
        <f t="shared" si="74"/>
        <v>1.1001444313615267E-4</v>
      </c>
      <c r="J909" s="10">
        <f>Table134789[[#This Row],[G Mass Ratio (kg)]]*1000</f>
        <v>4.9011271573241408E-2</v>
      </c>
      <c r="K909" s="10">
        <f>Table134789[[#This Row],[G Mass Ratio (kt)]]*1000</f>
        <v>0.11001444313615268</v>
      </c>
    </row>
    <row r="910" spans="1:11" x14ac:dyDescent="0.25">
      <c r="A910" s="12">
        <v>909</v>
      </c>
      <c r="B910" s="10">
        <f t="shared" si="72"/>
        <v>6.3</v>
      </c>
      <c r="C910" s="2">
        <f>Table134789[[#This Row],[Number]]*1000000*Table134789[[#This Row],[Multiplier]]</f>
        <v>5726700000</v>
      </c>
      <c r="D910" s="6">
        <f t="shared" si="70"/>
        <v>6.9931034103410264E-3</v>
      </c>
      <c r="E910" s="6">
        <f>Table134789[[#This Row],[Calibration Value]]/Constants!$B$1</f>
        <v>142.99802838912029</v>
      </c>
      <c r="F910" s="6">
        <f t="shared" si="71"/>
        <v>1.0477238200010478E-2</v>
      </c>
      <c r="G910" s="6">
        <f>$C910/Constants!$B$2</f>
        <v>95.444999999999993</v>
      </c>
      <c r="H910" s="9">
        <f t="shared" si="73"/>
        <v>4.8903495307723292E-5</v>
      </c>
      <c r="I910" s="9">
        <f t="shared" si="74"/>
        <v>1.0977252029975881E-4</v>
      </c>
      <c r="J910" s="10">
        <f>Table134789[[#This Row],[G Mass Ratio (kg)]]*1000</f>
        <v>4.890349530772329E-2</v>
      </c>
      <c r="K910" s="10">
        <f>Table134789[[#This Row],[G Mass Ratio (kt)]]*1000</f>
        <v>0.10977252029975881</v>
      </c>
    </row>
    <row r="911" spans="1:11" x14ac:dyDescent="0.25">
      <c r="A911" s="12">
        <v>910</v>
      </c>
      <c r="B911" s="10">
        <f t="shared" si="72"/>
        <v>6.3</v>
      </c>
      <c r="C911" s="2">
        <f>Table134789[[#This Row],[Number]]*1000000*Table134789[[#This Row],[Multiplier]]</f>
        <v>5733000000</v>
      </c>
      <c r="D911" s="6">
        <f t="shared" si="70"/>
        <v>6.9854186813186727E-3</v>
      </c>
      <c r="E911" s="6">
        <f>Table134789[[#This Row],[Calibration Value]]/Constants!$B$1</f>
        <v>143.1553419517046</v>
      </c>
      <c r="F911" s="6">
        <f t="shared" si="71"/>
        <v>1.0465724751439037E-2</v>
      </c>
      <c r="G911" s="6">
        <f>$C911/Constants!$B$2</f>
        <v>95.55</v>
      </c>
      <c r="H911" s="9">
        <f t="shared" si="73"/>
        <v>4.8796074153315905E-5</v>
      </c>
      <c r="I911" s="9">
        <f t="shared" si="74"/>
        <v>1.0953139457288369E-4</v>
      </c>
      <c r="J911" s="10">
        <f>Table134789[[#This Row],[G Mass Ratio (kg)]]*1000</f>
        <v>4.8796074153315903E-2</v>
      </c>
      <c r="K911" s="10">
        <f>Table134789[[#This Row],[G Mass Ratio (kt)]]*1000</f>
        <v>0.10953139457288369</v>
      </c>
    </row>
    <row r="912" spans="1:11" x14ac:dyDescent="0.25">
      <c r="A912" s="12">
        <v>911</v>
      </c>
      <c r="B912" s="10">
        <f t="shared" si="72"/>
        <v>6.3</v>
      </c>
      <c r="C912" s="2">
        <f>Table134789[[#This Row],[Number]]*1000000*Table134789[[#This Row],[Multiplier]]</f>
        <v>5739300000</v>
      </c>
      <c r="D912" s="6">
        <f t="shared" ref="D912:D975" si="75">1/E912</f>
        <v>6.9777508232711227E-3</v>
      </c>
      <c r="E912" s="6">
        <f>Table134789[[#This Row],[Calibration Value]]/Constants!$B$1</f>
        <v>143.31265551428888</v>
      </c>
      <c r="F912" s="6">
        <f t="shared" ref="F912:F975" si="76">1/G912</f>
        <v>1.0454236579373791E-2</v>
      </c>
      <c r="G912" s="6">
        <f>$C912/Constants!$B$2</f>
        <v>95.655000000000001</v>
      </c>
      <c r="H912" s="9">
        <f t="shared" si="73"/>
        <v>4.8689006551660833E-5</v>
      </c>
      <c r="I912" s="9">
        <f t="shared" si="74"/>
        <v>1.0929106245751702E-4</v>
      </c>
      <c r="J912" s="10">
        <f>Table134789[[#This Row],[G Mass Ratio (kg)]]*1000</f>
        <v>4.8689006551660835E-2</v>
      </c>
      <c r="K912" s="10">
        <f>Table134789[[#This Row],[G Mass Ratio (kt)]]*1000</f>
        <v>0.10929106245751702</v>
      </c>
    </row>
    <row r="913" spans="1:11" x14ac:dyDescent="0.25">
      <c r="A913" s="12">
        <v>912</v>
      </c>
      <c r="B913" s="10">
        <f t="shared" si="72"/>
        <v>6.3</v>
      </c>
      <c r="C913" s="2">
        <f>Table134789[[#This Row],[Number]]*1000000*Table134789[[#This Row],[Multiplier]]</f>
        <v>5745600000</v>
      </c>
      <c r="D913" s="6">
        <f t="shared" si="75"/>
        <v>6.9700997807017459E-3</v>
      </c>
      <c r="E913" s="6">
        <f>Table134789[[#This Row],[Calibration Value]]/Constants!$B$1</f>
        <v>143.46996907687318</v>
      </c>
      <c r="F913" s="6">
        <f t="shared" si="76"/>
        <v>1.0442773600668337E-2</v>
      </c>
      <c r="G913" s="6">
        <f>$C913/Constants!$B$2</f>
        <v>95.76</v>
      </c>
      <c r="H913" s="9">
        <f t="shared" si="73"/>
        <v>4.8582290952938524E-5</v>
      </c>
      <c r="I913" s="9">
        <f t="shared" si="74"/>
        <v>1.0905152047481555E-4</v>
      </c>
      <c r="J913" s="10">
        <f>Table134789[[#This Row],[G Mass Ratio (kg)]]*1000</f>
        <v>4.8582290952938527E-2</v>
      </c>
      <c r="K913" s="10">
        <f>Table134789[[#This Row],[G Mass Ratio (kt)]]*1000</f>
        <v>0.10905152047481555</v>
      </c>
    </row>
    <row r="914" spans="1:11" x14ac:dyDescent="0.25">
      <c r="A914" s="12">
        <v>913</v>
      </c>
      <c r="B914" s="10">
        <f t="shared" si="72"/>
        <v>6.3</v>
      </c>
      <c r="C914" s="2">
        <f>Table134789[[#This Row],[Number]]*1000000*Table134789[[#This Row],[Multiplier]]</f>
        <v>5751900000</v>
      </c>
      <c r="D914" s="6">
        <f t="shared" si="75"/>
        <v>6.9624654983570563E-3</v>
      </c>
      <c r="E914" s="6">
        <f>Table134789[[#This Row],[Calibration Value]]/Constants!$B$1</f>
        <v>143.62728263945746</v>
      </c>
      <c r="F914" s="6">
        <f t="shared" si="76"/>
        <v>1.0431335732540552E-2</v>
      </c>
      <c r="G914" s="6">
        <f>$C914/Constants!$B$2</f>
        <v>95.864999999999995</v>
      </c>
      <c r="H914" s="9">
        <f t="shared" si="73"/>
        <v>4.8475925815812373E-5</v>
      </c>
      <c r="I914" s="9">
        <f t="shared" si="74"/>
        <v>1.0881276516497735E-4</v>
      </c>
      <c r="J914" s="10">
        <f>Table134789[[#This Row],[G Mass Ratio (kg)]]*1000</f>
        <v>4.8475925815812372E-2</v>
      </c>
      <c r="K914" s="10">
        <f>Table134789[[#This Row],[G Mass Ratio (kt)]]*1000</f>
        <v>0.10881276516497734</v>
      </c>
    </row>
    <row r="915" spans="1:11" x14ac:dyDescent="0.25">
      <c r="A915" s="12">
        <v>914</v>
      </c>
      <c r="B915" s="10">
        <f t="shared" si="72"/>
        <v>6.3</v>
      </c>
      <c r="C915" s="2">
        <f>Table134789[[#This Row],[Number]]*1000000*Table134789[[#This Row],[Multiplier]]</f>
        <v>5758200000</v>
      </c>
      <c r="D915" s="6">
        <f t="shared" si="75"/>
        <v>6.9548479212253739E-3</v>
      </c>
      <c r="E915" s="6">
        <f>Table134789[[#This Row],[Calibration Value]]/Constants!$B$1</f>
        <v>143.78459620204177</v>
      </c>
      <c r="F915" s="6">
        <f t="shared" si="76"/>
        <v>1.0419922892570595E-2</v>
      </c>
      <c r="G915" s="6">
        <f>$C915/Constants!$B$2</f>
        <v>95.97</v>
      </c>
      <c r="H915" s="9">
        <f t="shared" si="73"/>
        <v>4.8369909607372907E-5</v>
      </c>
      <c r="I915" s="9">
        <f t="shared" si="74"/>
        <v>1.0857479308711677E-4</v>
      </c>
      <c r="J915" s="10">
        <f>Table134789[[#This Row],[G Mass Ratio (kg)]]*1000</f>
        <v>4.8369909607372905E-2</v>
      </c>
      <c r="K915" s="10">
        <f>Table134789[[#This Row],[G Mass Ratio (kt)]]*1000</f>
        <v>0.10857479308711676</v>
      </c>
    </row>
    <row r="916" spans="1:11" x14ac:dyDescent="0.25">
      <c r="A916" s="12">
        <v>915</v>
      </c>
      <c r="B916" s="10">
        <f t="shared" si="72"/>
        <v>6.3</v>
      </c>
      <c r="C916" s="2">
        <f>Table134789[[#This Row],[Number]]*1000000*Table134789[[#This Row],[Multiplier]]</f>
        <v>5764500000</v>
      </c>
      <c r="D916" s="6">
        <f t="shared" si="75"/>
        <v>6.947246994535511E-3</v>
      </c>
      <c r="E916" s="6">
        <f>Table134789[[#This Row],[Calibration Value]]/Constants!$B$1</f>
        <v>143.94190976462605</v>
      </c>
      <c r="F916" s="6">
        <f t="shared" si="76"/>
        <v>1.0408534998698933E-2</v>
      </c>
      <c r="G916" s="6">
        <f>$C916/Constants!$B$2</f>
        <v>96.075000000000003</v>
      </c>
      <c r="H916" s="9">
        <f t="shared" si="73"/>
        <v>4.8264240803082692E-5</v>
      </c>
      <c r="I916" s="9">
        <f t="shared" si="74"/>
        <v>1.083376008191406E-4</v>
      </c>
      <c r="J916" s="10">
        <f>Table134789[[#This Row],[G Mass Ratio (kg)]]*1000</f>
        <v>4.8264240803082691E-2</v>
      </c>
      <c r="K916" s="10">
        <f>Table134789[[#This Row],[G Mass Ratio (kt)]]*1000</f>
        <v>0.10833760081914061</v>
      </c>
    </row>
    <row r="917" spans="1:11" x14ac:dyDescent="0.25">
      <c r="A917" s="12">
        <v>916</v>
      </c>
      <c r="B917" s="10">
        <f t="shared" si="72"/>
        <v>6.3</v>
      </c>
      <c r="C917" s="2">
        <f>Table134789[[#This Row],[Number]]*1000000*Table134789[[#This Row],[Multiplier]]</f>
        <v>5770800000</v>
      </c>
      <c r="D917" s="6">
        <f t="shared" si="75"/>
        <v>6.9396626637554509E-3</v>
      </c>
      <c r="E917" s="6">
        <f>Table134789[[#This Row],[Calibration Value]]/Constants!$B$1</f>
        <v>144.09922332721032</v>
      </c>
      <c r="F917" s="6">
        <f t="shared" si="76"/>
        <v>1.0397171969224371E-2</v>
      </c>
      <c r="G917" s="6">
        <f>$C917/Constants!$B$2</f>
        <v>96.18</v>
      </c>
      <c r="H917" s="9">
        <f t="shared" si="73"/>
        <v>4.8158917886721398E-5</v>
      </c>
      <c r="I917" s="9">
        <f t="shared" si="74"/>
        <v>1.0810118495762498E-4</v>
      </c>
      <c r="J917" s="10">
        <f>Table134789[[#This Row],[G Mass Ratio (kg)]]*1000</f>
        <v>4.81589178867214E-2</v>
      </c>
      <c r="K917" s="10">
        <f>Table134789[[#This Row],[G Mass Ratio (kt)]]*1000</f>
        <v>0.10810118495762498</v>
      </c>
    </row>
    <row r="918" spans="1:11" x14ac:dyDescent="0.25">
      <c r="A918" s="12">
        <v>917</v>
      </c>
      <c r="B918" s="10">
        <f t="shared" si="72"/>
        <v>6.3</v>
      </c>
      <c r="C918" s="2">
        <f>Table134789[[#This Row],[Number]]*1000000*Table134789[[#This Row],[Multiplier]]</f>
        <v>5777100000</v>
      </c>
      <c r="D918" s="6">
        <f t="shared" si="75"/>
        <v>6.9320948745910495E-3</v>
      </c>
      <c r="E918" s="6">
        <f>Table134789[[#This Row],[Calibration Value]]/Constants!$B$1</f>
        <v>144.25653688979463</v>
      </c>
      <c r="F918" s="6">
        <f t="shared" si="76"/>
        <v>1.0385833722802098E-2</v>
      </c>
      <c r="G918" s="6">
        <f>$C918/Constants!$B$2</f>
        <v>96.284999999999997</v>
      </c>
      <c r="H918" s="9">
        <f t="shared" si="73"/>
        <v>4.8053939350331496E-5</v>
      </c>
      <c r="I918" s="9">
        <f t="shared" si="74"/>
        <v>1.0786554211769329E-4</v>
      </c>
      <c r="J918" s="10">
        <f>Table134789[[#This Row],[G Mass Ratio (kg)]]*1000</f>
        <v>4.8053939350331497E-2</v>
      </c>
      <c r="K918" s="10">
        <f>Table134789[[#This Row],[G Mass Ratio (kt)]]*1000</f>
        <v>0.10786554211769329</v>
      </c>
    </row>
    <row r="919" spans="1:11" x14ac:dyDescent="0.25">
      <c r="A919" s="12">
        <v>918</v>
      </c>
      <c r="B919" s="10">
        <f t="shared" si="72"/>
        <v>6.3</v>
      </c>
      <c r="C919" s="2">
        <f>Table134789[[#This Row],[Number]]*1000000*Table134789[[#This Row],[Multiplier]]</f>
        <v>5783400000</v>
      </c>
      <c r="D919" s="6">
        <f t="shared" si="75"/>
        <v>6.9245435729847413E-3</v>
      </c>
      <c r="E919" s="6">
        <f>Table134789[[#This Row],[Calibration Value]]/Constants!$B$1</f>
        <v>144.41385045237891</v>
      </c>
      <c r="F919" s="6">
        <f t="shared" si="76"/>
        <v>1.0374520178441747E-2</v>
      </c>
      <c r="G919" s="6">
        <f>$C919/Constants!$B$2</f>
        <v>96.39</v>
      </c>
      <c r="H919" s="9">
        <f t="shared" si="73"/>
        <v>4.794930369416429E-5</v>
      </c>
      <c r="I919" s="9">
        <f t="shared" si="74"/>
        <v>1.0763066893289498E-4</v>
      </c>
      <c r="J919" s="10">
        <f>Table134789[[#This Row],[G Mass Ratio (kg)]]*1000</f>
        <v>4.7949303694164287E-2</v>
      </c>
      <c r="K919" s="10">
        <f>Table134789[[#This Row],[G Mass Ratio (kt)]]*1000</f>
        <v>0.10763066893289498</v>
      </c>
    </row>
    <row r="920" spans="1:11" x14ac:dyDescent="0.25">
      <c r="A920" s="12">
        <v>919</v>
      </c>
      <c r="B920" s="10">
        <f t="shared" si="72"/>
        <v>6.3</v>
      </c>
      <c r="C920" s="2">
        <f>Table134789[[#This Row],[Number]]*1000000*Table134789[[#This Row],[Multiplier]]</f>
        <v>5789700000</v>
      </c>
      <c r="D920" s="6">
        <f t="shared" si="75"/>
        <v>6.9170087051142462E-3</v>
      </c>
      <c r="E920" s="6">
        <f>Table134789[[#This Row],[Calibration Value]]/Constants!$B$1</f>
        <v>144.57116401496322</v>
      </c>
      <c r="F920" s="6">
        <f t="shared" si="76"/>
        <v>1.0363231255505466E-2</v>
      </c>
      <c r="G920" s="6">
        <f>$C920/Constants!$B$2</f>
        <v>96.495000000000005</v>
      </c>
      <c r="H920" s="9">
        <f t="shared" si="73"/>
        <v>4.7845009426626262E-5</v>
      </c>
      <c r="I920" s="9">
        <f t="shared" si="74"/>
        <v>1.073965620550854E-4</v>
      </c>
      <c r="J920" s="10">
        <f>Table134789[[#This Row],[G Mass Ratio (kg)]]*1000</f>
        <v>4.7845009426626263E-2</v>
      </c>
      <c r="K920" s="10">
        <f>Table134789[[#This Row],[G Mass Ratio (kt)]]*1000</f>
        <v>0.1073965620550854</v>
      </c>
    </row>
    <row r="921" spans="1:11" x14ac:dyDescent="0.25">
      <c r="A921" s="12">
        <v>920</v>
      </c>
      <c r="B921" s="10">
        <f t="shared" si="72"/>
        <v>6.3</v>
      </c>
      <c r="C921" s="2">
        <f>Table134789[[#This Row],[Number]]*1000000*Table134789[[#This Row],[Multiplier]]</f>
        <v>5796000000</v>
      </c>
      <c r="D921" s="6">
        <f t="shared" si="75"/>
        <v>6.9094902173912967E-3</v>
      </c>
      <c r="E921" s="6">
        <f>Table134789[[#This Row],[Calibration Value]]/Constants!$B$1</f>
        <v>144.72847757754749</v>
      </c>
      <c r="F921" s="6">
        <f t="shared" si="76"/>
        <v>1.0351966873706004E-2</v>
      </c>
      <c r="G921" s="6">
        <f>$C921/Constants!$B$2</f>
        <v>96.6</v>
      </c>
      <c r="H921" s="9">
        <f t="shared" si="73"/>
        <v>4.7741055064226029E-5</v>
      </c>
      <c r="I921" s="9">
        <f t="shared" si="74"/>
        <v>1.0716321815430646E-4</v>
      </c>
      <c r="J921" s="10">
        <f>Table134789[[#This Row],[G Mass Ratio (kg)]]*1000</f>
        <v>4.7741055064226032E-2</v>
      </c>
      <c r="K921" s="10">
        <f>Table134789[[#This Row],[G Mass Ratio (kt)]]*1000</f>
        <v>0.10716321815430646</v>
      </c>
    </row>
    <row r="922" spans="1:11" x14ac:dyDescent="0.25">
      <c r="A922" s="12">
        <v>921</v>
      </c>
      <c r="B922" s="10">
        <f t="shared" si="72"/>
        <v>6.3</v>
      </c>
      <c r="C922" s="2">
        <f>Table134789[[#This Row],[Number]]*1000000*Table134789[[#This Row],[Multiplier]]</f>
        <v>5802300000</v>
      </c>
      <c r="D922" s="6">
        <f t="shared" si="75"/>
        <v>6.9019880564603602E-3</v>
      </c>
      <c r="E922" s="6">
        <f>Table134789[[#This Row],[Calibration Value]]/Constants!$B$1</f>
        <v>144.8857911401318</v>
      </c>
      <c r="F922" s="6">
        <f t="shared" si="76"/>
        <v>1.0340726953104803E-2</v>
      </c>
      <c r="G922" s="6">
        <f>$C922/Constants!$B$2</f>
        <v>96.704999999999998</v>
      </c>
      <c r="H922" s="9">
        <f t="shared" si="73"/>
        <v>4.7637439131521461E-5</v>
      </c>
      <c r="I922" s="9">
        <f t="shared" si="74"/>
        <v>1.0693063391866815E-4</v>
      </c>
      <c r="J922" s="10">
        <f>Table134789[[#This Row],[G Mass Ratio (kg)]]*1000</f>
        <v>4.7637439131521464E-2</v>
      </c>
      <c r="K922" s="10">
        <f>Table134789[[#This Row],[G Mass Ratio (kt)]]*1000</f>
        <v>0.10693063391866815</v>
      </c>
    </row>
    <row r="923" spans="1:11" x14ac:dyDescent="0.25">
      <c r="A923" s="12">
        <v>922</v>
      </c>
      <c r="B923" s="10">
        <f t="shared" si="72"/>
        <v>6.3</v>
      </c>
      <c r="C923" s="2">
        <f>Table134789[[#This Row],[Number]]*1000000*Table134789[[#This Row],[Multiplier]]</f>
        <v>5808600000</v>
      </c>
      <c r="D923" s="6">
        <f t="shared" si="75"/>
        <v>6.894502169197389E-3</v>
      </c>
      <c r="E923" s="6">
        <f>Table134789[[#This Row],[Calibration Value]]/Constants!$B$1</f>
        <v>145.04310470271608</v>
      </c>
      <c r="F923" s="6">
        <f t="shared" si="76"/>
        <v>1.0329511414110112E-2</v>
      </c>
      <c r="G923" s="6">
        <f>$C923/Constants!$B$2</f>
        <v>96.81</v>
      </c>
      <c r="H923" s="9">
        <f t="shared" si="73"/>
        <v>4.7534160161067503E-5</v>
      </c>
      <c r="I923" s="9">
        <f t="shared" si="74"/>
        <v>1.0669880605423109E-4</v>
      </c>
      <c r="J923" s="10">
        <f>Table134789[[#This Row],[G Mass Ratio (kg)]]*1000</f>
        <v>4.7534160161067505E-2</v>
      </c>
      <c r="K923" s="10">
        <f>Table134789[[#This Row],[G Mass Ratio (kt)]]*1000</f>
        <v>0.1066988060542311</v>
      </c>
    </row>
    <row r="924" spans="1:11" x14ac:dyDescent="0.25">
      <c r="A924" s="12">
        <v>923</v>
      </c>
      <c r="B924" s="10">
        <f t="shared" si="72"/>
        <v>6.3</v>
      </c>
      <c r="C924" s="2">
        <f>Table134789[[#This Row],[Number]]*1000000*Table134789[[#This Row],[Multiplier]]</f>
        <v>5814900000</v>
      </c>
      <c r="D924" s="6">
        <f t="shared" si="75"/>
        <v>6.8870325027085505E-3</v>
      </c>
      <c r="E924" s="6">
        <f>Table134789[[#This Row],[Calibration Value]]/Constants!$B$1</f>
        <v>145.20041826530039</v>
      </c>
      <c r="F924" s="6">
        <f t="shared" si="76"/>
        <v>1.0318320177475106E-2</v>
      </c>
      <c r="G924" s="6">
        <f>$C924/Constants!$B$2</f>
        <v>96.915000000000006</v>
      </c>
      <c r="H924" s="9">
        <f t="shared" si="73"/>
        <v>4.7431216693364004E-5</v>
      </c>
      <c r="I924" s="9">
        <f t="shared" si="74"/>
        <v>1.0646773128488991E-4</v>
      </c>
      <c r="J924" s="10">
        <f>Table134789[[#This Row],[G Mass Ratio (kg)]]*1000</f>
        <v>4.7431216693364003E-2</v>
      </c>
      <c r="K924" s="10">
        <f>Table134789[[#This Row],[G Mass Ratio (kt)]]*1000</f>
        <v>0.10646773128488991</v>
      </c>
    </row>
    <row r="925" spans="1:11" x14ac:dyDescent="0.25">
      <c r="A925" s="12">
        <v>924</v>
      </c>
      <c r="B925" s="10">
        <f t="shared" si="72"/>
        <v>6.3</v>
      </c>
      <c r="C925" s="2">
        <f>Table134789[[#This Row],[Number]]*1000000*Table134789[[#This Row],[Multiplier]]</f>
        <v>5821200000</v>
      </c>
      <c r="D925" s="6">
        <f t="shared" si="75"/>
        <v>6.8795790043289957E-3</v>
      </c>
      <c r="E925" s="6">
        <f>Table134789[[#This Row],[Calibration Value]]/Constants!$B$1</f>
        <v>145.35773182788466</v>
      </c>
      <c r="F925" s="6">
        <f t="shared" si="76"/>
        <v>1.0307153164296022E-2</v>
      </c>
      <c r="G925" s="6">
        <f>$C925/Constants!$B$2</f>
        <v>97.02</v>
      </c>
      <c r="H925" s="9">
        <f t="shared" si="73"/>
        <v>4.7328607276804335E-5</v>
      </c>
      <c r="I925" s="9">
        <f t="shared" si="74"/>
        <v>1.0623740635225751E-4</v>
      </c>
      <c r="J925" s="10">
        <f>Table134789[[#This Row],[G Mass Ratio (kg)]]*1000</f>
        <v>4.7328607276804338E-2</v>
      </c>
      <c r="K925" s="10">
        <f>Table134789[[#This Row],[G Mass Ratio (kt)]]*1000</f>
        <v>0.10623740635225751</v>
      </c>
    </row>
    <row r="926" spans="1:11" x14ac:dyDescent="0.25">
      <c r="A926" s="12">
        <v>925</v>
      </c>
      <c r="B926" s="10">
        <f t="shared" si="72"/>
        <v>6.3</v>
      </c>
      <c r="C926" s="2">
        <f>Table134789[[#This Row],[Number]]*1000000*Table134789[[#This Row],[Multiplier]]</f>
        <v>5827500000</v>
      </c>
      <c r="D926" s="6">
        <f t="shared" si="75"/>
        <v>6.8721416216216144E-3</v>
      </c>
      <c r="E926" s="6">
        <f>Table134789[[#This Row],[Calibration Value]]/Constants!$B$1</f>
        <v>145.51504539046894</v>
      </c>
      <c r="F926" s="6">
        <f t="shared" si="76"/>
        <v>1.0296010296010296E-2</v>
      </c>
      <c r="G926" s="6">
        <f>$C926/Constants!$B$2</f>
        <v>97.125</v>
      </c>
      <c r="H926" s="9">
        <f t="shared" si="73"/>
        <v>4.722633046762415E-5</v>
      </c>
      <c r="I926" s="9">
        <f t="shared" si="74"/>
        <v>1.0600782801555002E-4</v>
      </c>
      <c r="J926" s="10">
        <f>Table134789[[#This Row],[G Mass Ratio (kg)]]*1000</f>
        <v>4.7226330467624152E-2</v>
      </c>
      <c r="K926" s="10">
        <f>Table134789[[#This Row],[G Mass Ratio (kt)]]*1000</f>
        <v>0.10600782801555002</v>
      </c>
    </row>
    <row r="927" spans="1:11" x14ac:dyDescent="0.25">
      <c r="A927" s="12">
        <v>926</v>
      </c>
      <c r="B927" s="10">
        <f t="shared" si="72"/>
        <v>6.3</v>
      </c>
      <c r="C927" s="2">
        <f>Table134789[[#This Row],[Number]]*1000000*Table134789[[#This Row],[Multiplier]]</f>
        <v>5833800000</v>
      </c>
      <c r="D927" s="6">
        <f t="shared" si="75"/>
        <v>6.8647203023758019E-3</v>
      </c>
      <c r="E927" s="6">
        <f>Table134789[[#This Row],[Calibration Value]]/Constants!$B$1</f>
        <v>145.67235895305325</v>
      </c>
      <c r="F927" s="6">
        <f t="shared" si="76"/>
        <v>1.0284891494394734E-2</v>
      </c>
      <c r="G927" s="6">
        <f>$C927/Constants!$B$2</f>
        <v>97.23</v>
      </c>
      <c r="H927" s="9">
        <f t="shared" si="73"/>
        <v>4.712438482985052E-5</v>
      </c>
      <c r="I927" s="9">
        <f t="shared" si="74"/>
        <v>1.0577899305147315E-4</v>
      </c>
      <c r="J927" s="10">
        <f>Table134789[[#This Row],[G Mass Ratio (kg)]]*1000</f>
        <v>4.712438482985052E-2</v>
      </c>
      <c r="K927" s="10">
        <f>Table134789[[#This Row],[G Mass Ratio (kt)]]*1000</f>
        <v>0.10577899305147316</v>
      </c>
    </row>
    <row r="928" spans="1:11" x14ac:dyDescent="0.25">
      <c r="A928" s="12">
        <v>927</v>
      </c>
      <c r="B928" s="10">
        <f t="shared" si="72"/>
        <v>6.3</v>
      </c>
      <c r="C928" s="2">
        <f>Table134789[[#This Row],[Number]]*1000000*Table134789[[#This Row],[Multiplier]]</f>
        <v>5840100000</v>
      </c>
      <c r="D928" s="6">
        <f t="shared" si="75"/>
        <v>6.8573149946062487E-3</v>
      </c>
      <c r="E928" s="6">
        <f>Table134789[[#This Row],[Calibration Value]]/Constants!$B$1</f>
        <v>145.82967251563753</v>
      </c>
      <c r="F928" s="6">
        <f t="shared" si="76"/>
        <v>1.0273796681563672E-2</v>
      </c>
      <c r="G928" s="6">
        <f>$C928/Constants!$B$2</f>
        <v>97.334999999999994</v>
      </c>
      <c r="H928" s="9">
        <f t="shared" si="73"/>
        <v>4.7022768935251699E-5</v>
      </c>
      <c r="I928" s="9">
        <f t="shared" si="74"/>
        <v>1.0555089825410871E-4</v>
      </c>
      <c r="J928" s="10">
        <f>Table134789[[#This Row],[G Mass Ratio (kg)]]*1000</f>
        <v>4.7022768935251702E-2</v>
      </c>
      <c r="K928" s="10">
        <f>Table134789[[#This Row],[G Mass Ratio (kt)]]*1000</f>
        <v>0.10555089825410871</v>
      </c>
    </row>
    <row r="929" spans="1:11" x14ac:dyDescent="0.25">
      <c r="A929" s="12">
        <v>928</v>
      </c>
      <c r="B929" s="10">
        <f t="shared" si="72"/>
        <v>6.3</v>
      </c>
      <c r="C929" s="2">
        <f>Table134789[[#This Row],[Number]]*1000000*Table134789[[#This Row],[Multiplier]]</f>
        <v>5846400000</v>
      </c>
      <c r="D929" s="6">
        <f t="shared" si="75"/>
        <v>6.8499256465517156E-3</v>
      </c>
      <c r="E929" s="6">
        <f>Table134789[[#This Row],[Calibration Value]]/Constants!$B$1</f>
        <v>145.98698607822183</v>
      </c>
      <c r="F929" s="6">
        <f t="shared" si="76"/>
        <v>1.0262725779967159E-2</v>
      </c>
      <c r="G929" s="6">
        <f>$C929/Constants!$B$2</f>
        <v>97.44</v>
      </c>
      <c r="H929" s="9">
        <f t="shared" si="73"/>
        <v>4.6921481363286938E-5</v>
      </c>
      <c r="I929" s="9">
        <f t="shared" si="74"/>
        <v>1.0532354043480254E-4</v>
      </c>
      <c r="J929" s="10">
        <f>Table134789[[#This Row],[G Mass Ratio (kg)]]*1000</f>
        <v>4.6921481363286936E-2</v>
      </c>
      <c r="K929" s="10">
        <f>Table134789[[#This Row],[G Mass Ratio (kt)]]*1000</f>
        <v>0.10532354043480253</v>
      </c>
    </row>
    <row r="930" spans="1:11" x14ac:dyDescent="0.25">
      <c r="A930" s="12">
        <v>929</v>
      </c>
      <c r="B930" s="10">
        <f t="shared" si="72"/>
        <v>6.3</v>
      </c>
      <c r="C930" s="2">
        <f>Table134789[[#This Row],[Number]]*1000000*Table134789[[#This Row],[Multiplier]]</f>
        <v>5852700000</v>
      </c>
      <c r="D930" s="6">
        <f t="shared" si="75"/>
        <v>6.8425522066738352E-3</v>
      </c>
      <c r="E930" s="6">
        <f>Table134789[[#This Row],[Calibration Value]]/Constants!$B$1</f>
        <v>146.14429964080611</v>
      </c>
      <c r="F930" s="6">
        <f t="shared" si="76"/>
        <v>1.0251678712389153E-2</v>
      </c>
      <c r="G930" s="6">
        <f>$C930/Constants!$B$2</f>
        <v>97.545000000000002</v>
      </c>
      <c r="H930" s="9">
        <f t="shared" si="73"/>
        <v>4.6820520701056974E-5</v>
      </c>
      <c r="I930" s="9">
        <f t="shared" si="74"/>
        <v>1.0509691642205292E-4</v>
      </c>
      <c r="J930" s="10">
        <f>Table134789[[#This Row],[G Mass Ratio (kg)]]*1000</f>
        <v>4.6820520701056974E-2</v>
      </c>
      <c r="K930" s="10">
        <f>Table134789[[#This Row],[G Mass Ratio (kt)]]*1000</f>
        <v>0.10509691642205292</v>
      </c>
    </row>
    <row r="931" spans="1:11" x14ac:dyDescent="0.25">
      <c r="A931" s="12">
        <v>930</v>
      </c>
      <c r="B931" s="10">
        <f t="shared" si="72"/>
        <v>6.3</v>
      </c>
      <c r="C931" s="2">
        <f>Table134789[[#This Row],[Number]]*1000000*Table134789[[#This Row],[Multiplier]]</f>
        <v>5859000000</v>
      </c>
      <c r="D931" s="6">
        <f t="shared" si="75"/>
        <v>6.8351946236559057E-3</v>
      </c>
      <c r="E931" s="6">
        <f>Table134789[[#This Row],[Calibration Value]]/Constants!$B$1</f>
        <v>146.30161320339042</v>
      </c>
      <c r="F931" s="6">
        <f t="shared" si="76"/>
        <v>1.0240655401945725E-2</v>
      </c>
      <c r="G931" s="6">
        <f>$C931/Constants!$B$2</f>
        <v>97.65</v>
      </c>
      <c r="H931" s="9">
        <f t="shared" si="73"/>
        <v>4.6719885543254601E-5</v>
      </c>
      <c r="I931" s="9">
        <f t="shared" si="74"/>
        <v>1.0487102306140015E-4</v>
      </c>
      <c r="J931" s="10">
        <f>Table134789[[#This Row],[G Mass Ratio (kg)]]*1000</f>
        <v>4.6719885543254604E-2</v>
      </c>
      <c r="K931" s="10">
        <f>Table134789[[#This Row],[G Mass Ratio (kt)]]*1000</f>
        <v>0.10487102306140016</v>
      </c>
    </row>
    <row r="932" spans="1:11" x14ac:dyDescent="0.25">
      <c r="A932" s="12">
        <v>931</v>
      </c>
      <c r="B932" s="10">
        <f t="shared" si="72"/>
        <v>6.3</v>
      </c>
      <c r="C932" s="2">
        <f>Table134789[[#This Row],[Number]]*1000000*Table134789[[#This Row],[Multiplier]]</f>
        <v>5865300000</v>
      </c>
      <c r="D932" s="6">
        <f t="shared" si="75"/>
        <v>6.8278528464017106E-3</v>
      </c>
      <c r="E932" s="6">
        <f>Table134789[[#This Row],[Calibration Value]]/Constants!$B$1</f>
        <v>146.4589267659747</v>
      </c>
      <c r="F932" s="6">
        <f t="shared" si="76"/>
        <v>1.022965577208327E-2</v>
      </c>
      <c r="G932" s="6">
        <f>$C932/Constants!$B$2</f>
        <v>97.754999999999995</v>
      </c>
      <c r="H932" s="9">
        <f t="shared" si="73"/>
        <v>4.6619574492115943E-5</v>
      </c>
      <c r="I932" s="9">
        <f t="shared" si="74"/>
        <v>1.0464585721531655E-4</v>
      </c>
      <c r="J932" s="10">
        <f>Table134789[[#This Row],[G Mass Ratio (kg)]]*1000</f>
        <v>4.6619574492115942E-2</v>
      </c>
      <c r="K932" s="10">
        <f>Table134789[[#This Row],[G Mass Ratio (kt)]]*1000</f>
        <v>0.10464585721531655</v>
      </c>
    </row>
    <row r="933" spans="1:11" x14ac:dyDescent="0.25">
      <c r="A933" s="12">
        <v>932</v>
      </c>
      <c r="B933" s="10">
        <f t="shared" si="72"/>
        <v>6.3</v>
      </c>
      <c r="C933" s="2">
        <f>Table134789[[#This Row],[Number]]*1000000*Table134789[[#This Row],[Multiplier]]</f>
        <v>5871600000</v>
      </c>
      <c r="D933" s="6">
        <f t="shared" si="75"/>
        <v>6.8205268240343264E-3</v>
      </c>
      <c r="E933" s="6">
        <f>Table134789[[#This Row],[Calibration Value]]/Constants!$B$1</f>
        <v>146.616240328559</v>
      </c>
      <c r="F933" s="6">
        <f t="shared" si="76"/>
        <v>1.0218679746576743E-2</v>
      </c>
      <c r="G933" s="6">
        <f>$C933/Constants!$B$2</f>
        <v>97.86</v>
      </c>
      <c r="H933" s="9">
        <f t="shared" si="73"/>
        <v>4.6519586157371772E-5</v>
      </c>
      <c r="I933" s="9">
        <f t="shared" si="74"/>
        <v>1.0442141576309772E-4</v>
      </c>
      <c r="J933" s="10">
        <f>Table134789[[#This Row],[G Mass Ratio (kg)]]*1000</f>
        <v>4.651958615737177E-2</v>
      </c>
      <c r="K933" s="10">
        <f>Table134789[[#This Row],[G Mass Ratio (kt)]]*1000</f>
        <v>0.10442141576309771</v>
      </c>
    </row>
    <row r="934" spans="1:11" x14ac:dyDescent="0.25">
      <c r="A934" s="12">
        <v>933</v>
      </c>
      <c r="B934" s="10">
        <f t="shared" si="72"/>
        <v>6.3</v>
      </c>
      <c r="C934" s="2">
        <f>Table134789[[#This Row],[Number]]*1000000*Table134789[[#This Row],[Multiplier]]</f>
        <v>5877900000</v>
      </c>
      <c r="D934" s="6">
        <f t="shared" si="75"/>
        <v>6.8132165058949539E-3</v>
      </c>
      <c r="E934" s="6">
        <f>Table134789[[#This Row],[Calibration Value]]/Constants!$B$1</f>
        <v>146.77355389114328</v>
      </c>
      <c r="F934" s="6">
        <f t="shared" si="76"/>
        <v>1.0207727249527893E-2</v>
      </c>
      <c r="G934" s="6">
        <f>$C934/Constants!$B$2</f>
        <v>97.965000000000003</v>
      </c>
      <c r="H934" s="9">
        <f t="shared" si="73"/>
        <v>4.6419919156199446E-5</v>
      </c>
      <c r="I934" s="9">
        <f t="shared" si="74"/>
        <v>1.0419769560075428E-4</v>
      </c>
      <c r="J934" s="10">
        <f>Table134789[[#This Row],[G Mass Ratio (kg)]]*1000</f>
        <v>4.6419919156199446E-2</v>
      </c>
      <c r="K934" s="10">
        <f>Table134789[[#This Row],[G Mass Ratio (kt)]]*1000</f>
        <v>0.10419769560075427</v>
      </c>
    </row>
    <row r="935" spans="1:11" x14ac:dyDescent="0.25">
      <c r="A935" s="12">
        <v>934</v>
      </c>
      <c r="B935" s="10">
        <f t="shared" si="72"/>
        <v>6.3</v>
      </c>
      <c r="C935" s="2">
        <f>Table134789[[#This Row],[Number]]*1000000*Table134789[[#This Row],[Multiplier]]</f>
        <v>5884200000</v>
      </c>
      <c r="D935" s="6">
        <f t="shared" si="75"/>
        <v>6.8059218415417481E-3</v>
      </c>
      <c r="E935" s="6">
        <f>Table134789[[#This Row],[Calibration Value]]/Constants!$B$1</f>
        <v>146.93086745372756</v>
      </c>
      <c r="F935" s="6">
        <f t="shared" si="76"/>
        <v>1.0196798205363516E-2</v>
      </c>
      <c r="G935" s="6">
        <f>$C935/Constants!$B$2</f>
        <v>98.07</v>
      </c>
      <c r="H935" s="9">
        <f t="shared" si="73"/>
        <v>4.6320572113175022E-5</v>
      </c>
      <c r="I935" s="9">
        <f t="shared" si="74"/>
        <v>1.0397469364090462E-4</v>
      </c>
      <c r="J935" s="10">
        <f>Table134789[[#This Row],[G Mass Ratio (kg)]]*1000</f>
        <v>4.6320572113175022E-2</v>
      </c>
      <c r="K935" s="10">
        <f>Table134789[[#This Row],[G Mass Ratio (kt)]]*1000</f>
        <v>0.10397469364090461</v>
      </c>
    </row>
    <row r="936" spans="1:11" x14ac:dyDescent="0.25">
      <c r="A936" s="12">
        <v>935</v>
      </c>
      <c r="B936" s="10">
        <f t="shared" si="72"/>
        <v>6.3</v>
      </c>
      <c r="C936" s="2">
        <f>Table134789[[#This Row],[Number]]*1000000*Table134789[[#This Row],[Multiplier]]</f>
        <v>5890500000</v>
      </c>
      <c r="D936" s="6">
        <f t="shared" si="75"/>
        <v>6.7986427807486547E-3</v>
      </c>
      <c r="E936" s="6">
        <f>Table134789[[#This Row],[Calibration Value]]/Constants!$B$1</f>
        <v>147.08818101631186</v>
      </c>
      <c r="F936" s="6">
        <f t="shared" si="76"/>
        <v>1.0185892538833716E-2</v>
      </c>
      <c r="G936" s="6">
        <f>$C936/Constants!$B$2</f>
        <v>98.174999999999997</v>
      </c>
      <c r="H936" s="9">
        <f t="shared" si="73"/>
        <v>4.6221543660225803E-5</v>
      </c>
      <c r="I936" s="9">
        <f t="shared" si="74"/>
        <v>1.0375240681266836E-4</v>
      </c>
      <c r="J936" s="10">
        <f>Table134789[[#This Row],[G Mass Ratio (kg)]]*1000</f>
        <v>4.6221543660225801E-2</v>
      </c>
      <c r="K936" s="10">
        <f>Table134789[[#This Row],[G Mass Ratio (kt)]]*1000</f>
        <v>0.10375240681266835</v>
      </c>
    </row>
    <row r="937" spans="1:11" x14ac:dyDescent="0.25">
      <c r="A937" s="12">
        <v>936</v>
      </c>
      <c r="B937" s="10">
        <f t="shared" si="72"/>
        <v>6.3</v>
      </c>
      <c r="C937" s="2">
        <f>Table134789[[#This Row],[Number]]*1000000*Table134789[[#This Row],[Multiplier]]</f>
        <v>5896800000</v>
      </c>
      <c r="D937" s="6">
        <f t="shared" si="75"/>
        <v>6.7913792735042663E-3</v>
      </c>
      <c r="E937" s="6">
        <f>Table134789[[#This Row],[Calibration Value]]/Constants!$B$1</f>
        <v>147.24549457889614</v>
      </c>
      <c r="F937" s="6">
        <f t="shared" si="76"/>
        <v>1.0175010175010175E-2</v>
      </c>
      <c r="G937" s="6">
        <f>$C937/Constants!$B$2</f>
        <v>98.28</v>
      </c>
      <c r="H937" s="9">
        <f t="shared" si="73"/>
        <v>4.6122832436583338E-5</v>
      </c>
      <c r="I937" s="9">
        <f t="shared" si="74"/>
        <v>1.0353083206156058E-4</v>
      </c>
      <c r="J937" s="10">
        <f>Table134789[[#This Row],[G Mass Ratio (kg)]]*1000</f>
        <v>4.6122832436583341E-2</v>
      </c>
      <c r="K937" s="10">
        <f>Table134789[[#This Row],[G Mass Ratio (kt)]]*1000</f>
        <v>0.10353083206156058</v>
      </c>
    </row>
    <row r="938" spans="1:11" x14ac:dyDescent="0.25">
      <c r="A938" s="12">
        <v>937</v>
      </c>
      <c r="B938" s="10">
        <f t="shared" si="72"/>
        <v>6.3</v>
      </c>
      <c r="C938" s="2">
        <f>Table134789[[#This Row],[Number]]*1000000*Table134789[[#This Row],[Multiplier]]</f>
        <v>5903100000</v>
      </c>
      <c r="D938" s="6">
        <f t="shared" si="75"/>
        <v>6.7841312700106637E-3</v>
      </c>
      <c r="E938" s="6">
        <f>Table134789[[#This Row],[Calibration Value]]/Constants!$B$1</f>
        <v>147.40280814148045</v>
      </c>
      <c r="F938" s="6">
        <f t="shared" si="76"/>
        <v>1.0164151039284443E-2</v>
      </c>
      <c r="G938" s="6">
        <f>$C938/Constants!$B$2</f>
        <v>98.385000000000005</v>
      </c>
      <c r="H938" s="9">
        <f t="shared" si="73"/>
        <v>4.60244370887365E-5</v>
      </c>
      <c r="I938" s="9">
        <f t="shared" si="74"/>
        <v>1.0330996634938704E-4</v>
      </c>
      <c r="J938" s="10">
        <f>Table134789[[#This Row],[G Mass Ratio (kg)]]*1000</f>
        <v>4.6024437088736499E-2</v>
      </c>
      <c r="K938" s="10">
        <f>Table134789[[#This Row],[G Mass Ratio (kt)]]*1000</f>
        <v>0.10330996634938704</v>
      </c>
    </row>
    <row r="939" spans="1:11" x14ac:dyDescent="0.25">
      <c r="A939" s="12">
        <v>938</v>
      </c>
      <c r="B939" s="10">
        <f t="shared" si="72"/>
        <v>6.3</v>
      </c>
      <c r="C939" s="2">
        <f>Table134789[[#This Row],[Number]]*1000000*Table134789[[#This Row],[Multiplier]]</f>
        <v>5909400000</v>
      </c>
      <c r="D939" s="6">
        <f t="shared" si="75"/>
        <v>6.776898720682295E-3</v>
      </c>
      <c r="E939" s="6">
        <f>Table134789[[#This Row],[Calibration Value]]/Constants!$B$1</f>
        <v>147.56012170406473</v>
      </c>
      <c r="F939" s="6">
        <f t="shared" si="76"/>
        <v>1.0153315057366231E-2</v>
      </c>
      <c r="G939" s="6">
        <f>$C939/Constants!$B$2</f>
        <v>98.49</v>
      </c>
      <c r="H939" s="9">
        <f t="shared" si="73"/>
        <v>4.5926356270385325E-5</v>
      </c>
      <c r="I939" s="9">
        <f t="shared" si="74"/>
        <v>1.0308980665413983E-4</v>
      </c>
      <c r="J939" s="10">
        <f>Table134789[[#This Row],[G Mass Ratio (kg)]]*1000</f>
        <v>4.5926356270385327E-2</v>
      </c>
      <c r="K939" s="10">
        <f>Table134789[[#This Row],[G Mass Ratio (kt)]]*1000</f>
        <v>0.10308980665413983</v>
      </c>
    </row>
    <row r="940" spans="1:11" x14ac:dyDescent="0.25">
      <c r="A940" s="12">
        <v>939</v>
      </c>
      <c r="B940" s="10">
        <f t="shared" si="72"/>
        <v>6.3</v>
      </c>
      <c r="C940" s="2">
        <f>Table134789[[#This Row],[Number]]*1000000*Table134789[[#This Row],[Multiplier]]</f>
        <v>5915700000</v>
      </c>
      <c r="D940" s="6">
        <f t="shared" si="75"/>
        <v>6.7696815761448268E-3</v>
      </c>
      <c r="E940" s="6">
        <f>Table134789[[#This Row],[Calibration Value]]/Constants!$B$1</f>
        <v>147.71743526664903</v>
      </c>
      <c r="F940" s="6">
        <f t="shared" si="76"/>
        <v>1.0142502155281709E-2</v>
      </c>
      <c r="G940" s="6">
        <f>$C940/Constants!$B$2</f>
        <v>98.594999999999999</v>
      </c>
      <c r="H940" s="9">
        <f t="shared" si="73"/>
        <v>4.5828588642394704E-5</v>
      </c>
      <c r="I940" s="9">
        <f t="shared" si="74"/>
        <v>1.0287034996989411E-4</v>
      </c>
      <c r="J940" s="10">
        <f>Table134789[[#This Row],[G Mass Ratio (kg)]]*1000</f>
        <v>4.5828588642394703E-2</v>
      </c>
      <c r="K940" s="10">
        <f>Table134789[[#This Row],[G Mass Ratio (kt)]]*1000</f>
        <v>0.10287034996989411</v>
      </c>
    </row>
    <row r="941" spans="1:11" x14ac:dyDescent="0.25">
      <c r="A941" s="12">
        <v>940</v>
      </c>
      <c r="B941" s="10">
        <f t="shared" si="72"/>
        <v>6.3</v>
      </c>
      <c r="C941" s="2">
        <f>Table134789[[#This Row],[Number]]*1000000*Table134789[[#This Row],[Multiplier]]</f>
        <v>5922000000</v>
      </c>
      <c r="D941" s="6">
        <f t="shared" si="75"/>
        <v>6.762479787234035E-3</v>
      </c>
      <c r="E941" s="6">
        <f>Table134789[[#This Row],[Calibration Value]]/Constants!$B$1</f>
        <v>147.87474882923331</v>
      </c>
      <c r="F941" s="6">
        <f t="shared" si="76"/>
        <v>1.0131712259371834E-2</v>
      </c>
      <c r="G941" s="6">
        <f>$C941/Constants!$B$2</f>
        <v>98.7</v>
      </c>
      <c r="H941" s="9">
        <f t="shared" si="73"/>
        <v>4.5731132872748882E-5</v>
      </c>
      <c r="I941" s="9">
        <f t="shared" si="74"/>
        <v>1.0265159330670551E-4</v>
      </c>
      <c r="J941" s="10">
        <f>Table134789[[#This Row],[G Mass Ratio (kg)]]*1000</f>
        <v>4.5731132872748881E-2</v>
      </c>
      <c r="K941" s="10">
        <f>Table134789[[#This Row],[G Mass Ratio (kt)]]*1000</f>
        <v>0.10265159330670551</v>
      </c>
    </row>
    <row r="942" spans="1:11" x14ac:dyDescent="0.25">
      <c r="A942" s="12">
        <v>941</v>
      </c>
      <c r="B942" s="10">
        <f t="shared" si="72"/>
        <v>6.3</v>
      </c>
      <c r="C942" s="2">
        <f>Table134789[[#This Row],[Number]]*1000000*Table134789[[#This Row],[Multiplier]]</f>
        <v>5928300000</v>
      </c>
      <c r="D942" s="6">
        <f t="shared" si="75"/>
        <v>6.7552933049946778E-3</v>
      </c>
      <c r="E942" s="6">
        <f>Table134789[[#This Row],[Calibration Value]]/Constants!$B$1</f>
        <v>148.03206239181762</v>
      </c>
      <c r="F942" s="6">
        <f t="shared" si="76"/>
        <v>1.0120945296290674E-2</v>
      </c>
      <c r="G942" s="6">
        <f>$C942/Constants!$B$2</f>
        <v>98.805000000000007</v>
      </c>
      <c r="H942" s="9">
        <f t="shared" si="73"/>
        <v>4.5633987636505918E-5</v>
      </c>
      <c r="I942" s="9">
        <f t="shared" si="74"/>
        <v>1.024335336905083E-4</v>
      </c>
      <c r="J942" s="10">
        <f>Table134789[[#This Row],[G Mass Ratio (kg)]]*1000</f>
        <v>4.5633987636505918E-2</v>
      </c>
      <c r="K942" s="10">
        <f>Table134789[[#This Row],[G Mass Ratio (kt)]]*1000</f>
        <v>0.10243353369050831</v>
      </c>
    </row>
    <row r="943" spans="1:11" x14ac:dyDescent="0.25">
      <c r="A943" s="12">
        <v>942</v>
      </c>
      <c r="B943" s="10">
        <f t="shared" si="72"/>
        <v>6.3</v>
      </c>
      <c r="C943" s="2">
        <f>Table134789[[#This Row],[Number]]*1000000*Table134789[[#This Row],[Multiplier]]</f>
        <v>5934600000</v>
      </c>
      <c r="D943" s="6">
        <f t="shared" si="75"/>
        <v>6.7481220806793977E-3</v>
      </c>
      <c r="E943" s="6">
        <f>Table134789[[#This Row],[Calibration Value]]/Constants!$B$1</f>
        <v>148.1893759544019</v>
      </c>
      <c r="F943" s="6">
        <f t="shared" si="76"/>
        <v>1.0110201193003741E-2</v>
      </c>
      <c r="G943" s="6">
        <f>$C943/Constants!$B$2</f>
        <v>98.91</v>
      </c>
      <c r="H943" s="9">
        <f t="shared" si="73"/>
        <v>4.5537151615752845E-5</v>
      </c>
      <c r="I943" s="9">
        <f t="shared" si="74"/>
        <v>1.0221616816301426E-4</v>
      </c>
      <c r="J943" s="10">
        <f>Table134789[[#This Row],[G Mass Ratio (kg)]]*1000</f>
        <v>4.5537151615752842E-2</v>
      </c>
      <c r="K943" s="10">
        <f>Table134789[[#This Row],[G Mass Ratio (kt)]]*1000</f>
        <v>0.10221616816301426</v>
      </c>
    </row>
    <row r="944" spans="1:11" x14ac:dyDescent="0.25">
      <c r="A944" s="12">
        <v>943</v>
      </c>
      <c r="B944" s="10">
        <f t="shared" si="72"/>
        <v>6.3</v>
      </c>
      <c r="C944" s="2">
        <f>Table134789[[#This Row],[Number]]*1000000*Table134789[[#This Row],[Multiplier]]</f>
        <v>5940900000</v>
      </c>
      <c r="D944" s="6">
        <f t="shared" si="75"/>
        <v>6.7409660657476063E-3</v>
      </c>
      <c r="E944" s="6">
        <f>Table134789[[#This Row],[Calibration Value]]/Constants!$B$1</f>
        <v>148.34668951698617</v>
      </c>
      <c r="F944" s="6">
        <f t="shared" si="76"/>
        <v>1.0099479876786345E-2</v>
      </c>
      <c r="G944" s="6">
        <f>$C944/Constants!$B$2</f>
        <v>99.015000000000001</v>
      </c>
      <c r="H944" s="9">
        <f t="shared" si="73"/>
        <v>4.5440623499560763E-5</v>
      </c>
      <c r="I944" s="9">
        <f t="shared" si="74"/>
        <v>1.0199949378161232E-4</v>
      </c>
      <c r="J944" s="10">
        <f>Table134789[[#This Row],[G Mass Ratio (kg)]]*1000</f>
        <v>4.544062349956076E-2</v>
      </c>
      <c r="K944" s="10">
        <f>Table134789[[#This Row],[G Mass Ratio (kt)]]*1000</f>
        <v>0.10199949378161231</v>
      </c>
    </row>
    <row r="945" spans="1:11" x14ac:dyDescent="0.25">
      <c r="A945" s="12">
        <v>944</v>
      </c>
      <c r="B945" s="10">
        <f t="shared" si="72"/>
        <v>6.3</v>
      </c>
      <c r="C945" s="2">
        <f>Table134789[[#This Row],[Number]]*1000000*Table134789[[#This Row],[Multiplier]]</f>
        <v>5947200000</v>
      </c>
      <c r="D945" s="6">
        <f t="shared" si="75"/>
        <v>6.733825211864399E-3</v>
      </c>
      <c r="E945" s="6">
        <f>Table134789[[#This Row],[Calibration Value]]/Constants!$B$1</f>
        <v>148.50400307957048</v>
      </c>
      <c r="F945" s="6">
        <f t="shared" si="76"/>
        <v>1.0088781275221953E-2</v>
      </c>
      <c r="G945" s="6">
        <f>$C945/Constants!$B$2</f>
        <v>99.12</v>
      </c>
      <c r="H945" s="9">
        <f t="shared" si="73"/>
        <v>4.5344401983940619E-5</v>
      </c>
      <c r="I945" s="9">
        <f t="shared" si="74"/>
        <v>1.0178350761926909E-4</v>
      </c>
      <c r="J945" s="10">
        <f>Table134789[[#This Row],[G Mass Ratio (kg)]]*1000</f>
        <v>4.5344401983940616E-2</v>
      </c>
      <c r="K945" s="10">
        <f>Table134789[[#This Row],[G Mass Ratio (kt)]]*1000</f>
        <v>0.10178350761926909</v>
      </c>
    </row>
    <row r="946" spans="1:11" x14ac:dyDescent="0.25">
      <c r="A946" s="12">
        <v>945</v>
      </c>
      <c r="B946" s="10">
        <f t="shared" si="72"/>
        <v>6.3</v>
      </c>
      <c r="C946" s="2">
        <f>Table134789[[#This Row],[Number]]*1000000*Table134789[[#This Row],[Multiplier]]</f>
        <v>5953500000</v>
      </c>
      <c r="D946" s="6">
        <f t="shared" si="75"/>
        <v>6.7266994708994636E-3</v>
      </c>
      <c r="E946" s="6">
        <f>Table134789[[#This Row],[Calibration Value]]/Constants!$B$1</f>
        <v>148.66131664215476</v>
      </c>
      <c r="F946" s="6">
        <f t="shared" si="76"/>
        <v>1.0078105316200556E-2</v>
      </c>
      <c r="G946" s="6">
        <f>$C946/Constants!$B$2</f>
        <v>99.224999999999994</v>
      </c>
      <c r="H946" s="9">
        <f t="shared" si="73"/>
        <v>4.5248485771799126E-5</v>
      </c>
      <c r="I946" s="9">
        <f t="shared" si="74"/>
        <v>1.0156820676442991E-4</v>
      </c>
      <c r="J946" s="10">
        <f>Table134789[[#This Row],[G Mass Ratio (kg)]]*1000</f>
        <v>4.524848577179913E-2</v>
      </c>
      <c r="K946" s="10">
        <f>Table134789[[#This Row],[G Mass Ratio (kt)]]*1000</f>
        <v>0.1015682067644299</v>
      </c>
    </row>
    <row r="947" spans="1:11" x14ac:dyDescent="0.25">
      <c r="A947" s="12">
        <v>946</v>
      </c>
      <c r="B947" s="10">
        <f t="shared" si="72"/>
        <v>6.3</v>
      </c>
      <c r="C947" s="2">
        <f>Table134789[[#This Row],[Number]]*1000000*Table134789[[#This Row],[Multiplier]]</f>
        <v>5959800000</v>
      </c>
      <c r="D947" s="6">
        <f t="shared" si="75"/>
        <v>6.719588794925996E-3</v>
      </c>
      <c r="E947" s="6">
        <f>Table134789[[#This Row],[Calibration Value]]/Constants!$B$1</f>
        <v>148.81863020473907</v>
      </c>
      <c r="F947" s="6">
        <f t="shared" si="76"/>
        <v>1.0067451927917045E-2</v>
      </c>
      <c r="G947" s="6">
        <f>$C947/Constants!$B$2</f>
        <v>99.33</v>
      </c>
      <c r="H947" s="9">
        <f t="shared" si="73"/>
        <v>4.5152873572895002E-5</v>
      </c>
      <c r="I947" s="9">
        <f t="shared" si="74"/>
        <v>1.0135358832092063E-4</v>
      </c>
      <c r="J947" s="10">
        <f>Table134789[[#This Row],[G Mass Ratio (kg)]]*1000</f>
        <v>4.5152873572894998E-2</v>
      </c>
      <c r="K947" s="10">
        <f>Table134789[[#This Row],[G Mass Ratio (kt)]]*1000</f>
        <v>0.10135358832092063</v>
      </c>
    </row>
    <row r="948" spans="1:11" x14ac:dyDescent="0.25">
      <c r="A948" s="12">
        <v>947</v>
      </c>
      <c r="B948" s="10">
        <f t="shared" si="72"/>
        <v>6.3</v>
      </c>
      <c r="C948" s="2">
        <f>Table134789[[#This Row],[Number]]*1000000*Table134789[[#This Row],[Multiplier]]</f>
        <v>5966100000</v>
      </c>
      <c r="D948" s="6">
        <f t="shared" si="75"/>
        <v>6.7124931362196336E-3</v>
      </c>
      <c r="E948" s="6">
        <f>Table134789[[#This Row],[Calibration Value]]/Constants!$B$1</f>
        <v>148.97594376732334</v>
      </c>
      <c r="F948" s="6">
        <f t="shared" si="76"/>
        <v>1.0056821038869613E-2</v>
      </c>
      <c r="G948" s="6">
        <f>$C948/Constants!$B$2</f>
        <v>99.435000000000002</v>
      </c>
      <c r="H948" s="9">
        <f t="shared" si="73"/>
        <v>4.505756410379569E-5</v>
      </c>
      <c r="I948" s="9">
        <f t="shared" si="74"/>
        <v>1.0113964940785047E-4</v>
      </c>
      <c r="J948" s="10">
        <f>Table134789[[#This Row],[G Mass Ratio (kg)]]*1000</f>
        <v>4.5057564103795689E-2</v>
      </c>
      <c r="K948" s="10">
        <f>Table134789[[#This Row],[G Mass Ratio (kt)]]*1000</f>
        <v>0.10113964940785047</v>
      </c>
    </row>
    <row r="949" spans="1:11" x14ac:dyDescent="0.25">
      <c r="A949" s="12">
        <v>948</v>
      </c>
      <c r="B949" s="10">
        <f t="shared" si="72"/>
        <v>6.3</v>
      </c>
      <c r="C949" s="2">
        <f>Table134789[[#This Row],[Number]]*1000000*Table134789[[#This Row],[Multiplier]]</f>
        <v>5972400000</v>
      </c>
      <c r="D949" s="6">
        <f t="shared" si="75"/>
        <v>6.7054124472573752E-3</v>
      </c>
      <c r="E949" s="6">
        <f>Table134789[[#This Row],[Calibration Value]]/Constants!$B$1</f>
        <v>149.13325732990765</v>
      </c>
      <c r="F949" s="6">
        <f t="shared" si="76"/>
        <v>1.0046212577858147E-2</v>
      </c>
      <c r="G949" s="6">
        <f>$C949/Constants!$B$2</f>
        <v>99.54</v>
      </c>
      <c r="H949" s="9">
        <f t="shared" si="73"/>
        <v>4.496255608783414E-5</v>
      </c>
      <c r="I949" s="9">
        <f t="shared" si="74"/>
        <v>1.0092638715951524E-4</v>
      </c>
      <c r="J949" s="10">
        <f>Table134789[[#This Row],[G Mass Ratio (kg)]]*1000</f>
        <v>4.4962556087834143E-2</v>
      </c>
      <c r="K949" s="10">
        <f>Table134789[[#This Row],[G Mass Ratio (kt)]]*1000</f>
        <v>0.10092638715951524</v>
      </c>
    </row>
    <row r="950" spans="1:11" x14ac:dyDescent="0.25">
      <c r="A950" s="12">
        <v>949</v>
      </c>
      <c r="B950" s="10">
        <f t="shared" si="72"/>
        <v>6.3</v>
      </c>
      <c r="C950" s="2">
        <f>Table134789[[#This Row],[Number]]*1000000*Table134789[[#This Row],[Multiplier]]</f>
        <v>5978700000</v>
      </c>
      <c r="D950" s="6">
        <f t="shared" si="75"/>
        <v>6.6983466807165361E-3</v>
      </c>
      <c r="E950" s="6">
        <f>Table134789[[#This Row],[Calibration Value]]/Constants!$B$1</f>
        <v>149.29057089249193</v>
      </c>
      <c r="F950" s="6">
        <f t="shared" si="76"/>
        <v>1.0035626473982638E-2</v>
      </c>
      <c r="G950" s="6">
        <f>$C950/Constants!$B$2</f>
        <v>99.644999999999996</v>
      </c>
      <c r="H950" s="9">
        <f t="shared" si="73"/>
        <v>4.4867848255066234E-5</v>
      </c>
      <c r="I950" s="9">
        <f t="shared" si="74"/>
        <v>1.007137987253012E-4</v>
      </c>
      <c r="J950" s="10">
        <f>Table134789[[#This Row],[G Mass Ratio (kg)]]*1000</f>
        <v>4.4867848255066234E-2</v>
      </c>
      <c r="K950" s="10">
        <f>Table134789[[#This Row],[G Mass Ratio (kt)]]*1000</f>
        <v>0.1007137987253012</v>
      </c>
    </row>
    <row r="951" spans="1:11" x14ac:dyDescent="0.25">
      <c r="A951" s="12">
        <v>950</v>
      </c>
      <c r="B951" s="10">
        <f t="shared" si="72"/>
        <v>6.3</v>
      </c>
      <c r="C951" s="2">
        <f>Table134789[[#This Row],[Number]]*1000000*Table134789[[#This Row],[Multiplier]]</f>
        <v>5985000000</v>
      </c>
      <c r="D951" s="6">
        <f t="shared" si="75"/>
        <v>6.6912957894736756E-3</v>
      </c>
      <c r="E951" s="6">
        <f>Table134789[[#This Row],[Calibration Value]]/Constants!$B$1</f>
        <v>149.44788445507623</v>
      </c>
      <c r="F951" s="6">
        <f t="shared" si="76"/>
        <v>1.0025062656641603E-2</v>
      </c>
      <c r="G951" s="6">
        <f>$C951/Constants!$B$2</f>
        <v>99.75</v>
      </c>
      <c r="H951" s="9">
        <f t="shared" si="73"/>
        <v>4.4773439342228139E-5</v>
      </c>
      <c r="I951" s="9">
        <f t="shared" si="74"/>
        <v>1.0050188126959001E-4</v>
      </c>
      <c r="J951" s="10">
        <f>Table134789[[#This Row],[G Mass Ratio (kg)]]*1000</f>
        <v>4.477343934222814E-2</v>
      </c>
      <c r="K951" s="10">
        <f>Table134789[[#This Row],[G Mass Ratio (kt)]]*1000</f>
        <v>0.10050188126959</v>
      </c>
    </row>
    <row r="952" spans="1:11" x14ac:dyDescent="0.25">
      <c r="A952" s="12">
        <v>951</v>
      </c>
      <c r="B952" s="10">
        <f t="shared" si="72"/>
        <v>6.3</v>
      </c>
      <c r="C952" s="2">
        <f>Table134789[[#This Row],[Number]]*1000000*Table134789[[#This Row],[Multiplier]]</f>
        <v>5991300000</v>
      </c>
      <c r="D952" s="6">
        <f t="shared" si="75"/>
        <v>6.6842597266035669E-3</v>
      </c>
      <c r="E952" s="6">
        <f>Table134789[[#This Row],[Calibration Value]]/Constants!$B$1</f>
        <v>149.60519801766051</v>
      </c>
      <c r="F952" s="6">
        <f t="shared" si="76"/>
        <v>1.001452105553052E-2</v>
      </c>
      <c r="G952" s="6">
        <f>$C952/Constants!$B$2</f>
        <v>99.855000000000004</v>
      </c>
      <c r="H952" s="9">
        <f t="shared" si="73"/>
        <v>4.4679328092694394E-5</v>
      </c>
      <c r="I952" s="9">
        <f t="shared" si="74"/>
        <v>1.0029063197166412E-4</v>
      </c>
      <c r="J952" s="10">
        <f>Table134789[[#This Row],[G Mass Ratio (kg)]]*1000</f>
        <v>4.4679328092694391E-2</v>
      </c>
      <c r="K952" s="10">
        <f>Table134789[[#This Row],[G Mass Ratio (kt)]]*1000</f>
        <v>0.10029063197166412</v>
      </c>
    </row>
    <row r="953" spans="1:11" x14ac:dyDescent="0.25">
      <c r="A953" s="12">
        <v>952</v>
      </c>
      <c r="B953" s="10">
        <f t="shared" si="72"/>
        <v>6.3</v>
      </c>
      <c r="C953" s="2">
        <f>Table134789[[#This Row],[Number]]*1000000*Table134789[[#This Row],[Multiplier]]</f>
        <v>5997600000</v>
      </c>
      <c r="D953" s="6">
        <f t="shared" si="75"/>
        <v>6.6772384453781435E-3</v>
      </c>
      <c r="E953" s="6">
        <f>Table134789[[#This Row],[Calibration Value]]/Constants!$B$1</f>
        <v>149.76251158024479</v>
      </c>
      <c r="F953" s="6">
        <f t="shared" si="76"/>
        <v>1.0004001600640256E-2</v>
      </c>
      <c r="G953" s="6">
        <f>$C953/Constants!$B$2</f>
        <v>99.96</v>
      </c>
      <c r="H953" s="9">
        <f t="shared" si="73"/>
        <v>4.4585513256435929E-5</v>
      </c>
      <c r="I953" s="9">
        <f t="shared" si="74"/>
        <v>1.0008004802561281E-4</v>
      </c>
      <c r="J953" s="10">
        <f>Table134789[[#This Row],[G Mass Ratio (kg)]]*1000</f>
        <v>4.4585513256435928E-2</v>
      </c>
      <c r="K953" s="10">
        <f>Table134789[[#This Row],[G Mass Ratio (kt)]]*1000</f>
        <v>0.10008004802561281</v>
      </c>
    </row>
    <row r="954" spans="1:11" x14ac:dyDescent="0.25">
      <c r="A954" s="12">
        <v>953</v>
      </c>
      <c r="B954" s="10">
        <f t="shared" si="72"/>
        <v>6.3</v>
      </c>
      <c r="C954" s="2">
        <f>Table134789[[#This Row],[Number]]*1000000*Table134789[[#This Row],[Multiplier]]</f>
        <v>6003900000</v>
      </c>
      <c r="D954" s="6">
        <f t="shared" si="75"/>
        <v>6.6702318992654698E-3</v>
      </c>
      <c r="E954" s="6">
        <f>Table134789[[#This Row],[Calibration Value]]/Constants!$B$1</f>
        <v>149.9198251428291</v>
      </c>
      <c r="F954" s="6">
        <f t="shared" si="76"/>
        <v>9.9935042222555337E-3</v>
      </c>
      <c r="G954" s="6">
        <f>$C954/Constants!$B$2</f>
        <v>100.065</v>
      </c>
      <c r="H954" s="9">
        <f t="shared" si="73"/>
        <v>4.4491993589978635E-5</v>
      </c>
      <c r="I954" s="9">
        <f t="shared" si="74"/>
        <v>9.987012664023918E-5</v>
      </c>
      <c r="J954" s="10">
        <f>Table134789[[#This Row],[G Mass Ratio (kg)]]*1000</f>
        <v>4.4491993589978636E-2</v>
      </c>
      <c r="K954" s="10">
        <f>Table134789[[#This Row],[G Mass Ratio (kt)]]*1000</f>
        <v>9.9870126640239185E-2</v>
      </c>
    </row>
    <row r="955" spans="1:11" x14ac:dyDescent="0.25">
      <c r="A955" s="12">
        <v>954</v>
      </c>
      <c r="B955" s="10">
        <f t="shared" si="72"/>
        <v>6.3</v>
      </c>
      <c r="C955" s="2">
        <f>Table134789[[#This Row],[Number]]*1000000*Table134789[[#This Row],[Multiplier]]</f>
        <v>6010200000</v>
      </c>
      <c r="D955" s="6">
        <f t="shared" si="75"/>
        <v>6.6632400419287139E-3</v>
      </c>
      <c r="E955" s="6">
        <f>Table134789[[#This Row],[Calibration Value]]/Constants!$B$1</f>
        <v>150.07713870541338</v>
      </c>
      <c r="F955" s="6">
        <f t="shared" si="76"/>
        <v>9.9830288509533786E-3</v>
      </c>
      <c r="G955" s="6">
        <f>$C955/Constants!$B$2</f>
        <v>100.17</v>
      </c>
      <c r="H955" s="9">
        <f t="shared" si="73"/>
        <v>4.439876785636217E-5</v>
      </c>
      <c r="I955" s="9">
        <f t="shared" si="74"/>
        <v>9.9660865038967531E-5</v>
      </c>
      <c r="J955" s="10">
        <f>Table134789[[#This Row],[G Mass Ratio (kg)]]*1000</f>
        <v>4.4398767856362167E-2</v>
      </c>
      <c r="K955" s="10">
        <f>Table134789[[#This Row],[G Mass Ratio (kt)]]*1000</f>
        <v>9.9660865038967525E-2</v>
      </c>
    </row>
    <row r="956" spans="1:11" x14ac:dyDescent="0.25">
      <c r="A956" s="12">
        <v>955</v>
      </c>
      <c r="B956" s="10">
        <f t="shared" si="72"/>
        <v>6.3</v>
      </c>
      <c r="C956" s="2">
        <f>Table134789[[#This Row],[Number]]*1000000*Table134789[[#This Row],[Multiplier]]</f>
        <v>6016500000</v>
      </c>
      <c r="D956" s="6">
        <f t="shared" si="75"/>
        <v>6.6562628272251231E-3</v>
      </c>
      <c r="E956" s="6">
        <f>Table134789[[#This Row],[Calibration Value]]/Constants!$B$1</f>
        <v>150.23445226799768</v>
      </c>
      <c r="F956" s="6">
        <f t="shared" si="76"/>
        <v>9.9725754176015948E-3</v>
      </c>
      <c r="G956" s="6">
        <f>$C956/Constants!$B$2</f>
        <v>100.27500000000001</v>
      </c>
      <c r="H956" s="9">
        <f t="shared" si="73"/>
        <v>4.4305834825098987E-5</v>
      </c>
      <c r="I956" s="9">
        <f t="shared" si="74"/>
        <v>9.9452260459751622E-5</v>
      </c>
      <c r="J956" s="10">
        <f>Table134789[[#This Row],[G Mass Ratio (kg)]]*1000</f>
        <v>4.4305834825098984E-2</v>
      </c>
      <c r="K956" s="10">
        <f>Table134789[[#This Row],[G Mass Ratio (kt)]]*1000</f>
        <v>9.9452260459751626E-2</v>
      </c>
    </row>
    <row r="957" spans="1:11" x14ac:dyDescent="0.25">
      <c r="A957" s="12">
        <v>956</v>
      </c>
      <c r="B957" s="10">
        <f t="shared" si="72"/>
        <v>6.3</v>
      </c>
      <c r="C957" s="2">
        <f>Table134789[[#This Row],[Number]]*1000000*Table134789[[#This Row],[Multiplier]]</f>
        <v>6022800000</v>
      </c>
      <c r="D957" s="6">
        <f t="shared" si="75"/>
        <v>6.649300209205013E-3</v>
      </c>
      <c r="E957" s="6">
        <f>Table134789[[#This Row],[Calibration Value]]/Constants!$B$1</f>
        <v>150.39176583058196</v>
      </c>
      <c r="F957" s="6">
        <f t="shared" si="76"/>
        <v>9.9621438533572422E-3</v>
      </c>
      <c r="G957" s="6">
        <f>$C957/Constants!$B$2</f>
        <v>100.38</v>
      </c>
      <c r="H957" s="9">
        <f t="shared" si="73"/>
        <v>4.421319327213383E-5</v>
      </c>
      <c r="I957" s="9">
        <f t="shared" si="74"/>
        <v>9.9244310154983484E-5</v>
      </c>
      <c r="J957" s="10">
        <f>Table134789[[#This Row],[G Mass Ratio (kg)]]*1000</f>
        <v>4.4213193272133827E-2</v>
      </c>
      <c r="K957" s="10">
        <f>Table134789[[#This Row],[G Mass Ratio (kt)]]*1000</f>
        <v>9.9244310154983487E-2</v>
      </c>
    </row>
    <row r="958" spans="1:11" x14ac:dyDescent="0.25">
      <c r="A958" s="12">
        <v>957</v>
      </c>
      <c r="B958" s="10">
        <f t="shared" si="72"/>
        <v>6.3</v>
      </c>
      <c r="C958" s="2">
        <f>Table134789[[#This Row],[Number]]*1000000*Table134789[[#This Row],[Multiplier]]</f>
        <v>6029100000</v>
      </c>
      <c r="D958" s="6">
        <f t="shared" si="75"/>
        <v>6.6423521421107544E-3</v>
      </c>
      <c r="E958" s="6">
        <f>Table134789[[#This Row],[Calibration Value]]/Constants!$B$1</f>
        <v>150.54907939316627</v>
      </c>
      <c r="F958" s="6">
        <f t="shared" si="76"/>
        <v>9.9517340896651246E-3</v>
      </c>
      <c r="G958" s="6">
        <f>$C958/Constants!$B$2</f>
        <v>100.485</v>
      </c>
      <c r="H958" s="9">
        <f t="shared" si="73"/>
        <v>4.4120841979803327E-5</v>
      </c>
      <c r="I958" s="9">
        <f t="shared" si="74"/>
        <v>9.9037011391402951E-5</v>
      </c>
      <c r="J958" s="10">
        <f>Table134789[[#This Row],[G Mass Ratio (kg)]]*1000</f>
        <v>4.412084197980333E-2</v>
      </c>
      <c r="K958" s="10">
        <f>Table134789[[#This Row],[G Mass Ratio (kt)]]*1000</f>
        <v>9.9037011391402946E-2</v>
      </c>
    </row>
    <row r="959" spans="1:11" x14ac:dyDescent="0.25">
      <c r="A959" s="12">
        <v>958</v>
      </c>
      <c r="B959" s="10">
        <f t="shared" si="72"/>
        <v>6.3</v>
      </c>
      <c r="C959" s="2">
        <f>Table134789[[#This Row],[Number]]*1000000*Table134789[[#This Row],[Multiplier]]</f>
        <v>6035400000</v>
      </c>
      <c r="D959" s="6">
        <f t="shared" si="75"/>
        <v>6.6354185803757749E-3</v>
      </c>
      <c r="E959" s="6">
        <f>Table134789[[#This Row],[Calibration Value]]/Constants!$B$1</f>
        <v>150.70639295575054</v>
      </c>
      <c r="F959" s="6">
        <f t="shared" si="76"/>
        <v>9.9413460582562872E-3</v>
      </c>
      <c r="G959" s="6">
        <f>$C959/Constants!$B$2</f>
        <v>100.59</v>
      </c>
      <c r="H959" s="9">
        <f t="shared" si="73"/>
        <v>4.4028779736796065E-5</v>
      </c>
      <c r="I959" s="9">
        <f t="shared" si="74"/>
        <v>9.8830361450007824E-5</v>
      </c>
      <c r="J959" s="10">
        <f>Table134789[[#This Row],[G Mass Ratio (kg)]]*1000</f>
        <v>4.4028779736796066E-2</v>
      </c>
      <c r="K959" s="10">
        <f>Table134789[[#This Row],[G Mass Ratio (kt)]]*1000</f>
        <v>9.8830361450007828E-2</v>
      </c>
    </row>
    <row r="960" spans="1:11" x14ac:dyDescent="0.25">
      <c r="A960" s="12">
        <v>959</v>
      </c>
      <c r="B960" s="10">
        <f t="shared" si="72"/>
        <v>6.3</v>
      </c>
      <c r="C960" s="2">
        <f>Table134789[[#This Row],[Number]]*1000000*Table134789[[#This Row],[Multiplier]]</f>
        <v>6041700000</v>
      </c>
      <c r="D960" s="6">
        <f t="shared" si="75"/>
        <v>6.6284994786235578E-3</v>
      </c>
      <c r="E960" s="6">
        <f>Table134789[[#This Row],[Calibration Value]]/Constants!$B$1</f>
        <v>150.86370651833485</v>
      </c>
      <c r="F960" s="6">
        <f t="shared" si="76"/>
        <v>9.9309796911465319E-3</v>
      </c>
      <c r="G960" s="6">
        <f>$C960/Constants!$B$2</f>
        <v>100.69499999999999</v>
      </c>
      <c r="H960" s="9">
        <f t="shared" si="73"/>
        <v>4.3937005338112781E-5</v>
      </c>
      <c r="I960" s="9">
        <f t="shared" si="74"/>
        <v>9.8624357625964862E-5</v>
      </c>
      <c r="J960" s="10">
        <f>Table134789[[#This Row],[G Mass Ratio (kg)]]*1000</f>
        <v>4.3937005338112782E-2</v>
      </c>
      <c r="K960" s="10">
        <f>Table134789[[#This Row],[G Mass Ratio (kt)]]*1000</f>
        <v>9.8624357625964859E-2</v>
      </c>
    </row>
    <row r="961" spans="1:11" x14ac:dyDescent="0.25">
      <c r="A961" s="12">
        <v>960</v>
      </c>
      <c r="B961" s="10">
        <f t="shared" si="72"/>
        <v>6.3</v>
      </c>
      <c r="C961" s="2">
        <f>Table134789[[#This Row],[Number]]*1000000*Table134789[[#This Row],[Multiplier]]</f>
        <v>6048000000</v>
      </c>
      <c r="D961" s="6">
        <f t="shared" si="75"/>
        <v>6.6215947916666591E-3</v>
      </c>
      <c r="E961" s="6">
        <f>Table134789[[#This Row],[Calibration Value]]/Constants!$B$1</f>
        <v>151.02102008091913</v>
      </c>
      <c r="F961" s="6">
        <f t="shared" si="76"/>
        <v>9.9206349206349201E-3</v>
      </c>
      <c r="G961" s="6">
        <f>$C961/Constants!$B$2</f>
        <v>100.8</v>
      </c>
      <c r="H961" s="9">
        <f t="shared" si="73"/>
        <v>4.3845517585027027E-5</v>
      </c>
      <c r="I961" s="9">
        <f t="shared" si="74"/>
        <v>9.8418997228521025E-5</v>
      </c>
      <c r="J961" s="10">
        <f>Table134789[[#This Row],[G Mass Ratio (kg)]]*1000</f>
        <v>4.3845517585027027E-2</v>
      </c>
      <c r="K961" s="10">
        <f>Table134789[[#This Row],[G Mass Ratio (kt)]]*1000</f>
        <v>9.841899722852103E-2</v>
      </c>
    </row>
    <row r="962" spans="1:11" x14ac:dyDescent="0.25">
      <c r="A962" s="12">
        <v>961</v>
      </c>
      <c r="B962" s="10">
        <f t="shared" ref="B962:B1001" si="77">6.3</f>
        <v>6.3</v>
      </c>
      <c r="C962" s="2">
        <f>Table134789[[#This Row],[Number]]*1000000*Table134789[[#This Row],[Multiplier]]</f>
        <v>6054300000</v>
      </c>
      <c r="D962" s="6">
        <f t="shared" si="75"/>
        <v>6.6147044745057159E-3</v>
      </c>
      <c r="E962" s="6">
        <f>Table134789[[#This Row],[Calibration Value]]/Constants!$B$1</f>
        <v>151.17833364350341</v>
      </c>
      <c r="F962" s="6">
        <f t="shared" si="76"/>
        <v>9.9103116793023138E-3</v>
      </c>
      <c r="G962" s="6">
        <f>$C962/Constants!$B$2</f>
        <v>100.905</v>
      </c>
      <c r="H962" s="9">
        <f t="shared" ref="H962:H1001" si="78">POWER($D962,2)</f>
        <v>4.3754315285045936E-5</v>
      </c>
      <c r="I962" s="9">
        <f t="shared" ref="I962:I1001" si="79">POWER($F962,2)</f>
        <v>9.8214277580915845E-5</v>
      </c>
      <c r="J962" s="10">
        <f>Table134789[[#This Row],[G Mass Ratio (kg)]]*1000</f>
        <v>4.3754315285045933E-2</v>
      </c>
      <c r="K962" s="10">
        <f>Table134789[[#This Row],[G Mass Ratio (kt)]]*1000</f>
        <v>9.8214277580915846E-2</v>
      </c>
    </row>
    <row r="963" spans="1:11" x14ac:dyDescent="0.25">
      <c r="A963" s="12">
        <v>962</v>
      </c>
      <c r="B963" s="10">
        <f t="shared" si="77"/>
        <v>6.3</v>
      </c>
      <c r="C963" s="2">
        <f>Table134789[[#This Row],[Number]]*1000000*Table134789[[#This Row],[Multiplier]]</f>
        <v>6060600000</v>
      </c>
      <c r="D963" s="6">
        <f t="shared" si="75"/>
        <v>6.6078284823284745E-3</v>
      </c>
      <c r="E963" s="6">
        <f>Table134789[[#This Row],[Calibration Value]]/Constants!$B$1</f>
        <v>151.33564720608771</v>
      </c>
      <c r="F963" s="6">
        <f t="shared" si="76"/>
        <v>9.9000099000098995E-3</v>
      </c>
      <c r="G963" s="6">
        <f>$C963/Constants!$B$2</f>
        <v>101.01</v>
      </c>
      <c r="H963" s="9">
        <f t="shared" si="78"/>
        <v>4.3663397251871431E-5</v>
      </c>
      <c r="I963" s="9">
        <f t="shared" si="79"/>
        <v>9.8010196020294023E-5</v>
      </c>
      <c r="J963" s="10">
        <f>Table134789[[#This Row],[G Mass Ratio (kg)]]*1000</f>
        <v>4.3663397251871433E-2</v>
      </c>
      <c r="K963" s="10">
        <f>Table134789[[#This Row],[G Mass Ratio (kt)]]*1000</f>
        <v>9.8010196020294024E-2</v>
      </c>
    </row>
    <row r="964" spans="1:11" x14ac:dyDescent="0.25">
      <c r="A964" s="12">
        <v>963</v>
      </c>
      <c r="B964" s="10">
        <f t="shared" si="77"/>
        <v>6.3</v>
      </c>
      <c r="C964" s="2">
        <f>Table134789[[#This Row],[Number]]*1000000*Table134789[[#This Row],[Multiplier]]</f>
        <v>6066900000</v>
      </c>
      <c r="D964" s="6">
        <f t="shared" si="75"/>
        <v>6.6009667705088189E-3</v>
      </c>
      <c r="E964" s="6">
        <f>Table134789[[#This Row],[Calibration Value]]/Constants!$B$1</f>
        <v>151.49296076867199</v>
      </c>
      <c r="F964" s="6">
        <f t="shared" si="76"/>
        <v>9.8897295158977411E-3</v>
      </c>
      <c r="G964" s="6">
        <f>$C964/Constants!$B$2</f>
        <v>101.11499999999999</v>
      </c>
      <c r="H964" s="9">
        <f t="shared" si="78"/>
        <v>4.3572762305361625E-5</v>
      </c>
      <c r="I964" s="9">
        <f t="shared" si="79"/>
        <v>9.7806749897618968E-5</v>
      </c>
      <c r="J964" s="10">
        <f>Table134789[[#This Row],[G Mass Ratio (kg)]]*1000</f>
        <v>4.3572762305361626E-2</v>
      </c>
      <c r="K964" s="10">
        <f>Table134789[[#This Row],[G Mass Ratio (kt)]]*1000</f>
        <v>9.7806749897618964E-2</v>
      </c>
    </row>
    <row r="965" spans="1:11" x14ac:dyDescent="0.25">
      <c r="A965" s="12">
        <v>964</v>
      </c>
      <c r="B965" s="10">
        <f t="shared" si="77"/>
        <v>6.3</v>
      </c>
      <c r="C965" s="2">
        <f>Table134789[[#This Row],[Number]]*1000000*Table134789[[#This Row],[Multiplier]]</f>
        <v>6073200000</v>
      </c>
      <c r="D965" s="6">
        <f t="shared" si="75"/>
        <v>6.5941192946058014E-3</v>
      </c>
      <c r="E965" s="6">
        <f>Table134789[[#This Row],[Calibration Value]]/Constants!$B$1</f>
        <v>151.6502743312563</v>
      </c>
      <c r="F965" s="6">
        <f t="shared" si="76"/>
        <v>9.879470460383323E-3</v>
      </c>
      <c r="G965" s="6">
        <f>$C965/Constants!$B$2</f>
        <v>101.22</v>
      </c>
      <c r="H965" s="9">
        <f t="shared" si="78"/>
        <v>4.3482409271492512E-5</v>
      </c>
      <c r="I965" s="9">
        <f t="shared" si="79"/>
        <v>9.7603936577586665E-5</v>
      </c>
      <c r="J965" s="10">
        <f>Table134789[[#This Row],[G Mass Ratio (kg)]]*1000</f>
        <v>4.3482409271492509E-2</v>
      </c>
      <c r="K965" s="10">
        <f>Table134789[[#This Row],[G Mass Ratio (kt)]]*1000</f>
        <v>9.7603936577586661E-2</v>
      </c>
    </row>
    <row r="966" spans="1:11" x14ac:dyDescent="0.25">
      <c r="A966" s="12">
        <v>965</v>
      </c>
      <c r="B966" s="10">
        <f t="shared" si="77"/>
        <v>6.3</v>
      </c>
      <c r="C966" s="2">
        <f>Table134789[[#This Row],[Number]]*1000000*Table134789[[#This Row],[Multiplier]]</f>
        <v>6079500000</v>
      </c>
      <c r="D966" s="6">
        <f t="shared" si="75"/>
        <v>6.5872860103626868E-3</v>
      </c>
      <c r="E966" s="6">
        <f>Table134789[[#This Row],[Calibration Value]]/Constants!$B$1</f>
        <v>151.80758789384058</v>
      </c>
      <c r="F966" s="6">
        <f t="shared" si="76"/>
        <v>9.8692326671601278E-3</v>
      </c>
      <c r="G966" s="6">
        <f>$C966/Constants!$B$2</f>
        <v>101.325</v>
      </c>
      <c r="H966" s="9">
        <f t="shared" si="78"/>
        <v>4.3392336982319965E-5</v>
      </c>
      <c r="I966" s="9">
        <f t="shared" si="79"/>
        <v>9.7401753438540613E-5</v>
      </c>
      <c r="J966" s="10">
        <f>Table134789[[#This Row],[G Mass Ratio (kg)]]*1000</f>
        <v>4.3392336982319965E-2</v>
      </c>
      <c r="K966" s="10">
        <f>Table134789[[#This Row],[G Mass Ratio (kt)]]*1000</f>
        <v>9.7401753438540614E-2</v>
      </c>
    </row>
    <row r="967" spans="1:11" x14ac:dyDescent="0.25">
      <c r="A967" s="12">
        <v>966</v>
      </c>
      <c r="B967" s="10">
        <f t="shared" si="77"/>
        <v>6.3</v>
      </c>
      <c r="C967" s="2">
        <f>Table134789[[#This Row],[Number]]*1000000*Table134789[[#This Row],[Multiplier]]</f>
        <v>6085800000</v>
      </c>
      <c r="D967" s="6">
        <f t="shared" si="75"/>
        <v>6.5804668737059957E-3</v>
      </c>
      <c r="E967" s="6">
        <f>Table134789[[#This Row],[Calibration Value]]/Constants!$B$1</f>
        <v>151.96490145642488</v>
      </c>
      <c r="F967" s="6">
        <f t="shared" si="76"/>
        <v>9.8590160701961943E-3</v>
      </c>
      <c r="G967" s="6">
        <f>$C967/Constants!$B$2</f>
        <v>101.43</v>
      </c>
      <c r="H967" s="9">
        <f t="shared" si="78"/>
        <v>4.3302544275941963E-5</v>
      </c>
      <c r="I967" s="9">
        <f t="shared" si="79"/>
        <v>9.7200197872386815E-5</v>
      </c>
      <c r="J967" s="10">
        <f>Table134789[[#This Row],[G Mass Ratio (kg)]]*1000</f>
        <v>4.3302544275941962E-2</v>
      </c>
      <c r="K967" s="10">
        <f>Table134789[[#This Row],[G Mass Ratio (kt)]]*1000</f>
        <v>9.7200197872386818E-2</v>
      </c>
    </row>
    <row r="968" spans="1:11" x14ac:dyDescent="0.25">
      <c r="A968" s="12">
        <v>967</v>
      </c>
      <c r="B968" s="10">
        <f t="shared" si="77"/>
        <v>6.3</v>
      </c>
      <c r="C968" s="2">
        <f>Table134789[[#This Row],[Number]]*1000000*Table134789[[#This Row],[Multiplier]]</f>
        <v>6092100000</v>
      </c>
      <c r="D968" s="6">
        <f t="shared" si="75"/>
        <v>6.5736618407445631E-3</v>
      </c>
      <c r="E968" s="6">
        <f>Table134789[[#This Row],[Calibration Value]]/Constants!$B$1</f>
        <v>152.12221501900916</v>
      </c>
      <c r="F968" s="6">
        <f t="shared" si="76"/>
        <v>9.8488206037327039E-3</v>
      </c>
      <c r="G968" s="6">
        <f>$C968/Constants!$B$2</f>
        <v>101.535</v>
      </c>
      <c r="H968" s="9">
        <f t="shared" si="78"/>
        <v>4.3213029996461201E-5</v>
      </c>
      <c r="I968" s="9">
        <f t="shared" si="79"/>
        <v>9.6999267284509817E-5</v>
      </c>
      <c r="J968" s="10">
        <f>Table134789[[#This Row],[G Mass Ratio (kg)]]*1000</f>
        <v>4.3213029996461198E-2</v>
      </c>
      <c r="K968" s="10">
        <f>Table134789[[#This Row],[G Mass Ratio (kt)]]*1000</f>
        <v>9.6999267284509819E-2</v>
      </c>
    </row>
    <row r="969" spans="1:11" x14ac:dyDescent="0.25">
      <c r="A969" s="12">
        <v>968</v>
      </c>
      <c r="B969" s="10">
        <f t="shared" si="77"/>
        <v>6.3</v>
      </c>
      <c r="C969" s="2">
        <f>Table134789[[#This Row],[Number]]*1000000*Table134789[[#This Row],[Multiplier]]</f>
        <v>6098400000</v>
      </c>
      <c r="D969" s="6">
        <f t="shared" si="75"/>
        <v>6.5668708677685868E-3</v>
      </c>
      <c r="E969" s="6">
        <f>Table134789[[#This Row],[Calibration Value]]/Constants!$B$1</f>
        <v>152.27952858159347</v>
      </c>
      <c r="F969" s="6">
        <f t="shared" si="76"/>
        <v>9.8386462022825652E-3</v>
      </c>
      <c r="G969" s="6">
        <f>$C969/Constants!$B$2</f>
        <v>101.64</v>
      </c>
      <c r="H969" s="9">
        <f t="shared" si="78"/>
        <v>4.3123792993947756E-5</v>
      </c>
      <c r="I969" s="9">
        <f t="shared" si="79"/>
        <v>9.6798959093689143E-5</v>
      </c>
      <c r="J969" s="10">
        <f>Table134789[[#This Row],[G Mass Ratio (kg)]]*1000</f>
        <v>4.3123792993947759E-2</v>
      </c>
      <c r="K969" s="10">
        <f>Table134789[[#This Row],[G Mass Ratio (kt)]]*1000</f>
        <v>9.6798959093689144E-2</v>
      </c>
    </row>
    <row r="970" spans="1:11" x14ac:dyDescent="0.25">
      <c r="A970" s="12">
        <v>969</v>
      </c>
      <c r="B970" s="10">
        <f t="shared" si="77"/>
        <v>6.3</v>
      </c>
      <c r="C970" s="2">
        <f>Table134789[[#This Row],[Number]]*1000000*Table134789[[#This Row],[Multiplier]]</f>
        <v>6104700000</v>
      </c>
      <c r="D970" s="6">
        <f t="shared" si="75"/>
        <v>6.5600939112487018E-3</v>
      </c>
      <c r="E970" s="6">
        <f>Table134789[[#This Row],[Calibration Value]]/Constants!$B$1</f>
        <v>152.43684214417775</v>
      </c>
      <c r="F970" s="6">
        <f t="shared" si="76"/>
        <v>9.8284928006290226E-3</v>
      </c>
      <c r="G970" s="6">
        <f>$C970/Constants!$B$2</f>
        <v>101.745</v>
      </c>
      <c r="H970" s="9">
        <f t="shared" si="78"/>
        <v>4.303483212440229E-5</v>
      </c>
      <c r="I970" s="9">
        <f t="shared" si="79"/>
        <v>9.6599270732016532E-5</v>
      </c>
      <c r="J970" s="10">
        <f>Table134789[[#This Row],[G Mass Ratio (kg)]]*1000</f>
        <v>4.3034832124402289E-2</v>
      </c>
      <c r="K970" s="10">
        <f>Table134789[[#This Row],[G Mass Ratio (kt)]]*1000</f>
        <v>9.6599270732016532E-2</v>
      </c>
    </row>
    <row r="971" spans="1:11" x14ac:dyDescent="0.25">
      <c r="A971" s="12">
        <v>970</v>
      </c>
      <c r="B971" s="10">
        <f t="shared" si="77"/>
        <v>6.3</v>
      </c>
      <c r="C971" s="2">
        <f>Table134789[[#This Row],[Number]]*1000000*Table134789[[#This Row],[Multiplier]]</f>
        <v>6111000000</v>
      </c>
      <c r="D971" s="6">
        <f t="shared" si="75"/>
        <v>6.5533309278350445E-3</v>
      </c>
      <c r="E971" s="6">
        <f>Table134789[[#This Row],[Calibration Value]]/Constants!$B$1</f>
        <v>152.59415570676202</v>
      </c>
      <c r="F971" s="6">
        <f t="shared" si="76"/>
        <v>9.8183603338242512E-3</v>
      </c>
      <c r="G971" s="6">
        <f>$C971/Constants!$B$2</f>
        <v>101.85</v>
      </c>
      <c r="H971" s="9">
        <f t="shared" si="78"/>
        <v>4.2946146249719324E-5</v>
      </c>
      <c r="I971" s="9">
        <f t="shared" si="79"/>
        <v>9.6400199644813456E-5</v>
      </c>
      <c r="J971" s="10">
        <f>Table134789[[#This Row],[G Mass Ratio (kg)]]*1000</f>
        <v>4.2946146249719326E-2</v>
      </c>
      <c r="K971" s="10">
        <f>Table134789[[#This Row],[G Mass Ratio (kt)]]*1000</f>
        <v>9.6400199644813458E-2</v>
      </c>
    </row>
    <row r="972" spans="1:11" x14ac:dyDescent="0.25">
      <c r="A972" s="12">
        <v>971</v>
      </c>
      <c r="B972" s="10">
        <f t="shared" si="77"/>
        <v>6.3</v>
      </c>
      <c r="C972" s="2">
        <f>Table134789[[#This Row],[Number]]*1000000*Table134789[[#This Row],[Multiplier]]</f>
        <v>6117300000</v>
      </c>
      <c r="D972" s="6">
        <f t="shared" si="75"/>
        <v>6.5465818743563262E-3</v>
      </c>
      <c r="E972" s="6">
        <f>Table134789[[#This Row],[Calibration Value]]/Constants!$B$1</f>
        <v>152.75146926934633</v>
      </c>
      <c r="F972" s="6">
        <f t="shared" si="76"/>
        <v>9.8082487371879759E-3</v>
      </c>
      <c r="G972" s="6">
        <f>$C972/Constants!$B$2</f>
        <v>101.955</v>
      </c>
      <c r="H972" s="9">
        <f t="shared" si="78"/>
        <v>4.2857734237650788E-5</v>
      </c>
      <c r="I972" s="9">
        <f t="shared" si="79"/>
        <v>9.6201743290549521E-5</v>
      </c>
      <c r="J972" s="10">
        <f>Table134789[[#This Row],[G Mass Ratio (kg)]]*1000</f>
        <v>4.2857734237650789E-2</v>
      </c>
      <c r="K972" s="10">
        <f>Table134789[[#This Row],[G Mass Ratio (kt)]]*1000</f>
        <v>9.6201743290549521E-2</v>
      </c>
    </row>
    <row r="973" spans="1:11" x14ac:dyDescent="0.25">
      <c r="A973" s="12">
        <v>972</v>
      </c>
      <c r="B973" s="10">
        <f t="shared" si="77"/>
        <v>6.3</v>
      </c>
      <c r="C973" s="2">
        <f>Table134789[[#This Row],[Number]]*1000000*Table134789[[#This Row],[Multiplier]]</f>
        <v>6123600000</v>
      </c>
      <c r="D973" s="6">
        <f t="shared" si="75"/>
        <v>6.5398467078189226E-3</v>
      </c>
      <c r="E973" s="6">
        <f>Table134789[[#This Row],[Calibration Value]]/Constants!$B$1</f>
        <v>152.90878283193061</v>
      </c>
      <c r="F973" s="6">
        <f t="shared" si="76"/>
        <v>9.7981579463060943E-3</v>
      </c>
      <c r="G973" s="6">
        <f>$C973/Constants!$B$2</f>
        <v>102.06</v>
      </c>
      <c r="H973" s="9">
        <f t="shared" si="78"/>
        <v>4.2769594961769999E-5</v>
      </c>
      <c r="I973" s="9">
        <f t="shared" si="79"/>
        <v>9.6003899140761258E-5</v>
      </c>
      <c r="J973" s="10">
        <f>Table134789[[#This Row],[G Mass Ratio (kg)]]*1000</f>
        <v>4.2769594961769998E-2</v>
      </c>
      <c r="K973" s="10">
        <f>Table134789[[#This Row],[G Mass Ratio (kt)]]*1000</f>
        <v>9.6003899140761254E-2</v>
      </c>
    </row>
    <row r="974" spans="1:11" x14ac:dyDescent="0.25">
      <c r="A974" s="12">
        <v>973</v>
      </c>
      <c r="B974" s="10">
        <f t="shared" si="77"/>
        <v>6.3</v>
      </c>
      <c r="C974" s="2">
        <f>Table134789[[#This Row],[Number]]*1000000*Table134789[[#This Row],[Multiplier]]</f>
        <v>6129900000</v>
      </c>
      <c r="D974" s="6">
        <f t="shared" si="75"/>
        <v>6.5331253854059527E-3</v>
      </c>
      <c r="E974" s="6">
        <f>Table134789[[#This Row],[Calibration Value]]/Constants!$B$1</f>
        <v>153.06609639451491</v>
      </c>
      <c r="F974" s="6">
        <f t="shared" si="76"/>
        <v>9.7880878970293145E-3</v>
      </c>
      <c r="G974" s="6">
        <f>$C974/Constants!$B$2</f>
        <v>102.16500000000001</v>
      </c>
      <c r="H974" s="9">
        <f t="shared" si="78"/>
        <v>4.2681727301435677E-5</v>
      </c>
      <c r="I974" s="9">
        <f t="shared" si="79"/>
        <v>9.5806664679971745E-5</v>
      </c>
      <c r="J974" s="10">
        <f>Table134789[[#This Row],[G Mass Ratio (kg)]]*1000</f>
        <v>4.2681727301435678E-2</v>
      </c>
      <c r="K974" s="10">
        <f>Table134789[[#This Row],[G Mass Ratio (kt)]]*1000</f>
        <v>9.5806664679971745E-2</v>
      </c>
    </row>
    <row r="975" spans="1:11" x14ac:dyDescent="0.25">
      <c r="A975" s="12">
        <v>974</v>
      </c>
      <c r="B975" s="10">
        <f t="shared" si="77"/>
        <v>6.3</v>
      </c>
      <c r="C975" s="2">
        <f>Table134789[[#This Row],[Number]]*1000000*Table134789[[#This Row],[Multiplier]]</f>
        <v>6136200000</v>
      </c>
      <c r="D975" s="6">
        <f t="shared" si="75"/>
        <v>6.526417864476379E-3</v>
      </c>
      <c r="E975" s="6">
        <f>Table134789[[#This Row],[Calibration Value]]/Constants!$B$1</f>
        <v>153.22340995709919</v>
      </c>
      <c r="F975" s="6">
        <f t="shared" si="76"/>
        <v>9.7780385254717904E-3</v>
      </c>
      <c r="G975" s="6">
        <f>$C975/Constants!$B$2</f>
        <v>102.27</v>
      </c>
      <c r="H975" s="9">
        <f t="shared" si="78"/>
        <v>4.259413014175642E-5</v>
      </c>
      <c r="I975" s="9">
        <f t="shared" si="79"/>
        <v>9.5610037405610538E-5</v>
      </c>
      <c r="J975" s="10">
        <f>Table134789[[#This Row],[G Mass Ratio (kg)]]*1000</f>
        <v>4.259413014175642E-2</v>
      </c>
      <c r="K975" s="10">
        <f>Table134789[[#This Row],[G Mass Ratio (kt)]]*1000</f>
        <v>9.561003740561054E-2</v>
      </c>
    </row>
    <row r="976" spans="1:11" x14ac:dyDescent="0.25">
      <c r="A976" s="12">
        <v>975</v>
      </c>
      <c r="B976" s="10">
        <f t="shared" si="77"/>
        <v>6.3</v>
      </c>
      <c r="C976" s="2">
        <f>Table134789[[#This Row],[Number]]*1000000*Table134789[[#This Row],[Multiplier]]</f>
        <v>6142500000</v>
      </c>
      <c r="D976" s="6">
        <f t="shared" ref="D976:D1001" si="80">1/E976</f>
        <v>6.5197241025640945E-3</v>
      </c>
      <c r="E976" s="6">
        <f>Table134789[[#This Row],[Calibration Value]]/Constants!$B$1</f>
        <v>153.3807235196835</v>
      </c>
      <c r="F976" s="6">
        <f t="shared" ref="F976:F1001" si="81">1/G976</f>
        <v>9.768009768009768E-3</v>
      </c>
      <c r="G976" s="6">
        <f>$C976/Constants!$B$2</f>
        <v>102.375</v>
      </c>
      <c r="H976" s="9">
        <f t="shared" si="78"/>
        <v>4.2506802373555187E-5</v>
      </c>
      <c r="I976" s="9">
        <f t="shared" si="79"/>
        <v>9.5414014827934241E-5</v>
      </c>
      <c r="J976" s="10">
        <f>Table134789[[#This Row],[G Mass Ratio (kg)]]*1000</f>
        <v>4.250680237355519E-2</v>
      </c>
      <c r="K976" s="10">
        <f>Table134789[[#This Row],[G Mass Ratio (kt)]]*1000</f>
        <v>9.541401482793424E-2</v>
      </c>
    </row>
    <row r="977" spans="1:11" x14ac:dyDescent="0.25">
      <c r="A977" s="12">
        <v>976</v>
      </c>
      <c r="B977" s="10">
        <f t="shared" si="77"/>
        <v>6.3</v>
      </c>
      <c r="C977" s="2">
        <f>Table134789[[#This Row],[Number]]*1000000*Table134789[[#This Row],[Multiplier]]</f>
        <v>6148800000</v>
      </c>
      <c r="D977" s="6">
        <f t="shared" si="80"/>
        <v>6.5130440573770414E-3</v>
      </c>
      <c r="E977" s="6">
        <f>Table134789[[#This Row],[Calibration Value]]/Constants!$B$1</f>
        <v>153.53803708226778</v>
      </c>
      <c r="F977" s="6">
        <f t="shared" si="81"/>
        <v>9.7580015612802502E-3</v>
      </c>
      <c r="G977" s="6">
        <f>$C977/Constants!$B$2</f>
        <v>102.48</v>
      </c>
      <c r="H977" s="9">
        <f t="shared" si="78"/>
        <v>4.2419742893334395E-5</v>
      </c>
      <c r="I977" s="9">
        <f t="shared" si="79"/>
        <v>9.5218594469947805E-5</v>
      </c>
      <c r="J977" s="10">
        <f>Table134789[[#This Row],[G Mass Ratio (kg)]]*1000</f>
        <v>4.2419742893334396E-2</v>
      </c>
      <c r="K977" s="10">
        <f>Table134789[[#This Row],[G Mass Ratio (kt)]]*1000</f>
        <v>9.5218594469947807E-2</v>
      </c>
    </row>
    <row r="978" spans="1:11" x14ac:dyDescent="0.25">
      <c r="A978" s="12">
        <v>977</v>
      </c>
      <c r="B978" s="10">
        <f t="shared" si="77"/>
        <v>6.3</v>
      </c>
      <c r="C978" s="2">
        <f>Table134789[[#This Row],[Number]]*1000000*Table134789[[#This Row],[Multiplier]]</f>
        <v>6155100000</v>
      </c>
      <c r="D978" s="6">
        <f t="shared" si="80"/>
        <v>6.5063776867963071E-3</v>
      </c>
      <c r="E978" s="6">
        <f>Table134789[[#This Row],[Calibration Value]]/Constants!$B$1</f>
        <v>153.69535064485208</v>
      </c>
      <c r="F978" s="6">
        <f t="shared" si="81"/>
        <v>9.7480138421796557E-3</v>
      </c>
      <c r="G978" s="6">
        <f>$C978/Constants!$B$2</f>
        <v>102.58499999999999</v>
      </c>
      <c r="H978" s="9">
        <f t="shared" si="78"/>
        <v>4.2332950603240866E-5</v>
      </c>
      <c r="I978" s="9">
        <f t="shared" si="79"/>
        <v>9.5023773867326179E-5</v>
      </c>
      <c r="J978" s="10">
        <f>Table134789[[#This Row],[G Mass Ratio (kg)]]*1000</f>
        <v>4.2332950603240868E-2</v>
      </c>
      <c r="K978" s="10">
        <f>Table134789[[#This Row],[G Mass Ratio (kt)]]*1000</f>
        <v>9.5023773867326175E-2</v>
      </c>
    </row>
    <row r="979" spans="1:11" x14ac:dyDescent="0.25">
      <c r="A979" s="12">
        <v>978</v>
      </c>
      <c r="B979" s="10">
        <f t="shared" si="77"/>
        <v>6.3</v>
      </c>
      <c r="C979" s="2">
        <f>Table134789[[#This Row],[Number]]*1000000*Table134789[[#This Row],[Multiplier]]</f>
        <v>6161400000</v>
      </c>
      <c r="D979" s="6">
        <f t="shared" si="80"/>
        <v>6.4997249488752476E-3</v>
      </c>
      <c r="E979" s="6">
        <f>Table134789[[#This Row],[Calibration Value]]/Constants!$B$1</f>
        <v>153.85266420743636</v>
      </c>
      <c r="F979" s="6">
        <f t="shared" si="81"/>
        <v>9.7380465478624986E-3</v>
      </c>
      <c r="G979" s="6">
        <f>$C979/Constants!$B$2</f>
        <v>102.69</v>
      </c>
      <c r="H979" s="9">
        <f t="shared" si="78"/>
        <v>4.2246424411031338E-5</v>
      </c>
      <c r="I979" s="9">
        <f t="shared" si="79"/>
        <v>9.4829550568336726E-5</v>
      </c>
      <c r="J979" s="10">
        <f>Table134789[[#This Row],[G Mass Ratio (kg)]]*1000</f>
        <v>4.2246424411031339E-2</v>
      </c>
      <c r="K979" s="10">
        <f>Table134789[[#This Row],[G Mass Ratio (kt)]]*1000</f>
        <v>9.4829550568336723E-2</v>
      </c>
    </row>
    <row r="980" spans="1:11" x14ac:dyDescent="0.25">
      <c r="A980" s="12">
        <v>979</v>
      </c>
      <c r="B980" s="10">
        <f t="shared" si="77"/>
        <v>6.3</v>
      </c>
      <c r="C980" s="2">
        <f>Table134789[[#This Row],[Number]]*1000000*Table134789[[#This Row],[Multiplier]]</f>
        <v>6167700000</v>
      </c>
      <c r="D980" s="6">
        <f t="shared" si="80"/>
        <v>6.4930858018386025E-3</v>
      </c>
      <c r="E980" s="6">
        <f>Table134789[[#This Row],[Calibration Value]]/Constants!$B$1</f>
        <v>154.00997777002067</v>
      </c>
      <c r="F980" s="6">
        <f t="shared" si="81"/>
        <v>9.7280996157400653E-3</v>
      </c>
      <c r="G980" s="6">
        <f>$C980/Constants!$B$2</f>
        <v>102.795</v>
      </c>
      <c r="H980" s="9">
        <f t="shared" si="78"/>
        <v>4.216016323003805E-5</v>
      </c>
      <c r="I980" s="9">
        <f t="shared" si="79"/>
        <v>9.4635922133762E-5</v>
      </c>
      <c r="J980" s="10">
        <f>Table134789[[#This Row],[G Mass Ratio (kg)]]*1000</f>
        <v>4.2160163230038052E-2</v>
      </c>
      <c r="K980" s="10">
        <f>Table134789[[#This Row],[G Mass Ratio (kt)]]*1000</f>
        <v>9.4635922133761999E-2</v>
      </c>
    </row>
    <row r="981" spans="1:11" x14ac:dyDescent="0.25">
      <c r="A981" s="12">
        <v>980</v>
      </c>
      <c r="B981" s="10">
        <f t="shared" si="77"/>
        <v>6.3</v>
      </c>
      <c r="C981" s="2">
        <f>Table134789[[#This Row],[Number]]*1000000*Table134789[[#This Row],[Multiplier]]</f>
        <v>6174000000</v>
      </c>
      <c r="D981" s="6">
        <f t="shared" si="80"/>
        <v>6.4864602040816252E-3</v>
      </c>
      <c r="E981" s="6">
        <f>Table134789[[#This Row],[Calibration Value]]/Constants!$B$1</f>
        <v>154.16729133260495</v>
      </c>
      <c r="F981" s="6">
        <f t="shared" si="81"/>
        <v>9.7181729834791061E-3</v>
      </c>
      <c r="G981" s="6">
        <f>$C981/Constants!$B$2</f>
        <v>102.9</v>
      </c>
      <c r="H981" s="9">
        <f t="shared" si="78"/>
        <v>4.2074165979134636E-5</v>
      </c>
      <c r="I981" s="9">
        <f t="shared" si="79"/>
        <v>9.4442886136823195E-5</v>
      </c>
      <c r="J981" s="10">
        <f>Table134789[[#This Row],[G Mass Ratio (kg)]]*1000</f>
        <v>4.2074165979134638E-2</v>
      </c>
      <c r="K981" s="10">
        <f>Table134789[[#This Row],[G Mass Ratio (kt)]]*1000</f>
        <v>9.4442886136823195E-2</v>
      </c>
    </row>
    <row r="982" spans="1:11" x14ac:dyDescent="0.25">
      <c r="A982" s="12">
        <v>981</v>
      </c>
      <c r="B982" s="10">
        <f t="shared" si="77"/>
        <v>6.3</v>
      </c>
      <c r="C982" s="2">
        <f>Table134789[[#This Row],[Number]]*1000000*Table134789[[#This Row],[Multiplier]]</f>
        <v>6180300000</v>
      </c>
      <c r="D982" s="6">
        <f t="shared" si="80"/>
        <v>6.4798481141692078E-3</v>
      </c>
      <c r="E982" s="6">
        <f>Table134789[[#This Row],[Calibration Value]]/Constants!$B$1</f>
        <v>154.32460489518922</v>
      </c>
      <c r="F982" s="6">
        <f t="shared" si="81"/>
        <v>9.7082665890005342E-3</v>
      </c>
      <c r="G982" s="6">
        <f>$C982/Constants!$B$2</f>
        <v>103.005</v>
      </c>
      <c r="H982" s="9">
        <f t="shared" si="78"/>
        <v>4.1988431582702239E-5</v>
      </c>
      <c r="I982" s="9">
        <f t="shared" si="79"/>
        <v>9.4250440163104072E-5</v>
      </c>
      <c r="J982" s="10">
        <f>Table134789[[#This Row],[G Mass Ratio (kg)]]*1000</f>
        <v>4.198843158270224E-2</v>
      </c>
      <c r="K982" s="10">
        <f>Table134789[[#This Row],[G Mass Ratio (kt)]]*1000</f>
        <v>9.4250440163104077E-2</v>
      </c>
    </row>
    <row r="983" spans="1:11" x14ac:dyDescent="0.25">
      <c r="A983" s="12">
        <v>982</v>
      </c>
      <c r="B983" s="10">
        <f t="shared" si="77"/>
        <v>6.3</v>
      </c>
      <c r="C983" s="2">
        <f>Table134789[[#This Row],[Number]]*1000000*Table134789[[#This Row],[Multiplier]]</f>
        <v>6186600000</v>
      </c>
      <c r="D983" s="6">
        <f t="shared" si="80"/>
        <v>6.4732494908350223E-3</v>
      </c>
      <c r="E983" s="6">
        <f>Table134789[[#This Row],[Calibration Value]]/Constants!$B$1</f>
        <v>154.48191845777353</v>
      </c>
      <c r="F983" s="6">
        <f t="shared" si="81"/>
        <v>9.6983803704781303E-3</v>
      </c>
      <c r="G983" s="6">
        <f>$C983/Constants!$B$2</f>
        <v>103.11</v>
      </c>
      <c r="H983" s="9">
        <f t="shared" si="78"/>
        <v>4.1902958970595878E-5</v>
      </c>
      <c r="I983" s="9">
        <f t="shared" si="79"/>
        <v>9.4058581810475516E-5</v>
      </c>
      <c r="J983" s="10">
        <f>Table134789[[#This Row],[G Mass Ratio (kg)]]*1000</f>
        <v>4.1902958970595879E-2</v>
      </c>
      <c r="K983" s="10">
        <f>Table134789[[#This Row],[G Mass Ratio (kt)]]*1000</f>
        <v>9.4058581810475522E-2</v>
      </c>
    </row>
    <row r="984" spans="1:11" x14ac:dyDescent="0.25">
      <c r="A984" s="12">
        <v>983</v>
      </c>
      <c r="B984" s="10">
        <f t="shared" si="77"/>
        <v>6.3</v>
      </c>
      <c r="C984" s="2">
        <f>Table134789[[#This Row],[Number]]*1000000*Table134789[[#This Row],[Multiplier]]</f>
        <v>6192900000</v>
      </c>
      <c r="D984" s="6">
        <f t="shared" si="80"/>
        <v>6.4666642929806645E-3</v>
      </c>
      <c r="E984" s="6">
        <f>Table134789[[#This Row],[Calibration Value]]/Constants!$B$1</f>
        <v>154.63923202035781</v>
      </c>
      <c r="F984" s="6">
        <f t="shared" si="81"/>
        <v>9.6885142663372566E-3</v>
      </c>
      <c r="G984" s="6">
        <f>$C984/Constants!$B$2</f>
        <v>103.215</v>
      </c>
      <c r="H984" s="9">
        <f t="shared" si="78"/>
        <v>4.1817747078111115E-5</v>
      </c>
      <c r="I984" s="9">
        <f t="shared" si="79"/>
        <v>9.3867308689020554E-5</v>
      </c>
      <c r="J984" s="10">
        <f>Table134789[[#This Row],[G Mass Ratio (kg)]]*1000</f>
        <v>4.1817747078111117E-2</v>
      </c>
      <c r="K984" s="10">
        <f>Table134789[[#This Row],[G Mass Ratio (kt)]]*1000</f>
        <v>9.3867308689020559E-2</v>
      </c>
    </row>
    <row r="985" spans="1:11" x14ac:dyDescent="0.25">
      <c r="A985" s="12">
        <v>984</v>
      </c>
      <c r="B985" s="10">
        <f t="shared" si="77"/>
        <v>6.3</v>
      </c>
      <c r="C985" s="2">
        <f>Table134789[[#This Row],[Number]]*1000000*Table134789[[#This Row],[Multiplier]]</f>
        <v>6199200000</v>
      </c>
      <c r="D985" s="6">
        <f t="shared" si="80"/>
        <v>6.4600924796747883E-3</v>
      </c>
      <c r="E985" s="6">
        <f>Table134789[[#This Row],[Calibration Value]]/Constants!$B$1</f>
        <v>154.79654558294212</v>
      </c>
      <c r="F985" s="6">
        <f t="shared" si="81"/>
        <v>9.678668215253582E-3</v>
      </c>
      <c r="G985" s="6">
        <f>$C985/Constants!$B$2</f>
        <v>103.32</v>
      </c>
      <c r="H985" s="9">
        <f t="shared" si="78"/>
        <v>4.1732794845950756E-5</v>
      </c>
      <c r="I985" s="9">
        <f t="shared" si="79"/>
        <v>9.3676618420959951E-5</v>
      </c>
      <c r="J985" s="10">
        <f>Table134789[[#This Row],[G Mass Ratio (kg)]]*1000</f>
        <v>4.1732794845950758E-2</v>
      </c>
      <c r="K985" s="10">
        <f>Table134789[[#This Row],[G Mass Ratio (kt)]]*1000</f>
        <v>9.3676618420959951E-2</v>
      </c>
    </row>
    <row r="986" spans="1:11" x14ac:dyDescent="0.25">
      <c r="A986" s="12">
        <v>985</v>
      </c>
      <c r="B986" s="10">
        <f t="shared" si="77"/>
        <v>6.3</v>
      </c>
      <c r="C986" s="2">
        <f>Table134789[[#This Row],[Number]]*1000000*Table134789[[#This Row],[Multiplier]]</f>
        <v>6205500000</v>
      </c>
      <c r="D986" s="6">
        <f t="shared" si="80"/>
        <v>6.4535340101522769E-3</v>
      </c>
      <c r="E986" s="6">
        <f>Table134789[[#This Row],[Calibration Value]]/Constants!$B$1</f>
        <v>154.95385914552639</v>
      </c>
      <c r="F986" s="6">
        <f t="shared" si="81"/>
        <v>9.6688421561518002E-3</v>
      </c>
      <c r="G986" s="6">
        <f>$C986/Constants!$B$2</f>
        <v>103.425</v>
      </c>
      <c r="H986" s="9">
        <f t="shared" si="78"/>
        <v>4.1648101220192132E-5</v>
      </c>
      <c r="I986" s="9">
        <f t="shared" si="79"/>
        <v>9.3486508640578189E-5</v>
      </c>
      <c r="J986" s="10">
        <f>Table134789[[#This Row],[G Mass Ratio (kg)]]*1000</f>
        <v>4.1648101220192128E-2</v>
      </c>
      <c r="K986" s="10">
        <f>Table134789[[#This Row],[G Mass Ratio (kt)]]*1000</f>
        <v>9.3486508640578184E-2</v>
      </c>
    </row>
    <row r="987" spans="1:11" x14ac:dyDescent="0.25">
      <c r="A987" s="12">
        <v>986</v>
      </c>
      <c r="B987" s="10">
        <f t="shared" si="77"/>
        <v>6.3</v>
      </c>
      <c r="C987" s="2">
        <f>Table134789[[#This Row],[Number]]*1000000*Table134789[[#This Row],[Multiplier]]</f>
        <v>6211800000</v>
      </c>
      <c r="D987" s="6">
        <f t="shared" si="80"/>
        <v>6.4469888438133793E-3</v>
      </c>
      <c r="E987" s="6">
        <f>Table134789[[#This Row],[Calibration Value]]/Constants!$B$1</f>
        <v>155.1111727081107</v>
      </c>
      <c r="F987" s="6">
        <f t="shared" si="81"/>
        <v>9.6590360282043843E-3</v>
      </c>
      <c r="G987" s="6">
        <f>$C987/Constants!$B$2</f>
        <v>103.53</v>
      </c>
      <c r="H987" s="9">
        <f t="shared" si="78"/>
        <v>4.1563665152254173E-5</v>
      </c>
      <c r="I987" s="9">
        <f t="shared" si="79"/>
        <v>9.3296976994150331E-5</v>
      </c>
      <c r="J987" s="10">
        <f>Table134789[[#This Row],[G Mass Ratio (kg)]]*1000</f>
        <v>4.1563665152254174E-2</v>
      </c>
      <c r="K987" s="10">
        <f>Table134789[[#This Row],[G Mass Ratio (kt)]]*1000</f>
        <v>9.3296976994150335E-2</v>
      </c>
    </row>
    <row r="988" spans="1:11" x14ac:dyDescent="0.25">
      <c r="A988" s="12">
        <v>987</v>
      </c>
      <c r="B988" s="10">
        <f t="shared" si="77"/>
        <v>6.3</v>
      </c>
      <c r="C988" s="2">
        <f>Table134789[[#This Row],[Number]]*1000000*Table134789[[#This Row],[Multiplier]]</f>
        <v>6218100000</v>
      </c>
      <c r="D988" s="6">
        <f t="shared" si="80"/>
        <v>6.4404569402228898E-3</v>
      </c>
      <c r="E988" s="6">
        <f>Table134789[[#This Row],[Calibration Value]]/Constants!$B$1</f>
        <v>155.26848627069498</v>
      </c>
      <c r="F988" s="6">
        <f t="shared" si="81"/>
        <v>9.6492497708303166E-3</v>
      </c>
      <c r="G988" s="6">
        <f>$C988/Constants!$B$2</f>
        <v>103.63500000000001</v>
      </c>
      <c r="H988" s="9">
        <f t="shared" si="78"/>
        <v>4.1479485598865189E-5</v>
      </c>
      <c r="I988" s="9">
        <f t="shared" si="79"/>
        <v>9.3108021139868912E-5</v>
      </c>
      <c r="J988" s="10">
        <f>Table134789[[#This Row],[G Mass Ratio (kg)]]*1000</f>
        <v>4.147948559886519E-2</v>
      </c>
      <c r="K988" s="10">
        <f>Table134789[[#This Row],[G Mass Ratio (kt)]]*1000</f>
        <v>9.3108021139868907E-2</v>
      </c>
    </row>
    <row r="989" spans="1:11" x14ac:dyDescent="0.25">
      <c r="A989" s="12">
        <v>988</v>
      </c>
      <c r="B989" s="10">
        <f t="shared" si="77"/>
        <v>6.3</v>
      </c>
      <c r="C989" s="2">
        <f>Table134789[[#This Row],[Number]]*1000000*Table134789[[#This Row],[Multiplier]]</f>
        <v>6224400000</v>
      </c>
      <c r="D989" s="6">
        <f t="shared" si="80"/>
        <v>6.4339382591093036E-3</v>
      </c>
      <c r="E989" s="6">
        <f>Table134789[[#This Row],[Calibration Value]]/Constants!$B$1</f>
        <v>155.42579983327929</v>
      </c>
      <c r="F989" s="6">
        <f t="shared" si="81"/>
        <v>9.6394833236938503E-3</v>
      </c>
      <c r="G989" s="6">
        <f>$C989/Constants!$B$2</f>
        <v>103.74</v>
      </c>
      <c r="H989" s="9">
        <f t="shared" si="78"/>
        <v>4.1395561522030458E-5</v>
      </c>
      <c r="I989" s="9">
        <f t="shared" si="79"/>
        <v>9.2919638747771834E-5</v>
      </c>
      <c r="J989" s="10">
        <f>Table134789[[#This Row],[G Mass Ratio (kg)]]*1000</f>
        <v>4.1395561522030458E-2</v>
      </c>
      <c r="K989" s="10">
        <f>Table134789[[#This Row],[G Mass Ratio (kt)]]*1000</f>
        <v>9.2919638747771829E-2</v>
      </c>
    </row>
    <row r="990" spans="1:11" x14ac:dyDescent="0.25">
      <c r="A990" s="12">
        <v>989</v>
      </c>
      <c r="B990" s="10">
        <f t="shared" si="77"/>
        <v>6.3</v>
      </c>
      <c r="C990" s="2">
        <f>Table134789[[#This Row],[Number]]*1000000*Table134789[[#This Row],[Multiplier]]</f>
        <v>6230700000</v>
      </c>
      <c r="D990" s="6">
        <f t="shared" si="80"/>
        <v>6.427432760363996E-3</v>
      </c>
      <c r="E990" s="6">
        <f>Table134789[[#This Row],[Calibration Value]]/Constants!$B$1</f>
        <v>155.58311339586356</v>
      </c>
      <c r="F990" s="6">
        <f t="shared" si="81"/>
        <v>9.6297366267032603E-3</v>
      </c>
      <c r="G990" s="6">
        <f>$C990/Constants!$B$2</f>
        <v>103.845</v>
      </c>
      <c r="H990" s="9">
        <f t="shared" si="78"/>
        <v>4.1311891889000335E-5</v>
      </c>
      <c r="I990" s="9">
        <f t="shared" si="79"/>
        <v>9.2731827499670285E-5</v>
      </c>
      <c r="J990" s="10">
        <f>Table134789[[#This Row],[G Mass Ratio (kg)]]*1000</f>
        <v>4.1311891889000335E-2</v>
      </c>
      <c r="K990" s="10">
        <f>Table134789[[#This Row],[G Mass Ratio (kt)]]*1000</f>
        <v>9.273182749967028E-2</v>
      </c>
    </row>
    <row r="991" spans="1:11" x14ac:dyDescent="0.25">
      <c r="A991" s="12">
        <v>990</v>
      </c>
      <c r="B991" s="10">
        <f t="shared" si="77"/>
        <v>6.3</v>
      </c>
      <c r="C991" s="2">
        <f>Table134789[[#This Row],[Number]]*1000000*Table134789[[#This Row],[Multiplier]]</f>
        <v>6237000000</v>
      </c>
      <c r="D991" s="6">
        <f t="shared" si="80"/>
        <v>6.4209404040403966E-3</v>
      </c>
      <c r="E991" s="6">
        <f>Table134789[[#This Row],[Calibration Value]]/Constants!$B$1</f>
        <v>155.74042695844784</v>
      </c>
      <c r="F991" s="6">
        <f t="shared" si="81"/>
        <v>9.6200096200096206E-3</v>
      </c>
      <c r="G991" s="6">
        <f>$C991/Constants!$B$2</f>
        <v>103.95</v>
      </c>
      <c r="H991" s="9">
        <f t="shared" si="78"/>
        <v>4.1228475672238454E-5</v>
      </c>
      <c r="I991" s="9">
        <f t="shared" si="79"/>
        <v>9.2544585089077651E-5</v>
      </c>
      <c r="J991" s="10">
        <f>Table134789[[#This Row],[G Mass Ratio (kg)]]*1000</f>
        <v>4.1228475672238453E-2</v>
      </c>
      <c r="K991" s="10">
        <f>Table134789[[#This Row],[G Mass Ratio (kt)]]*1000</f>
        <v>9.2544585089077647E-2</v>
      </c>
    </row>
    <row r="992" spans="1:11" x14ac:dyDescent="0.25">
      <c r="A992" s="12">
        <v>991</v>
      </c>
      <c r="B992" s="10">
        <f t="shared" si="77"/>
        <v>6.3</v>
      </c>
      <c r="C992" s="2">
        <f>Table134789[[#This Row],[Number]]*1000000*Table134789[[#This Row],[Multiplier]]</f>
        <v>6243300000</v>
      </c>
      <c r="D992" s="6">
        <f t="shared" si="80"/>
        <v>6.4144611503531707E-3</v>
      </c>
      <c r="E992" s="6">
        <f>Table134789[[#This Row],[Calibration Value]]/Constants!$B$1</f>
        <v>155.89774052103215</v>
      </c>
      <c r="F992" s="6">
        <f t="shared" si="81"/>
        <v>9.6103022440055738E-3</v>
      </c>
      <c r="G992" s="6">
        <f>$C992/Constants!$B$2</f>
        <v>104.05500000000001</v>
      </c>
      <c r="H992" s="9">
        <f t="shared" si="78"/>
        <v>4.1145311849390122E-5</v>
      </c>
      <c r="I992" s="9">
        <f t="shared" si="79"/>
        <v>9.2357909221138561E-5</v>
      </c>
      <c r="J992" s="10">
        <f>Table134789[[#This Row],[G Mass Ratio (kg)]]*1000</f>
        <v>4.1145311849390125E-2</v>
      </c>
      <c r="K992" s="10">
        <f>Table134789[[#This Row],[G Mass Ratio (kt)]]*1000</f>
        <v>9.2357909221138568E-2</v>
      </c>
    </row>
    <row r="993" spans="1:11" x14ac:dyDescent="0.25">
      <c r="A993" s="12">
        <v>992</v>
      </c>
      <c r="B993" s="10">
        <f t="shared" si="77"/>
        <v>6.3</v>
      </c>
      <c r="C993" s="2">
        <f>Table134789[[#This Row],[Number]]*1000000*Table134789[[#This Row],[Multiplier]]</f>
        <v>6249600000</v>
      </c>
      <c r="D993" s="6">
        <f t="shared" si="80"/>
        <v>6.4079949596774124E-3</v>
      </c>
      <c r="E993" s="6">
        <f>Table134789[[#This Row],[Calibration Value]]/Constants!$B$1</f>
        <v>156.05505408361643</v>
      </c>
      <c r="F993" s="6">
        <f t="shared" si="81"/>
        <v>9.6006144393241174E-3</v>
      </c>
      <c r="G993" s="6">
        <f>$C993/Constants!$B$2</f>
        <v>104.16</v>
      </c>
      <c r="H993" s="9">
        <f t="shared" si="78"/>
        <v>4.1062399403251121E-5</v>
      </c>
      <c r="I993" s="9">
        <f t="shared" si="79"/>
        <v>9.2171797612558733E-5</v>
      </c>
      <c r="J993" s="10">
        <f>Table134789[[#This Row],[G Mass Ratio (kg)]]*1000</f>
        <v>4.1062399403251119E-2</v>
      </c>
      <c r="K993" s="10">
        <f>Table134789[[#This Row],[G Mass Ratio (kt)]]*1000</f>
        <v>9.2171797612558726E-2</v>
      </c>
    </row>
    <row r="994" spans="1:11" x14ac:dyDescent="0.25">
      <c r="A994" s="12">
        <v>993</v>
      </c>
      <c r="B994" s="10">
        <f t="shared" si="77"/>
        <v>6.3</v>
      </c>
      <c r="C994" s="2">
        <f>Table134789[[#This Row],[Number]]*1000000*Table134789[[#This Row],[Multiplier]]</f>
        <v>6255900000</v>
      </c>
      <c r="D994" s="6">
        <f t="shared" si="80"/>
        <v>6.401541792547827E-3</v>
      </c>
      <c r="E994" s="6">
        <f>Table134789[[#This Row],[Calibration Value]]/Constants!$B$1</f>
        <v>156.21236764620073</v>
      </c>
      <c r="F994" s="6">
        <f t="shared" si="81"/>
        <v>9.5909461468373855E-3</v>
      </c>
      <c r="G994" s="6">
        <f>$C994/Constants!$B$2</f>
        <v>104.265</v>
      </c>
      <c r="H994" s="9">
        <f t="shared" si="78"/>
        <v>4.0979737321736444E-5</v>
      </c>
      <c r="I994" s="9">
        <f t="shared" si="79"/>
        <v>9.1986247991534897E-5</v>
      </c>
      <c r="J994" s="10">
        <f>Table134789[[#This Row],[G Mass Ratio (kg)]]*1000</f>
        <v>4.0979737321736445E-2</v>
      </c>
      <c r="K994" s="10">
        <f>Table134789[[#This Row],[G Mass Ratio (kt)]]*1000</f>
        <v>9.1986247991534903E-2</v>
      </c>
    </row>
    <row r="995" spans="1:11" x14ac:dyDescent="0.25">
      <c r="A995" s="12">
        <v>994</v>
      </c>
      <c r="B995" s="10">
        <f t="shared" si="77"/>
        <v>6.3</v>
      </c>
      <c r="C995" s="2">
        <f>Table134789[[#This Row],[Number]]*1000000*Table134789[[#This Row],[Multiplier]]</f>
        <v>6262200000</v>
      </c>
      <c r="D995" s="6">
        <f t="shared" si="80"/>
        <v>6.3951016096579407E-3</v>
      </c>
      <c r="E995" s="6">
        <f>Table134789[[#This Row],[Calibration Value]]/Constants!$B$1</f>
        <v>156.36968120878501</v>
      </c>
      <c r="F995" s="6">
        <f t="shared" si="81"/>
        <v>9.5812973076554557E-3</v>
      </c>
      <c r="G995" s="6">
        <f>$C995/Constants!$B$2</f>
        <v>104.37</v>
      </c>
      <c r="H995" s="9">
        <f t="shared" si="78"/>
        <v>4.0897324597849588E-5</v>
      </c>
      <c r="I995" s="9">
        <f t="shared" si="79"/>
        <v>9.1801258097685691E-5</v>
      </c>
      <c r="J995" s="10">
        <f>Table134789[[#This Row],[G Mass Ratio (kg)]]*1000</f>
        <v>4.0897324597849588E-2</v>
      </c>
      <c r="K995" s="10">
        <f>Table134789[[#This Row],[G Mass Ratio (kt)]]*1000</f>
        <v>9.180125809768569E-2</v>
      </c>
    </row>
    <row r="996" spans="1:11" x14ac:dyDescent="0.25">
      <c r="A996" s="12">
        <v>995</v>
      </c>
      <c r="B996" s="10">
        <f t="shared" si="77"/>
        <v>6.3</v>
      </c>
      <c r="C996" s="2">
        <f>Table134789[[#This Row],[Number]]*1000000*Table134789[[#This Row],[Multiplier]]</f>
        <v>6268500000</v>
      </c>
      <c r="D996" s="6">
        <f t="shared" si="80"/>
        <v>6.3886743718592886E-3</v>
      </c>
      <c r="E996" s="6">
        <f>Table134789[[#This Row],[Calibration Value]]/Constants!$B$1</f>
        <v>156.52699477136932</v>
      </c>
      <c r="F996" s="6">
        <f t="shared" si="81"/>
        <v>9.5716678631251502E-3</v>
      </c>
      <c r="G996" s="6">
        <f>$C996/Constants!$B$2</f>
        <v>104.47499999999999</v>
      </c>
      <c r="H996" s="9">
        <f t="shared" si="78"/>
        <v>4.0815160229651678E-5</v>
      </c>
      <c r="I996" s="9">
        <f t="shared" si="79"/>
        <v>9.1616825681982786E-5</v>
      </c>
      <c r="J996" s="10">
        <f>Table134789[[#This Row],[G Mass Ratio (kg)]]*1000</f>
        <v>4.0815160229651676E-2</v>
      </c>
      <c r="K996" s="10">
        <f>Table134789[[#This Row],[G Mass Ratio (kt)]]*1000</f>
        <v>9.1616825681982789E-2</v>
      </c>
    </row>
    <row r="997" spans="1:11" x14ac:dyDescent="0.25">
      <c r="A997" s="12">
        <v>996</v>
      </c>
      <c r="B997" s="10">
        <f t="shared" si="77"/>
        <v>6.3</v>
      </c>
      <c r="C997" s="2">
        <f>Table134789[[#This Row],[Number]]*1000000*Table134789[[#This Row],[Multiplier]]</f>
        <v>6274800000</v>
      </c>
      <c r="D997" s="6">
        <f t="shared" si="80"/>
        <v>6.3822600401606351E-3</v>
      </c>
      <c r="E997" s="6">
        <f>Table134789[[#This Row],[Calibration Value]]/Constants!$B$1</f>
        <v>156.6843083339536</v>
      </c>
      <c r="F997" s="6">
        <f t="shared" si="81"/>
        <v>9.5620577548288389E-3</v>
      </c>
      <c r="G997" s="6">
        <f>$C997/Constants!$B$2</f>
        <v>104.58</v>
      </c>
      <c r="H997" s="9">
        <f t="shared" si="78"/>
        <v>4.0733243220231232E-5</v>
      </c>
      <c r="I997" s="9">
        <f t="shared" si="79"/>
        <v>9.1432948506682337E-5</v>
      </c>
      <c r="J997" s="10">
        <f>Table134789[[#This Row],[G Mass Ratio (kg)]]*1000</f>
        <v>4.0733243220231231E-2</v>
      </c>
      <c r="K997" s="10">
        <f>Table134789[[#This Row],[G Mass Ratio (kt)]]*1000</f>
        <v>9.1432948506682335E-2</v>
      </c>
    </row>
    <row r="998" spans="1:11" x14ac:dyDescent="0.25">
      <c r="A998" s="12">
        <v>997</v>
      </c>
      <c r="B998" s="10">
        <f t="shared" si="77"/>
        <v>6.3</v>
      </c>
      <c r="C998" s="2">
        <f>Table134789[[#This Row],[Number]]*1000000*Table134789[[#This Row],[Multiplier]]</f>
        <v>6281100000</v>
      </c>
      <c r="D998" s="6">
        <f t="shared" si="80"/>
        <v>6.3758585757271733E-3</v>
      </c>
      <c r="E998" s="6">
        <f>Table134789[[#This Row],[Calibration Value]]/Constants!$B$1</f>
        <v>156.8416218965379</v>
      </c>
      <c r="F998" s="6">
        <f t="shared" si="81"/>
        <v>9.5524669245832736E-3</v>
      </c>
      <c r="G998" s="6">
        <f>$C998/Constants!$B$2</f>
        <v>104.685</v>
      </c>
      <c r="H998" s="9">
        <f t="shared" si="78"/>
        <v>4.0651572577673738E-5</v>
      </c>
      <c r="I998" s="9">
        <f t="shared" si="79"/>
        <v>9.1249624345257426E-5</v>
      </c>
      <c r="J998" s="10">
        <f>Table134789[[#This Row],[G Mass Ratio (kg)]]*1000</f>
        <v>4.0651572577673739E-2</v>
      </c>
      <c r="K998" s="10">
        <f>Table134789[[#This Row],[G Mass Ratio (kt)]]*1000</f>
        <v>9.1249624345257421E-2</v>
      </c>
    </row>
    <row r="999" spans="1:11" x14ac:dyDescent="0.25">
      <c r="A999" s="12">
        <v>998</v>
      </c>
      <c r="B999" s="10">
        <f t="shared" si="77"/>
        <v>6.3</v>
      </c>
      <c r="C999" s="2">
        <f>Table134789[[#This Row],[Number]]*1000000*Table134789[[#This Row],[Multiplier]]</f>
        <v>6287400000</v>
      </c>
      <c r="D999" s="6">
        <f t="shared" si="80"/>
        <v>6.3694699398797522E-3</v>
      </c>
      <c r="E999" s="6">
        <f>Table134789[[#This Row],[Calibration Value]]/Constants!$B$1</f>
        <v>156.99893545912218</v>
      </c>
      <c r="F999" s="6">
        <f t="shared" si="81"/>
        <v>9.5428953144383998E-3</v>
      </c>
      <c r="G999" s="6">
        <f>$C999/Constants!$B$2</f>
        <v>104.79</v>
      </c>
      <c r="H999" s="9">
        <f t="shared" si="78"/>
        <v>4.0570147315031775E-5</v>
      </c>
      <c r="I999" s="9">
        <f t="shared" si="79"/>
        <v>9.1066850982330364E-5</v>
      </c>
      <c r="J999" s="10">
        <f>Table134789[[#This Row],[G Mass Ratio (kg)]]*1000</f>
        <v>4.0570147315031772E-2</v>
      </c>
      <c r="K999" s="10">
        <f>Table134789[[#This Row],[G Mass Ratio (kt)]]*1000</f>
        <v>9.1066850982330361E-2</v>
      </c>
    </row>
    <row r="1000" spans="1:11" x14ac:dyDescent="0.25">
      <c r="A1000" s="12">
        <v>999</v>
      </c>
      <c r="B1000" s="10">
        <f t="shared" si="77"/>
        <v>6.3</v>
      </c>
      <c r="C1000" s="2">
        <f>Table134789[[#This Row],[Number]]*1000000*Table134789[[#This Row],[Multiplier]]</f>
        <v>6293700000</v>
      </c>
      <c r="D1000" s="6">
        <f t="shared" si="80"/>
        <v>6.3630940940940873E-3</v>
      </c>
      <c r="E1000" s="6">
        <f>Table134789[[#This Row],[Calibration Value]]/Constants!$B$1</f>
        <v>157.15624902170646</v>
      </c>
      <c r="F1000" s="6">
        <f t="shared" si="81"/>
        <v>9.5333428666761998E-3</v>
      </c>
      <c r="G1000" s="6">
        <f>$C1000/Constants!$B$2</f>
        <v>104.895</v>
      </c>
      <c r="H1000" s="9">
        <f t="shared" si="78"/>
        <v>4.0488966450295053E-5</v>
      </c>
      <c r="I1000" s="9">
        <f t="shared" si="79"/>
        <v>9.0884626213605987E-5</v>
      </c>
      <c r="J1000" s="10">
        <f>Table134789[[#This Row],[G Mass Ratio (kg)]]*1000</f>
        <v>4.0488966450295052E-2</v>
      </c>
      <c r="K1000" s="10">
        <f>Table134789[[#This Row],[G Mass Ratio (kt)]]*1000</f>
        <v>9.088462621360599E-2</v>
      </c>
    </row>
    <row r="1001" spans="1:11" x14ac:dyDescent="0.25">
      <c r="A1001" s="12">
        <v>1000</v>
      </c>
      <c r="B1001" s="10">
        <f t="shared" si="77"/>
        <v>6.3</v>
      </c>
      <c r="C1001" s="2">
        <f>Table134789[[#This Row],[Number]]*1000000*Table134789[[#This Row],[Multiplier]]</f>
        <v>6300000000</v>
      </c>
      <c r="D1001" s="6">
        <f t="shared" si="80"/>
        <v>6.3567309999999922E-3</v>
      </c>
      <c r="E1001" s="6">
        <f>Table134789[[#This Row],[Calibration Value]]/Constants!$B$1</f>
        <v>157.31356258429076</v>
      </c>
      <c r="F1001" s="6">
        <f t="shared" si="81"/>
        <v>9.5238095238095247E-3</v>
      </c>
      <c r="G1001" s="6">
        <f>$C1001/Constants!$B$2</f>
        <v>105</v>
      </c>
      <c r="H1001" s="9">
        <f t="shared" si="78"/>
        <v>4.0408029006360902E-5</v>
      </c>
      <c r="I1001" s="9">
        <f t="shared" si="79"/>
        <v>9.0702947845805004E-5</v>
      </c>
      <c r="J1001" s="10">
        <f>Table134789[[#This Row],[G Mass Ratio (kg)]]*1000</f>
        <v>4.0408029006360903E-2</v>
      </c>
      <c r="K1001" s="10">
        <f>Table134789[[#This Row],[G Mass Ratio (kt)]]*1000</f>
        <v>9.0702947845805001E-2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E8E7-3830-4032-AD82-595A26B4E549}">
  <dimension ref="A1:B8"/>
  <sheetViews>
    <sheetView workbookViewId="0">
      <selection activeCell="D21" sqref="D21"/>
    </sheetView>
  </sheetViews>
  <sheetFormatPr defaultRowHeight="15" x14ac:dyDescent="0.25"/>
  <cols>
    <col min="1" max="1" width="43.7109375" bestFit="1" customWidth="1"/>
    <col min="2" max="2" width="24.28515625" bestFit="1" customWidth="1"/>
  </cols>
  <sheetData>
    <row r="1" spans="1:2" x14ac:dyDescent="0.25">
      <c r="A1" t="s">
        <v>0</v>
      </c>
      <c r="B1" s="1">
        <v>40047405.299999952</v>
      </c>
    </row>
    <row r="2" spans="1:2" x14ac:dyDescent="0.25">
      <c r="A2" t="s">
        <v>1</v>
      </c>
      <c r="B2" s="1">
        <v>60000000</v>
      </c>
    </row>
    <row r="3" spans="1:2" x14ac:dyDescent="0.25">
      <c r="A3" t="s">
        <v>2</v>
      </c>
      <c r="B3" s="2">
        <v>30000000000</v>
      </c>
    </row>
    <row r="4" spans="1:2" x14ac:dyDescent="0.25">
      <c r="A4" t="s">
        <v>3</v>
      </c>
      <c r="B4" s="2">
        <v>576000000</v>
      </c>
    </row>
    <row r="5" spans="1:2" x14ac:dyDescent="0.25">
      <c r="A5" t="s">
        <v>36</v>
      </c>
      <c r="B5" s="6">
        <f>B1/B2</f>
        <v>0.66745675499999924</v>
      </c>
    </row>
    <row r="6" spans="1:2" x14ac:dyDescent="0.25">
      <c r="A6" t="s">
        <v>35</v>
      </c>
      <c r="B6" s="6">
        <f>POWER(B5,2)</f>
        <v>0.445498519795129</v>
      </c>
    </row>
    <row r="7" spans="1:2" x14ac:dyDescent="0.25">
      <c r="A7" t="s">
        <v>136</v>
      </c>
      <c r="B7" s="1">
        <f>POWER($B$1,2)</f>
        <v>1603794671262464.3</v>
      </c>
    </row>
    <row r="8" spans="1:2" x14ac:dyDescent="0.25">
      <c r="A8" t="s">
        <v>137</v>
      </c>
      <c r="B8" s="1">
        <f>POWER($B$2,2)</f>
        <v>3600000000000000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F408-681B-4B27-B983-53F6869E67D6}">
  <dimension ref="A1:H40"/>
  <sheetViews>
    <sheetView workbookViewId="0">
      <selection activeCell="B16" sqref="B16"/>
    </sheetView>
  </sheetViews>
  <sheetFormatPr defaultRowHeight="15" x14ac:dyDescent="0.25"/>
  <cols>
    <col min="1" max="1" width="24.28515625" style="1" bestFit="1" customWidth="1"/>
    <col min="2" max="2" width="25" style="1" customWidth="1"/>
    <col min="3" max="3" width="25.28515625" style="2" bestFit="1" customWidth="1"/>
    <col min="4" max="4" width="28.5703125" bestFit="1" customWidth="1"/>
    <col min="5" max="6" width="19.7109375" bestFit="1" customWidth="1"/>
    <col min="7" max="7" width="18.42578125" bestFit="1" customWidth="1"/>
    <col min="8" max="8" width="20.42578125" style="14" bestFit="1" customWidth="1"/>
  </cols>
  <sheetData>
    <row r="1" spans="1:8" s="1" customFormat="1" x14ac:dyDescent="0.25">
      <c r="A1" s="1" t="s">
        <v>4</v>
      </c>
      <c r="B1" s="1" t="s">
        <v>14</v>
      </c>
      <c r="C1" s="1" t="s">
        <v>140</v>
      </c>
      <c r="D1" s="1" t="s">
        <v>145</v>
      </c>
      <c r="E1" s="1" t="s">
        <v>135</v>
      </c>
      <c r="F1" s="1" t="s">
        <v>142</v>
      </c>
      <c r="G1" s="1" t="s">
        <v>143</v>
      </c>
      <c r="H1" s="2" t="s">
        <v>144</v>
      </c>
    </row>
    <row r="2" spans="1:8" x14ac:dyDescent="0.25">
      <c r="A2" s="1" t="s">
        <v>123</v>
      </c>
      <c r="B2" s="1" t="s">
        <v>124</v>
      </c>
      <c r="C2" s="2">
        <f>Constants!$B$7*Table111[[#This Row],[Kilogram Ratio]]</f>
        <v>1603794671262464.3</v>
      </c>
      <c r="D2" s="2">
        <f>SQRT(Table111[[#This Row],[Mass Calibration Value]])</f>
        <v>40047405.299999952</v>
      </c>
      <c r="E2" s="13">
        <v>1</v>
      </c>
      <c r="F2" s="13">
        <f>1/Table111[[#This Row],[Kilogram Ratio]]</f>
        <v>1</v>
      </c>
      <c r="G2" s="13">
        <f t="shared" ref="G2:G8" si="0">1/H2</f>
        <v>2.2446763694296203</v>
      </c>
      <c r="H2" s="13">
        <f>Table111[[#This Row],[Kilogram Ratio]]*Constants!$B$6</f>
        <v>0.445498519795129</v>
      </c>
    </row>
    <row r="3" spans="1:8" x14ac:dyDescent="0.25">
      <c r="A3" s="1" t="s">
        <v>151</v>
      </c>
      <c r="B3" s="1" t="s">
        <v>152</v>
      </c>
      <c r="C3" s="2">
        <f>Constants!$B$7*Table111[[#This Row],[Kilogram Ratio]]</f>
        <v>3599999999999999.5</v>
      </c>
      <c r="D3" s="2">
        <f>SQRT(Table111[[#This Row],[Mass Calibration Value]])</f>
        <v>59999999.999999993</v>
      </c>
      <c r="E3" s="13">
        <f>1/Constants!$B$6</f>
        <v>2.2446763694296203</v>
      </c>
      <c r="F3" s="13">
        <f>1/Table111[[#This Row],[Kilogram Ratio]]</f>
        <v>0.445498519795129</v>
      </c>
      <c r="G3" s="13">
        <f t="shared" ref="G3" si="1">1/H3</f>
        <v>1</v>
      </c>
      <c r="H3" s="13">
        <f>Table111[[#This Row],[Kilogram Ratio]]*Constants!$B$6</f>
        <v>1</v>
      </c>
    </row>
    <row r="4" spans="1:8" x14ac:dyDescent="0.25">
      <c r="A4" s="1" t="s">
        <v>138</v>
      </c>
      <c r="B4" s="1" t="s">
        <v>139</v>
      </c>
      <c r="C4" s="2">
        <f>Constants!$B$7*Table111[[#This Row],[Kilogram Ratio]]</f>
        <v>45466809108848.656</v>
      </c>
      <c r="D4" s="2">
        <f>SQRT(Table111[[#This Row],[Mass Calibration Value]])</f>
        <v>6742908.0602399334</v>
      </c>
      <c r="E4" s="13">
        <v>2.834952E-2</v>
      </c>
      <c r="F4" s="13">
        <f>1/Table111[[#This Row],[Kilogram Ratio]]</f>
        <v>35.273965837869568</v>
      </c>
      <c r="G4" s="13">
        <f t="shared" si="0"/>
        <v>79.178637572333514</v>
      </c>
      <c r="H4" s="13">
        <f>Table111[[#This Row],[Kilogram Ratio]]*Constants!$B$6</f>
        <v>1.2629669196902405E-2</v>
      </c>
    </row>
    <row r="5" spans="1:8" x14ac:dyDescent="0.25">
      <c r="A5" s="1" t="s">
        <v>141</v>
      </c>
      <c r="B5" s="1" t="s">
        <v>146</v>
      </c>
      <c r="C5" s="2">
        <f>Constants!$B$7*Table111[[#This Row],[Kilogram Ratio]]</f>
        <v>727469074045152.25</v>
      </c>
      <c r="D5" s="2">
        <f>SQRT(Table111[[#This Row],[Mass Calibration Value]])</f>
        <v>26971634.619450714</v>
      </c>
      <c r="E5" s="13">
        <v>0.45359240000000001</v>
      </c>
      <c r="F5" s="13">
        <f>1/Table111[[#This Row],[Kilogram Ratio]]</f>
        <v>2.2046224760379585</v>
      </c>
      <c r="G5" s="13">
        <f t="shared" si="0"/>
        <v>4.9486639754758244</v>
      </c>
      <c r="H5" s="13">
        <f>Table111[[#This Row],[Kilogram Ratio]]*Constants!$B$6</f>
        <v>0.20207474279032006</v>
      </c>
    </row>
    <row r="6" spans="1:8" x14ac:dyDescent="0.25">
      <c r="A6" s="1" t="s">
        <v>147</v>
      </c>
      <c r="B6" s="1" t="s">
        <v>148</v>
      </c>
      <c r="C6" s="2">
        <f>Constants!$B$7*Table111[[#This Row],[Kilogram Ratio]]</f>
        <v>1.0184566074355328E+16</v>
      </c>
      <c r="D6" s="2">
        <f>SQRT(Table111[[#This Row],[Mass Calibration Value]])</f>
        <v>100918611.13964722</v>
      </c>
      <c r="E6" s="13">
        <v>6.3502929999999997</v>
      </c>
      <c r="F6" s="13">
        <f>1/Table111[[#This Row],[Kilogram Ratio]]</f>
        <v>0.1574730488813666</v>
      </c>
      <c r="G6" s="13">
        <f t="shared" si="0"/>
        <v>0.35347603164603908</v>
      </c>
      <c r="H6" s="13">
        <f>Table111[[#This Row],[Kilogram Ratio]]*Constants!$B$6</f>
        <v>2.8290461317653688</v>
      </c>
    </row>
    <row r="7" spans="1:8" x14ac:dyDescent="0.25">
      <c r="A7" s="1" t="s">
        <v>149</v>
      </c>
      <c r="B7" s="1" t="s">
        <v>153</v>
      </c>
      <c r="C7" s="2">
        <f>Constants!$B$7*Table111[[#This Row],[Kilogram Ratio]]</f>
        <v>1.4549380518626243E+18</v>
      </c>
      <c r="D7" s="2">
        <f>SQRT(Table111[[#This Row],[Mass Calibration Value]])</f>
        <v>1206208129.5790641</v>
      </c>
      <c r="E7" s="13">
        <v>907.18474000000003</v>
      </c>
      <c r="F7" s="13">
        <f>1/Table111[[#This Row],[Kilogram Ratio]]</f>
        <v>1.1023113109243879E-3</v>
      </c>
      <c r="G7" s="13">
        <f t="shared" si="0"/>
        <v>2.4743321513869604E-3</v>
      </c>
      <c r="H7" s="13">
        <f>Table111[[#This Row],[Kilogram Ratio]]*Constants!$B$6</f>
        <v>404.14945885072899</v>
      </c>
    </row>
    <row r="8" spans="1:8" x14ac:dyDescent="0.25">
      <c r="A8" s="1" t="s">
        <v>150</v>
      </c>
      <c r="B8" s="1" t="s">
        <v>154</v>
      </c>
      <c r="C8" s="2">
        <f>Constants!$B$7*Table111[[#This Row],[Kilogram Ratio]]</f>
        <v>1.6295306184068979E+18</v>
      </c>
      <c r="D8" s="2">
        <f>SQRT(Table111[[#This Row],[Mass Calibration Value]])</f>
        <v>1276530696.2258675</v>
      </c>
      <c r="E8" s="13">
        <v>1016.046909</v>
      </c>
      <c r="F8" s="13">
        <f>1/Table111[[#This Row],[Kilogram Ratio]]</f>
        <v>9.8420652741732818E-4</v>
      </c>
      <c r="G8" s="13">
        <f t="shared" si="0"/>
        <v>2.2092251347320619E-3</v>
      </c>
      <c r="H8" s="13">
        <f>Table111[[#This Row],[Kilogram Ratio]]*Constants!$B$6</f>
        <v>452.64739400191615</v>
      </c>
    </row>
    <row r="12" spans="1:8" x14ac:dyDescent="0.25">
      <c r="A12"/>
      <c r="B12"/>
      <c r="C12"/>
    </row>
    <row r="13" spans="1:8" x14ac:dyDescent="0.25">
      <c r="A13"/>
      <c r="B13"/>
      <c r="C13"/>
    </row>
    <row r="14" spans="1:8" x14ac:dyDescent="0.25">
      <c r="A14"/>
      <c r="B14"/>
      <c r="C14"/>
    </row>
    <row r="15" spans="1:8" x14ac:dyDescent="0.25">
      <c r="A15"/>
      <c r="B15"/>
      <c r="C15"/>
    </row>
    <row r="16" spans="1:8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649A-7E73-4792-ABCE-030017D581EE}">
  <dimension ref="A1:K12"/>
  <sheetViews>
    <sheetView workbookViewId="0">
      <selection activeCell="Q18" sqref="Q18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17.8554687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18.42578125" style="1" bestFit="1" customWidth="1"/>
    <col min="11" max="11" width="22.140625" style="5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5" t="s">
        <v>26</v>
      </c>
    </row>
    <row r="2" spans="1:11" x14ac:dyDescent="0.25">
      <c r="A2" s="1" t="s">
        <v>27</v>
      </c>
      <c r="B2" s="1" t="s">
        <v>28</v>
      </c>
      <c r="C2" s="2">
        <v>60000000</v>
      </c>
      <c r="D2" s="6">
        <f t="shared" ref="D2:D8" si="0">1/E2</f>
        <v>0.66745675499999924</v>
      </c>
      <c r="E2" s="6">
        <f>Table13[[#This Row],[Calibration Value]]/Constants!$B$1</f>
        <v>1.4982244055646738</v>
      </c>
      <c r="F2" s="6">
        <f t="shared" ref="F2:F8" si="1">1/G2</f>
        <v>1</v>
      </c>
      <c r="G2" s="6">
        <f>Table13[[#This Row],[Calibration Value]]/Constants!$B$2</f>
        <v>1</v>
      </c>
      <c r="H2" s="7">
        <f t="shared" ref="H2:H8" si="2">POWER($D2,2)</f>
        <v>0.445498519795129</v>
      </c>
      <c r="I2" s="7">
        <f t="shared" ref="I2:I8" si="3">POWER($F2,2)</f>
        <v>1</v>
      </c>
      <c r="J2" s="7">
        <f>Table13[[#This Row],[G Mass Ratio (kg)]]*1000</f>
        <v>445.49851979512903</v>
      </c>
      <c r="K2" s="7">
        <f>Table13[[#This Row],[G Mass Ratio (kt)]]*1000</f>
        <v>1000</v>
      </c>
    </row>
    <row r="3" spans="1:11" x14ac:dyDescent="0.25">
      <c r="A3" s="1" t="s">
        <v>31</v>
      </c>
      <c r="B3" s="1" t="s">
        <v>32</v>
      </c>
      <c r="C3" s="2">
        <v>63000000</v>
      </c>
      <c r="D3" s="6">
        <f t="shared" si="0"/>
        <v>0.63567309999999921</v>
      </c>
      <c r="E3" s="6">
        <f>Table13[[#This Row],[Calibration Value]]/Constants!$B$1</f>
        <v>1.5731356258429077</v>
      </c>
      <c r="F3" s="6">
        <f t="shared" si="1"/>
        <v>0.95238095238095233</v>
      </c>
      <c r="G3" s="6">
        <f>$C3/Constants!$B$2</f>
        <v>1.05</v>
      </c>
      <c r="H3" s="7">
        <f t="shared" si="2"/>
        <v>0.40408029006360902</v>
      </c>
      <c r="I3" s="7">
        <f t="shared" si="3"/>
        <v>0.90702947845804982</v>
      </c>
      <c r="J3" s="7">
        <f>Table13[[#This Row],[G Mass Ratio (kg)]]*1000</f>
        <v>404.08029006360903</v>
      </c>
      <c r="K3" s="7">
        <f>Table13[[#This Row],[G Mass Ratio (kt)]]*1000</f>
        <v>907.02947845804977</v>
      </c>
    </row>
    <row r="4" spans="1:11" x14ac:dyDescent="0.25">
      <c r="A4" s="1" t="s">
        <v>54</v>
      </c>
      <c r="B4" s="1" t="s">
        <v>55</v>
      </c>
      <c r="C4" s="2">
        <v>1575000000</v>
      </c>
      <c r="D4" s="6">
        <f t="shared" si="0"/>
        <v>2.5426923999999969E-2</v>
      </c>
      <c r="E4" s="6">
        <f>Table13[[#This Row],[Calibration Value]]/Constants!$B$1</f>
        <v>39.328390646072691</v>
      </c>
      <c r="F4" s="6">
        <f t="shared" si="1"/>
        <v>3.8095238095238099E-2</v>
      </c>
      <c r="G4" s="6">
        <f>$C4/Constants!$B$2</f>
        <v>26.25</v>
      </c>
      <c r="H4" s="7">
        <f t="shared" si="2"/>
        <v>6.4652846410177443E-4</v>
      </c>
      <c r="I4" s="7">
        <f t="shared" si="3"/>
        <v>1.4512471655328801E-3</v>
      </c>
      <c r="J4" s="7">
        <f>Table13[[#This Row],[G Mass Ratio (kg)]]*1000</f>
        <v>0.64652846410177445</v>
      </c>
      <c r="K4" s="7">
        <f>Table13[[#This Row],[G Mass Ratio (kt)]]*1000</f>
        <v>1.45124716553288</v>
      </c>
    </row>
    <row r="5" spans="1:11" x14ac:dyDescent="0.25">
      <c r="A5" s="1" t="s">
        <v>37</v>
      </c>
      <c r="B5" s="1" t="s">
        <v>38</v>
      </c>
      <c r="C5" s="2">
        <v>76500000</v>
      </c>
      <c r="D5" s="6">
        <f t="shared" si="0"/>
        <v>0.5234954941176464</v>
      </c>
      <c r="E5" s="6">
        <f>Table13[[#This Row],[Calibration Value]]/Constants!$B$1</f>
        <v>1.9102361170949593</v>
      </c>
      <c r="F5" s="6">
        <f t="shared" si="1"/>
        <v>0.78431372549019618</v>
      </c>
      <c r="G5" s="6">
        <f>$C5/Constants!$B$2</f>
        <v>1.2749999999999999</v>
      </c>
      <c r="H5" s="7">
        <f t="shared" si="2"/>
        <v>0.27404753236147877</v>
      </c>
      <c r="I5" s="7">
        <f t="shared" si="3"/>
        <v>0.61514801999231083</v>
      </c>
      <c r="J5" s="7">
        <f>Table13[[#This Row],[G Mass Ratio (kg)]]*1000</f>
        <v>274.04753236147877</v>
      </c>
      <c r="K5" s="7">
        <f>Table13[[#This Row],[G Mass Ratio (kt)]]*1000</f>
        <v>615.14801999231088</v>
      </c>
    </row>
    <row r="6" spans="1:11" x14ac:dyDescent="0.25">
      <c r="A6" s="1" t="s">
        <v>33</v>
      </c>
      <c r="B6" s="1" t="s">
        <v>34</v>
      </c>
      <c r="C6" s="2">
        <v>226800</v>
      </c>
      <c r="D6" s="6">
        <f t="shared" si="0"/>
        <v>176.5758611111109</v>
      </c>
      <c r="E6" s="6">
        <f>Table13[[#This Row],[Calibration Value]]/Constants!$B$1</f>
        <v>5.6632882530344673E-3</v>
      </c>
      <c r="F6" s="6">
        <f t="shared" si="1"/>
        <v>264.55026455026456</v>
      </c>
      <c r="G6" s="6">
        <f>$C6/Constants!$B$2</f>
        <v>3.7799999999999999E-3</v>
      </c>
      <c r="H6" s="7">
        <f t="shared" si="2"/>
        <v>31179.034727130325</v>
      </c>
      <c r="I6" s="7">
        <f t="shared" si="3"/>
        <v>69986.842473614961</v>
      </c>
      <c r="J6" s="7">
        <f>Table13[[#This Row],[G Mass Ratio (kg)]]*1000</f>
        <v>31179034.727130324</v>
      </c>
      <c r="K6" s="7">
        <f>Table13[[#This Row],[G Mass Ratio (kt)]]*1000</f>
        <v>69986842.473614961</v>
      </c>
    </row>
    <row r="7" spans="1:11" x14ac:dyDescent="0.25">
      <c r="A7" s="1" t="s">
        <v>52</v>
      </c>
      <c r="B7" s="1" t="s">
        <v>16</v>
      </c>
      <c r="C7" s="2">
        <v>48000000</v>
      </c>
      <c r="D7" s="6">
        <f t="shared" si="0"/>
        <v>0.83432094374999899</v>
      </c>
      <c r="E7" s="6">
        <f>Table13[[#This Row],[Calibration Value]]/Constants!$B$1</f>
        <v>1.1985795244517392</v>
      </c>
      <c r="F7" s="6">
        <f t="shared" si="1"/>
        <v>1.25</v>
      </c>
      <c r="G7" s="6">
        <f>$C7/Constants!$B$2</f>
        <v>0.8</v>
      </c>
      <c r="H7" s="7">
        <f t="shared" si="2"/>
        <v>0.69609143717988897</v>
      </c>
      <c r="I7" s="7">
        <f t="shared" si="3"/>
        <v>1.5625</v>
      </c>
      <c r="J7" s="7">
        <f>Table13[[#This Row],[G Mass Ratio (kg)]]*1000</f>
        <v>696.091437179889</v>
      </c>
      <c r="K7" s="7">
        <f>Table13[[#This Row],[G Mass Ratio (kt)]]*1000</f>
        <v>1562.5</v>
      </c>
    </row>
    <row r="8" spans="1:11" x14ac:dyDescent="0.25">
      <c r="A8" s="1" t="s">
        <v>51</v>
      </c>
      <c r="B8" s="1" t="s">
        <v>53</v>
      </c>
      <c r="C8" s="2">
        <v>81900000</v>
      </c>
      <c r="D8" s="6">
        <f t="shared" si="0"/>
        <v>0.48897930769230713</v>
      </c>
      <c r="E8" s="6">
        <f>Table13[[#This Row],[Calibration Value]]/Constants!$B$1</f>
        <v>2.0450763135957799</v>
      </c>
      <c r="F8" s="6">
        <f t="shared" si="1"/>
        <v>0.73260073260073255</v>
      </c>
      <c r="G8" s="6">
        <f>$C8/Constants!$B$2</f>
        <v>1.365</v>
      </c>
      <c r="H8" s="7">
        <f t="shared" si="2"/>
        <v>0.23910076335124797</v>
      </c>
      <c r="I8" s="7">
        <f t="shared" si="3"/>
        <v>0.53670383340713002</v>
      </c>
      <c r="J8" s="7">
        <f>Table13[[#This Row],[G Mass Ratio (kg)]]*1000</f>
        <v>239.10076335124796</v>
      </c>
      <c r="K8" s="7">
        <f>Table13[[#This Row],[G Mass Ratio (kt)]]*1000</f>
        <v>536.70383340712999</v>
      </c>
    </row>
    <row r="9" spans="1:11" x14ac:dyDescent="0.25">
      <c r="D9" s="6"/>
      <c r="E9" s="6"/>
      <c r="F9" s="6"/>
      <c r="G9" s="6"/>
      <c r="H9" s="7"/>
      <c r="I9" s="7"/>
      <c r="J9" s="5"/>
    </row>
    <row r="10" spans="1:11" x14ac:dyDescent="0.25">
      <c r="D10" s="6"/>
      <c r="E10" s="6"/>
      <c r="F10" s="6"/>
      <c r="G10" s="6"/>
      <c r="H10" s="7"/>
      <c r="I10" s="7"/>
      <c r="J10" s="5"/>
    </row>
    <row r="12" spans="1:11" x14ac:dyDescent="0.25">
      <c r="A12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BEC7-3340-453A-BEDF-9A8183304208}">
  <dimension ref="A1:L11"/>
  <sheetViews>
    <sheetView tabSelected="1" workbookViewId="0">
      <selection activeCell="A5" sqref="A5:XFD5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25.4257812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18.42578125" style="1" bestFit="1" customWidth="1"/>
    <col min="11" max="11" width="22.140625" style="5" bestFit="1" customWidth="1"/>
    <col min="12" max="12" width="18.140625" bestFit="1" customWidth="1"/>
  </cols>
  <sheetData>
    <row r="1" spans="1:12" s="1" customFormat="1" x14ac:dyDescent="0.25">
      <c r="A1" s="1" t="s">
        <v>4</v>
      </c>
      <c r="B1" s="1" t="s">
        <v>14</v>
      </c>
      <c r="C1" s="1" t="s">
        <v>5</v>
      </c>
      <c r="D1" s="1" t="s">
        <v>140</v>
      </c>
      <c r="E1" s="1" t="s">
        <v>7</v>
      </c>
      <c r="F1" s="1" t="s">
        <v>29</v>
      </c>
      <c r="G1" s="1" t="s">
        <v>8</v>
      </c>
      <c r="H1" s="1" t="s">
        <v>30</v>
      </c>
      <c r="I1" s="1" t="s">
        <v>23</v>
      </c>
      <c r="J1" s="1" t="s">
        <v>24</v>
      </c>
      <c r="K1" s="1" t="s">
        <v>25</v>
      </c>
      <c r="L1" s="5" t="s">
        <v>26</v>
      </c>
    </row>
    <row r="2" spans="1:12" x14ac:dyDescent="0.25">
      <c r="A2" s="1" t="s">
        <v>27</v>
      </c>
      <c r="B2" s="1" t="s">
        <v>28</v>
      </c>
      <c r="C2" s="2">
        <v>60000000</v>
      </c>
      <c r="D2" s="2">
        <f>Constants!$B$2/Table1312[[#This Row],[G Mass Ratio (kt)]]</f>
        <v>60000000</v>
      </c>
      <c r="E2" s="6">
        <f t="shared" ref="E2:E7" si="0">1/F2</f>
        <v>0.66745675499999924</v>
      </c>
      <c r="F2" s="6">
        <f>Table1312[[#This Row],[Calibration Value]]/Constants!$B$1</f>
        <v>1.4982244055646738</v>
      </c>
      <c r="G2" s="6">
        <f t="shared" ref="G2:G7" si="1">1/H2</f>
        <v>1</v>
      </c>
      <c r="H2" s="6">
        <f>Table1312[[#This Row],[Calibration Value]]/Constants!$B$2</f>
        <v>1</v>
      </c>
      <c r="I2" s="7">
        <f t="shared" ref="I2:I7" si="2">POWER($E2,2)</f>
        <v>0.445498519795129</v>
      </c>
      <c r="J2" s="7">
        <f t="shared" ref="J2:J7" si="3">POWER($G2,2)</f>
        <v>1</v>
      </c>
      <c r="K2" s="7">
        <f>Table1312[[#This Row],[G Mass Ratio (kg)]]*1000</f>
        <v>445.49851979512903</v>
      </c>
      <c r="L2" s="7">
        <f>Table1312[[#This Row],[G Mass Ratio (kt)]]*1000</f>
        <v>1000</v>
      </c>
    </row>
    <row r="3" spans="1:12" x14ac:dyDescent="0.25">
      <c r="A3" s="1" t="s">
        <v>125</v>
      </c>
      <c r="B3" s="1" t="s">
        <v>126</v>
      </c>
      <c r="C3" s="2">
        <v>60060515</v>
      </c>
      <c r="D3" s="2">
        <f>Constants!$B$2/Table1312[[#This Row],[G Mass Ratio (kt)]]</f>
        <v>60121091.034420416</v>
      </c>
      <c r="E3" s="6">
        <f t="shared" si="0"/>
        <v>0.66678424752102028</v>
      </c>
      <c r="F3" s="6">
        <f>Table1312[[#This Row],[Calibration Value]]/Constants!$B$1</f>
        <v>1.4997354897297197</v>
      </c>
      <c r="G3" s="6">
        <f t="shared" si="1"/>
        <v>0.99899243288206907</v>
      </c>
      <c r="H3" s="6">
        <f>$C3/Constants!$B$2</f>
        <v>1.0010085833333333</v>
      </c>
      <c r="I3" s="7">
        <f t="shared" si="2"/>
        <v>0.44460123274217322</v>
      </c>
      <c r="J3" s="7">
        <f t="shared" si="3"/>
        <v>0.99798588095563523</v>
      </c>
      <c r="K3" s="7">
        <f>Table1312[[#This Row],[G Mass Ratio (kg)]]*1000</f>
        <v>444.60123274217324</v>
      </c>
      <c r="L3" s="7">
        <f>Table1312[[#This Row],[G Mass Ratio (kt)]]*1000</f>
        <v>997.98588095563525</v>
      </c>
    </row>
    <row r="4" spans="1:12" x14ac:dyDescent="0.25">
      <c r="A4" s="1" t="s">
        <v>131</v>
      </c>
      <c r="B4" s="1" t="s">
        <v>127</v>
      </c>
      <c r="C4" s="2">
        <v>60078118</v>
      </c>
      <c r="D4" s="2">
        <f>Constants!$B$2/Table1312[[#This Row],[G Mass Ratio (kt)]]</f>
        <v>60156337.707032077</v>
      </c>
      <c r="E4" s="6">
        <f t="shared" si="0"/>
        <v>0.66658887849982174</v>
      </c>
      <c r="F4" s="6">
        <f>Table1312[[#This Row],[Calibration Value]]/Constants!$B$1</f>
        <v>1.5001750437999055</v>
      </c>
      <c r="G4" s="6">
        <f t="shared" si="1"/>
        <v>0.99869972624641801</v>
      </c>
      <c r="H4" s="6">
        <f>$C4/Constants!$B$2</f>
        <v>1.0013019666666667</v>
      </c>
      <c r="I4" s="7">
        <f t="shared" si="2"/>
        <v>0.4443407329396501</v>
      </c>
      <c r="J4" s="7">
        <f t="shared" si="3"/>
        <v>0.99740114320467022</v>
      </c>
      <c r="K4" s="7">
        <f>Table1312[[#This Row],[G Mass Ratio (kg)]]*1000</f>
        <v>444.34073293965008</v>
      </c>
      <c r="L4" s="7">
        <f>Table1312[[#This Row],[G Mass Ratio (kt)]]*1000</f>
        <v>997.40114320467023</v>
      </c>
    </row>
    <row r="5" spans="1:12" x14ac:dyDescent="0.25">
      <c r="A5" s="1" t="s">
        <v>132</v>
      </c>
      <c r="B5" s="1" t="s">
        <v>128</v>
      </c>
      <c r="C5" s="2">
        <v>60112694</v>
      </c>
      <c r="D5" s="2">
        <f>Constants!$B$2/Table1312[[#This Row],[G Mass Ratio (kt)]]</f>
        <v>60225599.665627271</v>
      </c>
      <c r="E5" s="6">
        <f t="shared" si="0"/>
        <v>0.66620546568749606</v>
      </c>
      <c r="F5" s="6">
        <f>Table1312[[#This Row],[Calibration Value]]/Constants!$B$1</f>
        <v>1.501038420584019</v>
      </c>
      <c r="G5" s="6">
        <f t="shared" si="1"/>
        <v>0.99812528781358556</v>
      </c>
      <c r="H5" s="6">
        <f>$C5/Constants!$B$2</f>
        <v>1.0018782333333334</v>
      </c>
      <c r="I5" s="7">
        <f t="shared" si="2"/>
        <v>0.44382972251189351</v>
      </c>
      <c r="J5" s="7">
        <f t="shared" si="3"/>
        <v>0.99625409017295297</v>
      </c>
      <c r="K5" s="7">
        <f>Table1312[[#This Row],[G Mass Ratio (kg)]]*1000</f>
        <v>443.82972251189352</v>
      </c>
      <c r="L5" s="7">
        <f>Table1312[[#This Row],[G Mass Ratio (kt)]]*1000</f>
        <v>996.25409017295294</v>
      </c>
    </row>
    <row r="6" spans="1:12" x14ac:dyDescent="0.25">
      <c r="A6" s="1" t="s">
        <v>133</v>
      </c>
      <c r="B6" s="1" t="s">
        <v>129</v>
      </c>
      <c r="C6" s="2">
        <v>60160560</v>
      </c>
      <c r="D6" s="2">
        <f>Constants!$B$2/Table1312[[#This Row],[G Mass Ratio (kt)]]</f>
        <v>60321549.658559993</v>
      </c>
      <c r="E6" s="6">
        <f t="shared" si="0"/>
        <v>0.66567540760923694</v>
      </c>
      <c r="F6" s="6">
        <f>Table1312[[#This Row],[Calibration Value]]/Constants!$B$1</f>
        <v>1.5022336540739649</v>
      </c>
      <c r="G6" s="6">
        <f t="shared" si="1"/>
        <v>0.997331141864371</v>
      </c>
      <c r="H6" s="6">
        <f>$C6/Constants!$B$2</f>
        <v>1.0026759999999999</v>
      </c>
      <c r="I6" s="7">
        <f t="shared" si="2"/>
        <v>0.44312374829572376</v>
      </c>
      <c r="J6" s="7">
        <f t="shared" si="3"/>
        <v>0.99466940653249014</v>
      </c>
      <c r="K6" s="7">
        <f>Table1312[[#This Row],[G Mass Ratio (kg)]]*1000</f>
        <v>443.12374829572377</v>
      </c>
      <c r="L6" s="7">
        <f>Table1312[[#This Row],[G Mass Ratio (kt)]]*1000</f>
        <v>994.66940653249014</v>
      </c>
    </row>
    <row r="7" spans="1:12" x14ac:dyDescent="0.25">
      <c r="A7" s="1" t="s">
        <v>134</v>
      </c>
      <c r="B7" s="1" t="s">
        <v>130</v>
      </c>
      <c r="C7" s="2">
        <v>60221408</v>
      </c>
      <c r="D7" s="2">
        <f>Constants!$B$2/Table1312[[#This Row],[G Mass Ratio (kt)]]</f>
        <v>60443633.025041059</v>
      </c>
      <c r="E7" s="6">
        <f t="shared" si="0"/>
        <v>0.66500280597889627</v>
      </c>
      <c r="F7" s="6">
        <f>Table1312[[#This Row],[Calibration Value]]/Constants!$B$1</f>
        <v>1.5037530533844616</v>
      </c>
      <c r="G7" s="6">
        <f t="shared" si="1"/>
        <v>0.99632343368657217</v>
      </c>
      <c r="H7" s="6">
        <f>$C7/Constants!$B$2</f>
        <v>1.0036901333333332</v>
      </c>
      <c r="I7" s="7">
        <f t="shared" si="2"/>
        <v>0.44222873195980555</v>
      </c>
      <c r="J7" s="7">
        <f t="shared" si="3"/>
        <v>0.99266038451300131</v>
      </c>
      <c r="K7" s="7">
        <f>Table1312[[#This Row],[G Mass Ratio (kg)]]*1000</f>
        <v>442.22873195980554</v>
      </c>
      <c r="L7" s="7">
        <f>Table1312[[#This Row],[G Mass Ratio (kt)]]*1000</f>
        <v>992.6603845130013</v>
      </c>
    </row>
    <row r="8" spans="1:12" x14ac:dyDescent="0.25">
      <c r="D8" s="6"/>
      <c r="E8" s="6"/>
      <c r="F8" s="6"/>
      <c r="G8" s="6"/>
      <c r="H8" s="7"/>
      <c r="I8" s="7"/>
      <c r="J8" s="5"/>
    </row>
    <row r="9" spans="1:12" x14ac:dyDescent="0.25">
      <c r="D9" s="6"/>
      <c r="E9" s="6"/>
      <c r="F9" s="6"/>
      <c r="G9" s="6"/>
      <c r="H9" s="7"/>
      <c r="I9" s="7"/>
      <c r="J9" s="5"/>
    </row>
    <row r="11" spans="1:12" x14ac:dyDescent="0.25">
      <c r="A11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9C19-871C-4CD2-A066-2198C82BB544}">
  <dimension ref="A1:K20"/>
  <sheetViews>
    <sheetView workbookViewId="0">
      <selection activeCell="F26" sqref="F26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17.8554687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23.140625" style="1" bestFit="1" customWidth="1"/>
    <col min="11" max="11" width="22.140625" style="5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5" t="s">
        <v>26</v>
      </c>
    </row>
    <row r="2" spans="1:11" x14ac:dyDescent="0.25">
      <c r="A2" s="1" t="s">
        <v>31</v>
      </c>
      <c r="B2" s="1" t="s">
        <v>32</v>
      </c>
      <c r="C2" s="2">
        <v>63000000</v>
      </c>
      <c r="D2" s="6">
        <f t="shared" ref="D2:D16" si="0">1/E2</f>
        <v>0.63567309999999921</v>
      </c>
      <c r="E2" s="6">
        <f>Table134[[#This Row],[Calibration Value]]/Constants!$B$1</f>
        <v>1.5731356258429077</v>
      </c>
      <c r="F2" s="6">
        <f t="shared" ref="F2:F16" si="1">1/G2</f>
        <v>0.95238095238095233</v>
      </c>
      <c r="G2" s="6">
        <f>$C2/Constants!$B$2</f>
        <v>1.05</v>
      </c>
      <c r="H2" s="7">
        <f t="shared" ref="H2:H16" si="2">POWER($D2,2)</f>
        <v>0.40408029006360902</v>
      </c>
      <c r="I2" s="7">
        <f t="shared" ref="I2:I16" si="3">POWER($F2,2)</f>
        <v>0.90702947845804982</v>
      </c>
      <c r="J2" s="7">
        <f>Table134[[#This Row],[G Mass Ratio (kg)]]*1000</f>
        <v>404.08029006360903</v>
      </c>
      <c r="K2" s="7">
        <f>Table134[[#This Row],[G Mass Ratio (kt)]]*1000</f>
        <v>907.02947845804977</v>
      </c>
    </row>
    <row r="3" spans="1:11" x14ac:dyDescent="0.25">
      <c r="A3" s="1" t="s">
        <v>54</v>
      </c>
      <c r="B3" s="1" t="s">
        <v>55</v>
      </c>
      <c r="C3" s="2">
        <v>1575000000</v>
      </c>
      <c r="D3" s="6">
        <f t="shared" si="0"/>
        <v>2.5426923999999969E-2</v>
      </c>
      <c r="E3" s="6">
        <f>Table134[[#This Row],[Calibration Value]]/Constants!$B$1</f>
        <v>39.328390646072691</v>
      </c>
      <c r="F3" s="6">
        <f t="shared" si="1"/>
        <v>3.8095238095238099E-2</v>
      </c>
      <c r="G3" s="6">
        <f>$C3/Constants!$B$2</f>
        <v>26.25</v>
      </c>
      <c r="H3" s="7">
        <f t="shared" si="2"/>
        <v>6.4652846410177443E-4</v>
      </c>
      <c r="I3" s="7">
        <f t="shared" si="3"/>
        <v>1.4512471655328801E-3</v>
      </c>
      <c r="J3" s="7">
        <f>Table134[[#This Row],[G Mass Ratio (kg)]]*1000</f>
        <v>0.64652846410177445</v>
      </c>
      <c r="K3" s="7">
        <f>Table134[[#This Row],[G Mass Ratio (kt)]]*1000</f>
        <v>1.45124716553288</v>
      </c>
    </row>
    <row r="4" spans="1:11" x14ac:dyDescent="0.25">
      <c r="A4" s="1" t="s">
        <v>37</v>
      </c>
      <c r="B4" s="1" t="s">
        <v>38</v>
      </c>
      <c r="C4" s="2">
        <v>76500000</v>
      </c>
      <c r="D4" s="4">
        <f t="shared" si="0"/>
        <v>0.5234954941176464</v>
      </c>
      <c r="E4" s="6">
        <f>Table134[[#This Row],[Calibration Value]]/Constants!$B$1</f>
        <v>1.9102361170949593</v>
      </c>
      <c r="F4" s="6">
        <f t="shared" si="1"/>
        <v>0.78431372549019618</v>
      </c>
      <c r="G4" s="6">
        <f>$C4/Constants!$B$2</f>
        <v>1.2749999999999999</v>
      </c>
      <c r="H4" s="7">
        <f t="shared" si="2"/>
        <v>0.27404753236147877</v>
      </c>
      <c r="I4" s="7">
        <f t="shared" si="3"/>
        <v>0.61514801999231083</v>
      </c>
      <c r="J4" s="7">
        <f>Table134[[#This Row],[G Mass Ratio (kg)]]*1000</f>
        <v>274.04753236147877</v>
      </c>
      <c r="K4" s="7">
        <f>Table134[[#This Row],[G Mass Ratio (kt)]]*1000</f>
        <v>615.14801999231088</v>
      </c>
    </row>
    <row r="5" spans="1:11" x14ac:dyDescent="0.25">
      <c r="A5" s="1" t="s">
        <v>39</v>
      </c>
      <c r="C5" s="2">
        <v>153000000</v>
      </c>
      <c r="D5" s="4">
        <f t="shared" si="0"/>
        <v>0.2617477470588232</v>
      </c>
      <c r="E5" s="6">
        <f>Table134[[#This Row],[Calibration Value]]/Constants!$B$1</f>
        <v>3.8204722341899187</v>
      </c>
      <c r="F5" s="6">
        <f t="shared" si="1"/>
        <v>0.39215686274509809</v>
      </c>
      <c r="G5" s="6">
        <f>$C5/Constants!$B$2</f>
        <v>2.5499999999999998</v>
      </c>
      <c r="H5" s="7">
        <f t="shared" si="2"/>
        <v>6.8511883090369693E-2</v>
      </c>
      <c r="I5" s="7">
        <f t="shared" si="3"/>
        <v>0.15378700499807771</v>
      </c>
      <c r="J5" s="7">
        <f>Table134[[#This Row],[G Mass Ratio (kg)]]*1000</f>
        <v>68.511883090369693</v>
      </c>
      <c r="K5" s="7">
        <f>Table134[[#This Row],[G Mass Ratio (kt)]]*1000</f>
        <v>153.78700499807772</v>
      </c>
    </row>
    <row r="6" spans="1:11" x14ac:dyDescent="0.25">
      <c r="A6" s="1" t="s">
        <v>40</v>
      </c>
      <c r="C6" s="2">
        <v>2136000000.0000002</v>
      </c>
      <c r="D6" s="6">
        <f t="shared" si="0"/>
        <v>1.8748785252808962E-2</v>
      </c>
      <c r="E6" s="6">
        <f>Table134[[#This Row],[Calibration Value]]/Constants!$B$1</f>
        <v>53.3367888381024</v>
      </c>
      <c r="F6" s="6">
        <f t="shared" si="1"/>
        <v>2.8089887640449437E-2</v>
      </c>
      <c r="G6" s="6">
        <f>$C6/Constants!$B$2</f>
        <v>35.6</v>
      </c>
      <c r="H6" s="7">
        <f t="shared" si="2"/>
        <v>3.5151694845594682E-4</v>
      </c>
      <c r="I6" s="7">
        <f t="shared" si="3"/>
        <v>7.8904178765307404E-4</v>
      </c>
      <c r="J6" s="7">
        <f>Table134[[#This Row],[G Mass Ratio (kg)]]*1000</f>
        <v>0.35151694845594683</v>
      </c>
      <c r="K6" s="7">
        <f>Table134[[#This Row],[G Mass Ratio (kt)]]*1000</f>
        <v>0.78904178765307409</v>
      </c>
    </row>
    <row r="7" spans="1:11" x14ac:dyDescent="0.25">
      <c r="A7" s="1" t="s">
        <v>41</v>
      </c>
      <c r="C7" s="2">
        <v>534000000</v>
      </c>
      <c r="D7" s="6">
        <f t="shared" si="0"/>
        <v>7.4995141011235861E-2</v>
      </c>
      <c r="E7" s="6">
        <f>Table134[[#This Row],[Calibration Value]]/Constants!$B$1</f>
        <v>13.334197209525598</v>
      </c>
      <c r="F7" s="6">
        <f t="shared" si="1"/>
        <v>0.11235955056179775</v>
      </c>
      <c r="G7" s="6">
        <f>$C7/Constants!$B$2</f>
        <v>8.9</v>
      </c>
      <c r="H7" s="7">
        <f t="shared" si="2"/>
        <v>5.6242711752951509E-3</v>
      </c>
      <c r="I7" s="7">
        <f t="shared" si="3"/>
        <v>1.2624668602449185E-2</v>
      </c>
      <c r="J7" s="7">
        <f>Table134[[#This Row],[G Mass Ratio (kg)]]*1000</f>
        <v>5.6242711752951511</v>
      </c>
      <c r="K7" s="7">
        <f>Table134[[#This Row],[G Mass Ratio (kt)]]*1000</f>
        <v>12.624668602449185</v>
      </c>
    </row>
    <row r="8" spans="1:11" x14ac:dyDescent="0.25">
      <c r="A8" s="1" t="s">
        <v>42</v>
      </c>
      <c r="C8" s="2">
        <v>427200000</v>
      </c>
      <c r="D8" s="6">
        <f t="shared" si="0"/>
        <v>9.3743926264044833E-2</v>
      </c>
      <c r="E8" s="6">
        <f>Table134[[#This Row],[Calibration Value]]/Constants!$B$1</f>
        <v>10.667357767620478</v>
      </c>
      <c r="F8" s="6">
        <f t="shared" si="1"/>
        <v>0.1404494382022472</v>
      </c>
      <c r="G8" s="6">
        <f>$C8/Constants!$B$2</f>
        <v>7.12</v>
      </c>
      <c r="H8" s="7">
        <f t="shared" si="2"/>
        <v>8.7879237113986739E-3</v>
      </c>
      <c r="I8" s="7">
        <f t="shared" si="3"/>
        <v>1.9726044691326855E-2</v>
      </c>
      <c r="J8" s="7">
        <f>Table134[[#This Row],[G Mass Ratio (kg)]]*1000</f>
        <v>8.7879237113986743</v>
      </c>
      <c r="K8" s="7">
        <f>Table134[[#This Row],[G Mass Ratio (kt)]]*1000</f>
        <v>19.726044691326855</v>
      </c>
    </row>
    <row r="9" spans="1:11" x14ac:dyDescent="0.25">
      <c r="A9" s="1" t="s">
        <v>43</v>
      </c>
      <c r="C9" s="2">
        <v>356000000</v>
      </c>
      <c r="D9" s="6">
        <f t="shared" si="0"/>
        <v>0.1124927115168538</v>
      </c>
      <c r="E9" s="6">
        <f>Table134[[#This Row],[Calibration Value]]/Constants!$B$1</f>
        <v>8.8894648063503983</v>
      </c>
      <c r="F9" s="6">
        <f t="shared" si="1"/>
        <v>0.16853932584269662</v>
      </c>
      <c r="G9" s="6">
        <f>$C9/Constants!$B$2</f>
        <v>5.9333333333333336</v>
      </c>
      <c r="H9" s="7">
        <f t="shared" si="2"/>
        <v>1.2654610144414092E-2</v>
      </c>
      <c r="I9" s="7">
        <f t="shared" si="3"/>
        <v>2.8405504355510668E-2</v>
      </c>
      <c r="J9" s="7">
        <f>Table134[[#This Row],[G Mass Ratio (kg)]]*1000</f>
        <v>12.654610144414091</v>
      </c>
      <c r="K9" s="7">
        <f>Table134[[#This Row],[G Mass Ratio (kt)]]*1000</f>
        <v>28.405504355510669</v>
      </c>
    </row>
    <row r="10" spans="1:11" x14ac:dyDescent="0.25">
      <c r="A10" s="1" t="s">
        <v>44</v>
      </c>
      <c r="C10" s="2">
        <v>267000000</v>
      </c>
      <c r="D10" s="6">
        <f t="shared" si="0"/>
        <v>0.14999028202247172</v>
      </c>
      <c r="E10" s="6">
        <f>Table134[[#This Row],[Calibration Value]]/Constants!$B$1</f>
        <v>6.6670986047627991</v>
      </c>
      <c r="F10" s="6">
        <f t="shared" si="1"/>
        <v>0.2247191011235955</v>
      </c>
      <c r="G10" s="6">
        <f>$C10/Constants!$B$2</f>
        <v>4.45</v>
      </c>
      <c r="H10" s="7">
        <f t="shared" si="2"/>
        <v>2.2497084701180604E-2</v>
      </c>
      <c r="I10" s="7">
        <f t="shared" si="3"/>
        <v>5.0498674409796739E-2</v>
      </c>
      <c r="J10" s="7">
        <f>Table134[[#This Row],[G Mass Ratio (kg)]]*1000</f>
        <v>22.497084701180604</v>
      </c>
      <c r="K10" s="7">
        <f>Table134[[#This Row],[G Mass Ratio (kt)]]*1000</f>
        <v>50.498674409796742</v>
      </c>
    </row>
    <row r="11" spans="1:11" x14ac:dyDescent="0.25">
      <c r="A11" s="1" t="s">
        <v>45</v>
      </c>
      <c r="C11" s="2">
        <v>178000000</v>
      </c>
      <c r="D11" s="6">
        <f t="shared" si="0"/>
        <v>0.22498542303370761</v>
      </c>
      <c r="E11" s="6">
        <f>Table134[[#This Row],[Calibration Value]]/Constants!$B$1</f>
        <v>4.4447324031751991</v>
      </c>
      <c r="F11" s="6">
        <f t="shared" si="1"/>
        <v>0.33707865168539325</v>
      </c>
      <c r="G11" s="6">
        <f>$C11/Constants!$B$2</f>
        <v>2.9666666666666668</v>
      </c>
      <c r="H11" s="7">
        <f t="shared" si="2"/>
        <v>5.0618440577656368E-2</v>
      </c>
      <c r="I11" s="7">
        <f t="shared" si="3"/>
        <v>0.11362201742204267</v>
      </c>
      <c r="J11" s="7">
        <f>Table134[[#This Row],[G Mass Ratio (kg)]]*1000</f>
        <v>50.618440577656365</v>
      </c>
      <c r="K11" s="7">
        <f>Table134[[#This Row],[G Mass Ratio (kt)]]*1000</f>
        <v>113.62201742204267</v>
      </c>
    </row>
    <row r="12" spans="1:11" x14ac:dyDescent="0.25">
      <c r="A12" s="1" t="s">
        <v>46</v>
      </c>
      <c r="C12" s="2">
        <v>133500000</v>
      </c>
      <c r="D12" s="6">
        <f t="shared" si="0"/>
        <v>0.29998056404494344</v>
      </c>
      <c r="E12" s="6">
        <f>Table134[[#This Row],[Calibration Value]]/Constants!$B$1</f>
        <v>3.3335493023813996</v>
      </c>
      <c r="F12" s="6">
        <f t="shared" si="1"/>
        <v>0.449438202247191</v>
      </c>
      <c r="G12" s="6">
        <f>$C12/Constants!$B$2</f>
        <v>2.2250000000000001</v>
      </c>
      <c r="H12" s="7">
        <f t="shared" si="2"/>
        <v>8.9988338804722415E-2</v>
      </c>
      <c r="I12" s="7">
        <f t="shared" si="3"/>
        <v>0.20199469763918695</v>
      </c>
      <c r="J12" s="7">
        <f>Table134[[#This Row],[G Mass Ratio (kg)]]*1000</f>
        <v>89.988338804722417</v>
      </c>
      <c r="K12" s="7">
        <f>Table134[[#This Row],[G Mass Ratio (kt)]]*1000</f>
        <v>201.99469763918697</v>
      </c>
    </row>
    <row r="13" spans="1:11" x14ac:dyDescent="0.25">
      <c r="A13" s="1" t="s">
        <v>47</v>
      </c>
      <c r="C13" s="2">
        <v>89000000</v>
      </c>
      <c r="D13" s="6">
        <f t="shared" si="0"/>
        <v>0.44997084606741522</v>
      </c>
      <c r="E13" s="6">
        <f>Table134[[#This Row],[Calibration Value]]/Constants!$B$1</f>
        <v>2.2223662015875996</v>
      </c>
      <c r="F13" s="6">
        <f t="shared" si="1"/>
        <v>0.6741573033707865</v>
      </c>
      <c r="G13" s="6">
        <f>$C13/Constants!$B$2</f>
        <v>1.4833333333333334</v>
      </c>
      <c r="H13" s="7">
        <f t="shared" si="2"/>
        <v>0.20247376231062547</v>
      </c>
      <c r="I13" s="7">
        <f t="shared" si="3"/>
        <v>0.45448806968817068</v>
      </c>
      <c r="J13" s="7">
        <f>Table134[[#This Row],[G Mass Ratio (kg)]]*1000</f>
        <v>202.47376231062546</v>
      </c>
      <c r="K13" s="7">
        <f>Table134[[#This Row],[G Mass Ratio (kt)]]*1000</f>
        <v>454.4880696881707</v>
      </c>
    </row>
    <row r="14" spans="1:11" x14ac:dyDescent="0.25">
      <c r="A14" s="1" t="s">
        <v>48</v>
      </c>
      <c r="C14" s="2">
        <v>66750000</v>
      </c>
      <c r="D14" s="6">
        <f t="shared" si="0"/>
        <v>0.59996112808988689</v>
      </c>
      <c r="E14" s="6">
        <f>Table134[[#This Row],[Calibration Value]]/Constants!$B$1</f>
        <v>1.6667746511906998</v>
      </c>
      <c r="F14" s="6">
        <f t="shared" si="1"/>
        <v>0.898876404494382</v>
      </c>
      <c r="G14" s="6">
        <f>$C14/Constants!$B$2</f>
        <v>1.1125</v>
      </c>
      <c r="H14" s="7">
        <f t="shared" si="2"/>
        <v>0.35995335521888966</v>
      </c>
      <c r="I14" s="7">
        <f t="shared" si="3"/>
        <v>0.80797879055674782</v>
      </c>
      <c r="J14" s="7">
        <f>Table134[[#This Row],[G Mass Ratio (kg)]]*1000</f>
        <v>359.95335521888967</v>
      </c>
      <c r="K14" s="7">
        <f>Table134[[#This Row],[G Mass Ratio (kt)]]*1000</f>
        <v>807.97879055674787</v>
      </c>
    </row>
    <row r="15" spans="1:11" x14ac:dyDescent="0.25">
      <c r="A15" s="1" t="s">
        <v>49</v>
      </c>
      <c r="C15" s="2">
        <v>762857.14285714284</v>
      </c>
      <c r="D15" s="6">
        <f t="shared" si="0"/>
        <v>52.496598707865104</v>
      </c>
      <c r="E15" s="6">
        <f>Table134[[#This Row],[Calibration Value]]/Constants!$B$1</f>
        <v>1.904885315646514E-2</v>
      </c>
      <c r="F15" s="6">
        <f t="shared" si="1"/>
        <v>78.651685393258433</v>
      </c>
      <c r="G15" s="6">
        <f>$C15/Constants!$B$2</f>
        <v>1.2714285714285714E-2</v>
      </c>
      <c r="H15" s="7">
        <f t="shared" si="2"/>
        <v>2755.892875894624</v>
      </c>
      <c r="I15" s="7">
        <f t="shared" si="3"/>
        <v>6186.0876152001019</v>
      </c>
      <c r="J15" s="7">
        <f>Table134[[#This Row],[G Mass Ratio (kg)]]*1000</f>
        <v>2755892.8758946238</v>
      </c>
      <c r="K15" s="7">
        <f>Table134[[#This Row],[G Mass Ratio (kt)]]*1000</f>
        <v>6186087.6152001023</v>
      </c>
    </row>
    <row r="16" spans="1:11" x14ac:dyDescent="0.25">
      <c r="A16" s="1" t="s">
        <v>50</v>
      </c>
      <c r="C16" s="2">
        <v>3814.2857142857142</v>
      </c>
      <c r="D16" s="6">
        <f t="shared" si="0"/>
        <v>10499.319741573021</v>
      </c>
      <c r="E16" s="6">
        <f>Table134[[#This Row],[Calibration Value]]/Constants!$B$1</f>
        <v>9.5244265782325698E-5</v>
      </c>
      <c r="F16" s="6">
        <f t="shared" si="1"/>
        <v>15730.337078651686</v>
      </c>
      <c r="G16" s="6">
        <f>$C16/Constants!$B$2</f>
        <v>6.3571428571428568E-5</v>
      </c>
      <c r="H16" s="7">
        <f t="shared" si="2"/>
        <v>110235715.03578497</v>
      </c>
      <c r="I16" s="7">
        <f t="shared" si="3"/>
        <v>247443504.60800406</v>
      </c>
      <c r="J16" s="7">
        <f>Table134[[#This Row],[G Mass Ratio (kg)]]*1000</f>
        <v>110235715035.78497</v>
      </c>
      <c r="K16" s="7">
        <f>Table134[[#This Row],[G Mass Ratio (kt)]]*1000</f>
        <v>247443504608.00406</v>
      </c>
    </row>
    <row r="17" spans="1:10" x14ac:dyDescent="0.25">
      <c r="D17" s="6"/>
      <c r="E17" s="6"/>
      <c r="F17" s="6"/>
      <c r="G17" s="6"/>
      <c r="H17" s="7"/>
      <c r="I17" s="7"/>
      <c r="J17" s="5"/>
    </row>
    <row r="18" spans="1:10" x14ac:dyDescent="0.25">
      <c r="D18" s="6"/>
      <c r="E18" s="6"/>
      <c r="F18" s="6"/>
      <c r="G18" s="6"/>
      <c r="H18" s="7"/>
      <c r="I18" s="7"/>
      <c r="J18" s="5"/>
    </row>
    <row r="20" spans="1:10" x14ac:dyDescent="0.25">
      <c r="A20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4AC3-07E3-4BB5-BF0B-CBD852850DCC}">
  <dimension ref="A1:K12"/>
  <sheetViews>
    <sheetView workbookViewId="0">
      <selection activeCell="K8" sqref="K8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17.8554687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18.42578125" style="1" bestFit="1" customWidth="1"/>
    <col min="11" max="11" width="22.140625" style="5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5" t="s">
        <v>26</v>
      </c>
    </row>
    <row r="2" spans="1:11" x14ac:dyDescent="0.25">
      <c r="A2" s="1" t="s">
        <v>52</v>
      </c>
      <c r="B2" s="1" t="s">
        <v>16</v>
      </c>
      <c r="C2" s="2">
        <v>48000000</v>
      </c>
      <c r="D2" s="6">
        <f t="shared" ref="D2:D8" si="0">1/E2</f>
        <v>0.83432094374999899</v>
      </c>
      <c r="E2" s="6">
        <f>Table13456[[#This Row],[Calibration Value]]/Constants!$B$1</f>
        <v>1.1985795244517392</v>
      </c>
      <c r="F2" s="6">
        <f t="shared" ref="F2:F8" si="1">1/G2</f>
        <v>1.25</v>
      </c>
      <c r="G2" s="6">
        <f>$C2/Constants!$B$2</f>
        <v>0.8</v>
      </c>
      <c r="H2" s="7">
        <f t="shared" ref="H2:H8" si="2">POWER($D2,2)</f>
        <v>0.69609143717988897</v>
      </c>
      <c r="I2" s="7">
        <f t="shared" ref="I2:I8" si="3">POWER($F2,2)</f>
        <v>1.5625</v>
      </c>
      <c r="J2" s="5">
        <f>Table13456[[#This Row],[G Mass Ratio (kg)]]*1000</f>
        <v>696.091437179889</v>
      </c>
      <c r="K2" s="5">
        <f>Table13456[[#This Row],[G Mass Ratio (kt)]]*1000</f>
        <v>1562.5</v>
      </c>
    </row>
    <row r="3" spans="1:11" x14ac:dyDescent="0.25">
      <c r="A3" s="1" t="s">
        <v>64</v>
      </c>
      <c r="B3" s="1" t="s">
        <v>65</v>
      </c>
      <c r="C3" s="2">
        <v>192000000</v>
      </c>
      <c r="D3" s="6">
        <f t="shared" si="0"/>
        <v>0.20858023593749975</v>
      </c>
      <c r="E3" s="6">
        <f>Table13456[[#This Row],[Calibration Value]]/Constants!$B$1</f>
        <v>4.7943180978069568</v>
      </c>
      <c r="F3" s="6">
        <f t="shared" si="1"/>
        <v>0.3125</v>
      </c>
      <c r="G3" s="6">
        <f>$C3/Constants!$B$2</f>
        <v>3.2</v>
      </c>
      <c r="H3" s="7">
        <f t="shared" si="2"/>
        <v>4.3505714823743061E-2</v>
      </c>
      <c r="I3" s="7">
        <f t="shared" si="3"/>
        <v>9.765625E-2</v>
      </c>
      <c r="J3" s="5">
        <f>Table13456[[#This Row],[G Mass Ratio (kg)]]*1000</f>
        <v>43.505714823743062</v>
      </c>
      <c r="K3" s="5">
        <f>Table13456[[#This Row],[G Mass Ratio (kt)]]*1000</f>
        <v>97.65625</v>
      </c>
    </row>
    <row r="4" spans="1:11" x14ac:dyDescent="0.25">
      <c r="A4" s="1" t="s">
        <v>66</v>
      </c>
      <c r="B4" s="1" t="s">
        <v>67</v>
      </c>
      <c r="C4" s="2">
        <v>120000000</v>
      </c>
      <c r="D4" s="4">
        <f t="shared" si="0"/>
        <v>0.33372837749999962</v>
      </c>
      <c r="E4" s="6">
        <f>Table13456[[#This Row],[Calibration Value]]/Constants!$B$1</f>
        <v>2.9964488111293477</v>
      </c>
      <c r="F4" s="6">
        <f t="shared" si="1"/>
        <v>0.5</v>
      </c>
      <c r="G4" s="6">
        <f>$C4/Constants!$B$2</f>
        <v>2</v>
      </c>
      <c r="H4" s="7">
        <f t="shared" si="2"/>
        <v>0.11137462994878225</v>
      </c>
      <c r="I4" s="7">
        <f t="shared" si="3"/>
        <v>0.25</v>
      </c>
      <c r="J4" s="5">
        <f>Table13456[[#This Row],[G Mass Ratio (kg)]]*1000</f>
        <v>111.37462994878226</v>
      </c>
      <c r="K4" s="5">
        <f>Table13456[[#This Row],[G Mass Ratio (kt)]]*1000</f>
        <v>250</v>
      </c>
    </row>
    <row r="5" spans="1:11" x14ac:dyDescent="0.25">
      <c r="A5" s="1" t="s">
        <v>72</v>
      </c>
      <c r="B5" s="1" t="s">
        <v>68</v>
      </c>
      <c r="C5" s="2">
        <v>32000000</v>
      </c>
      <c r="D5" s="4">
        <f t="shared" si="0"/>
        <v>1.2514814156249985</v>
      </c>
      <c r="E5" s="6">
        <f>Table13456[[#This Row],[Calibration Value]]/Constants!$B$1</f>
        <v>0.79905301630115944</v>
      </c>
      <c r="F5" s="6">
        <f t="shared" si="1"/>
        <v>1.875</v>
      </c>
      <c r="G5" s="6">
        <f>$C5/Constants!$B$2</f>
        <v>0.53333333333333333</v>
      </c>
      <c r="H5" s="7">
        <f t="shared" si="2"/>
        <v>1.5662057336547501</v>
      </c>
      <c r="I5" s="7">
        <f t="shared" si="3"/>
        <v>3.515625</v>
      </c>
      <c r="J5" s="5">
        <f>Table13456[[#This Row],[G Mass Ratio (kg)]]*1000</f>
        <v>1566.20573365475</v>
      </c>
      <c r="K5" s="5">
        <f>Table13456[[#This Row],[G Mass Ratio (kt)]]*1000</f>
        <v>3515.625</v>
      </c>
    </row>
    <row r="6" spans="1:11" x14ac:dyDescent="0.25">
      <c r="A6" s="1" t="s">
        <v>73</v>
      </c>
      <c r="B6" s="1" t="s">
        <v>69</v>
      </c>
      <c r="C6" s="2">
        <v>24000000</v>
      </c>
      <c r="D6" s="6">
        <f t="shared" si="0"/>
        <v>1.668641887499998</v>
      </c>
      <c r="E6" s="6">
        <f>Table13456[[#This Row],[Calibration Value]]/Constants!$B$1</f>
        <v>0.5992897622258696</v>
      </c>
      <c r="F6" s="6">
        <f t="shared" si="1"/>
        <v>2.5</v>
      </c>
      <c r="G6" s="6">
        <f>$C6/Constants!$B$2</f>
        <v>0.4</v>
      </c>
      <c r="H6" s="7">
        <f t="shared" si="2"/>
        <v>2.7843657487195559</v>
      </c>
      <c r="I6" s="7">
        <f t="shared" si="3"/>
        <v>6.25</v>
      </c>
      <c r="J6" s="5">
        <f>Table13456[[#This Row],[G Mass Ratio (kg)]]*1000</f>
        <v>2784.365748719556</v>
      </c>
      <c r="K6" s="5">
        <f>Table13456[[#This Row],[G Mass Ratio (kt)]]*1000</f>
        <v>6250</v>
      </c>
    </row>
    <row r="7" spans="1:11" x14ac:dyDescent="0.25">
      <c r="A7" s="1" t="s">
        <v>74</v>
      </c>
      <c r="B7" s="1" t="s">
        <v>70</v>
      </c>
      <c r="C7" s="2">
        <v>19200000</v>
      </c>
      <c r="D7" s="6">
        <f t="shared" si="0"/>
        <v>2.0858023593749975</v>
      </c>
      <c r="E7" s="6">
        <f>Table13456[[#This Row],[Calibration Value]]/Constants!$B$1</f>
        <v>0.47943180978069566</v>
      </c>
      <c r="F7" s="6">
        <f t="shared" si="1"/>
        <v>3.125</v>
      </c>
      <c r="G7" s="6">
        <f>$C7/Constants!$B$2</f>
        <v>0.32</v>
      </c>
      <c r="H7" s="7">
        <f t="shared" si="2"/>
        <v>4.3505714823743062</v>
      </c>
      <c r="I7" s="7">
        <f t="shared" si="3"/>
        <v>9.765625</v>
      </c>
      <c r="J7" s="5">
        <f>Table13456[[#This Row],[G Mass Ratio (kg)]]*1000</f>
        <v>4350.5714823743065</v>
      </c>
      <c r="K7" s="5">
        <f>Table13456[[#This Row],[G Mass Ratio (kt)]]*1000</f>
        <v>9765.625</v>
      </c>
    </row>
    <row r="8" spans="1:11" x14ac:dyDescent="0.25">
      <c r="A8" s="1" t="s">
        <v>75</v>
      </c>
      <c r="B8" s="1" t="s">
        <v>71</v>
      </c>
      <c r="C8" s="2">
        <v>16000000</v>
      </c>
      <c r="D8" s="6">
        <f t="shared" si="0"/>
        <v>2.502962831249997</v>
      </c>
      <c r="E8" s="6">
        <f>Table13456[[#This Row],[Calibration Value]]/Constants!$B$1</f>
        <v>0.39952650815057972</v>
      </c>
      <c r="F8" s="6">
        <f t="shared" si="1"/>
        <v>3.75</v>
      </c>
      <c r="G8" s="6">
        <f>$C8/Constants!$B$2</f>
        <v>0.26666666666666666</v>
      </c>
      <c r="H8" s="7">
        <f t="shared" si="2"/>
        <v>6.2648229346190005</v>
      </c>
      <c r="I8" s="7">
        <f t="shared" si="3"/>
        <v>14.0625</v>
      </c>
      <c r="J8" s="5">
        <f>Table13456[[#This Row],[G Mass Ratio (kg)]]*1000</f>
        <v>6264.8229346190001</v>
      </c>
      <c r="K8" s="5">
        <f>Table13456[[#This Row],[G Mass Ratio (kt)]]*1000</f>
        <v>14062.5</v>
      </c>
    </row>
    <row r="9" spans="1:11" x14ac:dyDescent="0.25">
      <c r="D9" s="6"/>
      <c r="E9" s="6"/>
      <c r="F9" s="6"/>
      <c r="G9" s="6"/>
      <c r="H9" s="7"/>
      <c r="I9" s="7"/>
      <c r="J9" s="5"/>
    </row>
    <row r="10" spans="1:11" x14ac:dyDescent="0.25">
      <c r="D10" s="6"/>
      <c r="E10" s="6"/>
      <c r="F10" s="6"/>
      <c r="G10" s="6"/>
      <c r="H10" s="7"/>
      <c r="I10" s="7"/>
      <c r="J10" s="5"/>
    </row>
    <row r="12" spans="1:11" x14ac:dyDescent="0.25">
      <c r="A12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7E3C-259C-4DCC-8A9F-9625C3E7FF15}">
  <dimension ref="A1:K10"/>
  <sheetViews>
    <sheetView workbookViewId="0">
      <selection activeCell="K7" sqref="K7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17.8554687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18.42578125" style="1" bestFit="1" customWidth="1"/>
    <col min="11" max="11" width="22.140625" style="5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5" t="s">
        <v>26</v>
      </c>
    </row>
    <row r="2" spans="1:11" x14ac:dyDescent="0.25">
      <c r="A2" s="1" t="s">
        <v>51</v>
      </c>
      <c r="B2" s="1" t="s">
        <v>53</v>
      </c>
      <c r="C2" s="2">
        <v>81900000</v>
      </c>
      <c r="D2" s="6">
        <f>1/E2</f>
        <v>0.48897930769230713</v>
      </c>
      <c r="E2" s="6">
        <f>Table1345[[#This Row],[Calibration Value]]/Constants!$B$1</f>
        <v>2.0450763135957799</v>
      </c>
      <c r="F2" s="6">
        <f>1/G2</f>
        <v>0.73260073260073255</v>
      </c>
      <c r="G2" s="6">
        <f>$C2/Constants!$B$2</f>
        <v>1.365</v>
      </c>
      <c r="H2" s="7">
        <f t="shared" ref="H2:H6" si="0">POWER($D2,2)</f>
        <v>0.23910076335124797</v>
      </c>
      <c r="I2" s="7">
        <f t="shared" ref="I2:I6" si="1">POWER($F2,2)</f>
        <v>0.53670383340713002</v>
      </c>
      <c r="J2" s="5">
        <f>Table1345[[#This Row],[G Mass Ratio (kg)]]*1000</f>
        <v>239.10076335124796</v>
      </c>
      <c r="K2" s="5">
        <f>Table1345[[#This Row],[G Mass Ratio (kt)]]*1000</f>
        <v>536.70383340712999</v>
      </c>
    </row>
    <row r="3" spans="1:11" x14ac:dyDescent="0.25">
      <c r="A3" s="1" t="s">
        <v>56</v>
      </c>
      <c r="B3" s="1" t="s">
        <v>57</v>
      </c>
      <c r="C3" s="2">
        <v>3931200000</v>
      </c>
      <c r="D3" s="6">
        <f>1/E3</f>
        <v>1.0187068910256399E-2</v>
      </c>
      <c r="E3" s="6">
        <f>Table1345[[#This Row],[Calibration Value]]/Constants!$B$1</f>
        <v>98.163663052597428</v>
      </c>
      <c r="F3" s="6">
        <f>1/G3</f>
        <v>1.5262515262515264E-2</v>
      </c>
      <c r="G3" s="6">
        <f>$C3/Constants!$B$2</f>
        <v>65.52</v>
      </c>
      <c r="H3" s="7">
        <f t="shared" si="0"/>
        <v>1.0377637298231249E-4</v>
      </c>
      <c r="I3" s="7">
        <f t="shared" si="1"/>
        <v>2.3294437213851137E-4</v>
      </c>
      <c r="J3" s="5">
        <f>Table1345[[#This Row],[G Mass Ratio (kg)]]*1000</f>
        <v>0.10377637298231249</v>
      </c>
      <c r="K3" s="5">
        <f>Table1345[[#This Row],[G Mass Ratio (kt)]]*1000</f>
        <v>0.23294437213851138</v>
      </c>
    </row>
    <row r="4" spans="1:11" x14ac:dyDescent="0.25">
      <c r="A4" s="1" t="s">
        <v>58</v>
      </c>
      <c r="B4" s="1" t="s">
        <v>59</v>
      </c>
      <c r="C4" s="2">
        <v>436800000</v>
      </c>
      <c r="D4" s="4">
        <f>1/E4</f>
        <v>9.168362019230758E-2</v>
      </c>
      <c r="E4" s="6">
        <f>Table1345[[#This Row],[Calibration Value]]/Constants!$B$1</f>
        <v>10.907073672510826</v>
      </c>
      <c r="F4" s="6">
        <f>1/G4</f>
        <v>0.13736263736263735</v>
      </c>
      <c r="G4" s="6">
        <f>$C4/Constants!$B$2</f>
        <v>7.28</v>
      </c>
      <c r="H4" s="7">
        <f t="shared" si="0"/>
        <v>8.4058862115673101E-3</v>
      </c>
      <c r="I4" s="7">
        <f t="shared" si="1"/>
        <v>1.8868494143219415E-2</v>
      </c>
      <c r="J4" s="5">
        <f>Table1345[[#This Row],[G Mass Ratio (kg)]]*1000</f>
        <v>8.4058862115673101</v>
      </c>
      <c r="K4" s="5">
        <f>Table1345[[#This Row],[G Mass Ratio (kt)]]*1000</f>
        <v>18.868494143219415</v>
      </c>
    </row>
    <row r="5" spans="1:11" x14ac:dyDescent="0.25">
      <c r="A5" s="1" t="s">
        <v>60</v>
      </c>
      <c r="B5" s="1" t="s">
        <v>61</v>
      </c>
      <c r="C5" s="2">
        <v>245700000</v>
      </c>
      <c r="D5" s="4">
        <f>1/E5</f>
        <v>0.16299310256410238</v>
      </c>
      <c r="E5" s="6">
        <f>Table1345[[#This Row],[Calibration Value]]/Constants!$B$1</f>
        <v>6.1352289407873393</v>
      </c>
      <c r="F5" s="6">
        <f>1/G5</f>
        <v>0.24420024420024422</v>
      </c>
      <c r="G5" s="6">
        <f>$C5/Constants!$B$2</f>
        <v>4.0949999999999998</v>
      </c>
      <c r="H5" s="7">
        <f t="shared" si="0"/>
        <v>2.6566751483471998E-2</v>
      </c>
      <c r="I5" s="7">
        <f t="shared" si="1"/>
        <v>5.9633759267458911E-2</v>
      </c>
      <c r="J5" s="5">
        <f>Table1345[[#This Row],[G Mass Ratio (kg)]]*1000</f>
        <v>26.566751483471997</v>
      </c>
      <c r="K5" s="5">
        <f>Table1345[[#This Row],[G Mass Ratio (kt)]]*1000</f>
        <v>59.633759267458913</v>
      </c>
    </row>
    <row r="6" spans="1:11" x14ac:dyDescent="0.25">
      <c r="A6" s="1" t="s">
        <v>63</v>
      </c>
      <c r="B6" s="1" t="s">
        <v>62</v>
      </c>
      <c r="C6" s="2">
        <v>27300000</v>
      </c>
      <c r="D6" s="6">
        <f>1/E6</f>
        <v>1.4669379230769213</v>
      </c>
      <c r="E6" s="6">
        <f>Table1345[[#This Row],[Calibration Value]]/Constants!$B$1</f>
        <v>0.68169210453192663</v>
      </c>
      <c r="F6" s="6">
        <f>1/G6</f>
        <v>2.1978021978021975</v>
      </c>
      <c r="G6" s="6">
        <f>$C6/Constants!$B$2</f>
        <v>0.45500000000000002</v>
      </c>
      <c r="H6" s="7">
        <f t="shared" si="0"/>
        <v>2.1519068701612314</v>
      </c>
      <c r="I6" s="7">
        <f t="shared" si="1"/>
        <v>4.8303345006641702</v>
      </c>
      <c r="J6" s="5">
        <f>Table1345[[#This Row],[G Mass Ratio (kg)]]*1000</f>
        <v>2151.9068701612314</v>
      </c>
      <c r="K6" s="5">
        <f>Table1345[[#This Row],[G Mass Ratio (kt)]]*1000</f>
        <v>4830.3345006641703</v>
      </c>
    </row>
    <row r="7" spans="1:11" x14ac:dyDescent="0.25">
      <c r="D7" s="6"/>
      <c r="E7" s="6"/>
      <c r="F7" s="6"/>
      <c r="G7" s="6"/>
      <c r="H7" s="7"/>
      <c r="I7" s="7"/>
      <c r="J7" s="5"/>
    </row>
    <row r="8" spans="1:11" x14ac:dyDescent="0.25">
      <c r="D8" s="6"/>
      <c r="E8" s="6"/>
      <c r="F8" s="6"/>
      <c r="G8" s="6"/>
      <c r="H8" s="7"/>
      <c r="I8" s="7"/>
      <c r="J8" s="5"/>
    </row>
    <row r="10" spans="1:11" x14ac:dyDescent="0.25">
      <c r="A10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4614-7225-4B9B-8A4E-7BB8D5B4B402}">
  <dimension ref="A1:L34"/>
  <sheetViews>
    <sheetView workbookViewId="0">
      <selection activeCell="B33" sqref="B33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20.28515625" hidden="1" customWidth="1"/>
    <col min="4" max="4" width="20.28515625" bestFit="1" customWidth="1"/>
    <col min="5" max="5" width="17.42578125" customWidth="1"/>
    <col min="6" max="6" width="16.7109375" bestFit="1" customWidth="1"/>
    <col min="7" max="8" width="20.28515625" bestFit="1" customWidth="1"/>
    <col min="9" max="9" width="20" style="1" bestFit="1" customWidth="1"/>
    <col min="10" max="10" width="22.140625" style="5" bestFit="1" customWidth="1"/>
    <col min="11" max="12" width="18.140625" bestFit="1" customWidth="1"/>
  </cols>
  <sheetData>
    <row r="1" spans="1:12" s="1" customFormat="1" x14ac:dyDescent="0.25">
      <c r="A1" s="1" t="s">
        <v>91</v>
      </c>
      <c r="B1" s="1" t="s">
        <v>90</v>
      </c>
      <c r="C1" s="1" t="s">
        <v>106</v>
      </c>
      <c r="D1" s="1" t="s">
        <v>5</v>
      </c>
      <c r="E1" s="1" t="s">
        <v>7</v>
      </c>
      <c r="F1" s="1" t="s">
        <v>29</v>
      </c>
      <c r="G1" s="1" t="s">
        <v>8</v>
      </c>
      <c r="H1" s="1" t="s">
        <v>30</v>
      </c>
      <c r="I1" s="1" t="s">
        <v>23</v>
      </c>
      <c r="J1" s="1" t="s">
        <v>24</v>
      </c>
      <c r="K1" s="1" t="s">
        <v>25</v>
      </c>
      <c r="L1" s="5" t="s">
        <v>26</v>
      </c>
    </row>
    <row r="2" spans="1:12" x14ac:dyDescent="0.25">
      <c r="A2" s="1" t="s">
        <v>76</v>
      </c>
      <c r="B2" s="2">
        <v>60</v>
      </c>
      <c r="C2" s="10">
        <v>1</v>
      </c>
      <c r="D2" s="2">
        <f>Table1347[[#This Row],[Number]]*1000000*Table1347[[#This Row],[Multiplier]]</f>
        <v>60000000</v>
      </c>
      <c r="E2" s="6">
        <f t="shared" ref="E2:E15" si="0">1/F2</f>
        <v>0.66745675499999924</v>
      </c>
      <c r="F2" s="6">
        <f>Table1347[[#This Row],[Calibration Value]]/Constants!$B$1</f>
        <v>1.4982244055646738</v>
      </c>
      <c r="G2" s="6">
        <f t="shared" ref="G2:G15" si="1">1/H2</f>
        <v>1</v>
      </c>
      <c r="H2" s="6">
        <f>$D2/Constants!$B$2</f>
        <v>1</v>
      </c>
      <c r="I2" s="7">
        <f t="shared" ref="I2:I15" si="2">POWER($E2,2)</f>
        <v>0.445498519795129</v>
      </c>
      <c r="J2" s="7">
        <f t="shared" ref="J2:J15" si="3">POWER($G2,2)</f>
        <v>1</v>
      </c>
      <c r="K2" s="5">
        <f>Table1347[[#This Row],[G Mass Ratio (kg)]]*1000</f>
        <v>445.49851979512903</v>
      </c>
      <c r="L2" s="5">
        <f>Table1347[[#This Row],[G Mass Ratio (kt)]]*1000</f>
        <v>1000</v>
      </c>
    </row>
    <row r="3" spans="1:12" x14ac:dyDescent="0.25">
      <c r="A3" s="1" t="s">
        <v>77</v>
      </c>
      <c r="B3" s="2">
        <v>55</v>
      </c>
      <c r="C3" s="10">
        <v>1</v>
      </c>
      <c r="D3" s="2">
        <f>Table1347[[#This Row],[Number]]*1000000*Table1347[[#This Row],[Multiplier]]</f>
        <v>55000000</v>
      </c>
      <c r="E3" s="6">
        <f t="shared" si="0"/>
        <v>0.72813464181818088</v>
      </c>
      <c r="F3" s="6">
        <f>Table1347[[#This Row],[Calibration Value]]/Constants!$B$1</f>
        <v>1.3733723717676178</v>
      </c>
      <c r="G3" s="6">
        <f t="shared" si="1"/>
        <v>1.0909090909090911</v>
      </c>
      <c r="H3" s="6">
        <f>$D3/Constants!$B$2</f>
        <v>0.91666666666666663</v>
      </c>
      <c r="I3" s="7">
        <f t="shared" si="2"/>
        <v>0.53018005661569056</v>
      </c>
      <c r="J3" s="7">
        <f t="shared" si="3"/>
        <v>1.1900826446280994</v>
      </c>
      <c r="K3" s="5">
        <f>Table1347[[#This Row],[G Mass Ratio (kg)]]*1000</f>
        <v>530.18005661569055</v>
      </c>
      <c r="L3" s="5">
        <f>Table1347[[#This Row],[G Mass Ratio (kt)]]*1000</f>
        <v>1190.0826446280994</v>
      </c>
    </row>
    <row r="4" spans="1:12" x14ac:dyDescent="0.25">
      <c r="A4" s="1" t="s">
        <v>78</v>
      </c>
      <c r="B4" s="2">
        <v>50</v>
      </c>
      <c r="C4" s="10">
        <v>1</v>
      </c>
      <c r="D4" s="2">
        <f>Table1347[[#This Row],[Number]]*1000000*Table1347[[#This Row],[Multiplier]]</f>
        <v>50000000</v>
      </c>
      <c r="E4" s="4">
        <f t="shared" si="0"/>
        <v>0.80094810599999899</v>
      </c>
      <c r="F4" s="6">
        <f>Table1347[[#This Row],[Calibration Value]]/Constants!$B$1</f>
        <v>1.2485203379705616</v>
      </c>
      <c r="G4" s="6">
        <f t="shared" si="1"/>
        <v>1.2</v>
      </c>
      <c r="H4" s="6">
        <f>$D4/Constants!$B$2</f>
        <v>0.83333333333333337</v>
      </c>
      <c r="I4" s="7">
        <f t="shared" si="2"/>
        <v>0.6415178685049856</v>
      </c>
      <c r="J4" s="7">
        <f t="shared" si="3"/>
        <v>1.44</v>
      </c>
      <c r="K4" s="5">
        <f>Table1347[[#This Row],[G Mass Ratio (kg)]]*1000</f>
        <v>641.51786850498559</v>
      </c>
      <c r="L4" s="5">
        <f>Table1347[[#This Row],[G Mass Ratio (kt)]]*1000</f>
        <v>1440</v>
      </c>
    </row>
    <row r="5" spans="1:12" x14ac:dyDescent="0.25">
      <c r="A5" s="1" t="s">
        <v>79</v>
      </c>
      <c r="B5" s="2">
        <v>45</v>
      </c>
      <c r="C5" s="10">
        <v>1</v>
      </c>
      <c r="D5" s="2">
        <f>Table1347[[#This Row],[Number]]*1000000*Table1347[[#This Row],[Multiplier]]</f>
        <v>45000000</v>
      </c>
      <c r="E5" s="4">
        <f t="shared" si="0"/>
        <v>0.88994233999999894</v>
      </c>
      <c r="F5" s="6">
        <f>Table1347[[#This Row],[Calibration Value]]/Constants!$B$1</f>
        <v>1.1236683041735054</v>
      </c>
      <c r="G5" s="6">
        <f t="shared" si="1"/>
        <v>1.3333333333333333</v>
      </c>
      <c r="H5" s="6">
        <f>$D5/Constants!$B$2</f>
        <v>0.75</v>
      </c>
      <c r="I5" s="7">
        <f t="shared" si="2"/>
        <v>0.79199736852467373</v>
      </c>
      <c r="J5" s="7">
        <f t="shared" si="3"/>
        <v>1.7777777777777777</v>
      </c>
      <c r="K5" s="5">
        <f>Table1347[[#This Row],[G Mass Ratio (kg)]]*1000</f>
        <v>791.99736852467367</v>
      </c>
      <c r="L5" s="5">
        <f>Table1347[[#This Row],[G Mass Ratio (kt)]]*1000</f>
        <v>1777.7777777777776</v>
      </c>
    </row>
    <row r="6" spans="1:12" x14ac:dyDescent="0.25">
      <c r="A6" s="1" t="s">
        <v>80</v>
      </c>
      <c r="B6" s="2">
        <v>40</v>
      </c>
      <c r="C6" s="10">
        <v>1</v>
      </c>
      <c r="D6" s="2">
        <f>Table1347[[#This Row],[Number]]*1000000*Table1347[[#This Row],[Multiplier]]</f>
        <v>40000000</v>
      </c>
      <c r="E6" s="6">
        <f t="shared" si="0"/>
        <v>1.0011851324999987</v>
      </c>
      <c r="F6" s="6">
        <f>Table1347[[#This Row],[Calibration Value]]/Constants!$B$1</f>
        <v>0.99881627037644927</v>
      </c>
      <c r="G6" s="6">
        <f t="shared" si="1"/>
        <v>1.5</v>
      </c>
      <c r="H6" s="6">
        <f>$D6/Constants!$B$2</f>
        <v>0.66666666666666663</v>
      </c>
      <c r="I6" s="7">
        <f t="shared" si="2"/>
        <v>1.0023716695390401</v>
      </c>
      <c r="J6" s="7">
        <f t="shared" si="3"/>
        <v>2.25</v>
      </c>
      <c r="K6" s="5">
        <f>Table1347[[#This Row],[G Mass Ratio (kg)]]*1000</f>
        <v>1002.3716695390401</v>
      </c>
      <c r="L6" s="5">
        <f>Table1347[[#This Row],[G Mass Ratio (kt)]]*1000</f>
        <v>2250</v>
      </c>
    </row>
    <row r="7" spans="1:12" x14ac:dyDescent="0.25">
      <c r="A7" s="1" t="s">
        <v>81</v>
      </c>
      <c r="B7" s="2">
        <v>35</v>
      </c>
      <c r="C7" s="10">
        <v>1</v>
      </c>
      <c r="D7" s="2">
        <f>Table1347[[#This Row],[Number]]*1000000*Table1347[[#This Row],[Multiplier]]</f>
        <v>35000000</v>
      </c>
      <c r="E7" s="6">
        <f t="shared" si="0"/>
        <v>1.1442115799999986</v>
      </c>
      <c r="F7" s="6">
        <f>Table1347[[#This Row],[Calibration Value]]/Constants!$B$1</f>
        <v>0.87396423657939315</v>
      </c>
      <c r="G7" s="6">
        <f t="shared" si="1"/>
        <v>1.7142857142857142</v>
      </c>
      <c r="H7" s="6">
        <f>$D7/Constants!$B$2</f>
        <v>0.58333333333333337</v>
      </c>
      <c r="I7" s="7">
        <f t="shared" si="2"/>
        <v>1.3092201398060932</v>
      </c>
      <c r="J7" s="7">
        <f t="shared" si="3"/>
        <v>2.9387755102040813</v>
      </c>
      <c r="K7" s="5">
        <f>Table1347[[#This Row],[G Mass Ratio (kg)]]*1000</f>
        <v>1309.2201398060931</v>
      </c>
      <c r="L7" s="5">
        <f>Table1347[[#This Row],[G Mass Ratio (kt)]]*1000</f>
        <v>2938.7755102040815</v>
      </c>
    </row>
    <row r="8" spans="1:12" x14ac:dyDescent="0.25">
      <c r="A8" s="1" t="s">
        <v>82</v>
      </c>
      <c r="B8" s="2">
        <v>30</v>
      </c>
      <c r="C8" s="10">
        <v>1</v>
      </c>
      <c r="D8" s="2">
        <f>Table1347[[#This Row],[Number]]*1000000*Table1347[[#This Row],[Multiplier]]</f>
        <v>30000000</v>
      </c>
      <c r="E8" s="6">
        <f t="shared" si="0"/>
        <v>1.3349135099999985</v>
      </c>
      <c r="F8" s="6">
        <f>Table1347[[#This Row],[Calibration Value]]/Constants!$B$1</f>
        <v>0.74911220278233692</v>
      </c>
      <c r="G8" s="6">
        <f t="shared" si="1"/>
        <v>2</v>
      </c>
      <c r="H8" s="6">
        <f>$D8/Constants!$B$2</f>
        <v>0.5</v>
      </c>
      <c r="I8" s="7">
        <f t="shared" si="2"/>
        <v>1.781994079180516</v>
      </c>
      <c r="J8" s="7">
        <f t="shared" si="3"/>
        <v>4</v>
      </c>
      <c r="K8" s="5">
        <f>Table1347[[#This Row],[G Mass Ratio (kg)]]*1000</f>
        <v>1781.9940791805161</v>
      </c>
      <c r="L8" s="5">
        <f>Table1347[[#This Row],[G Mass Ratio (kt)]]*1000</f>
        <v>4000</v>
      </c>
    </row>
    <row r="9" spans="1:12" x14ac:dyDescent="0.25">
      <c r="A9" s="1" t="s">
        <v>83</v>
      </c>
      <c r="B9" s="2">
        <v>25</v>
      </c>
      <c r="C9" s="10">
        <v>1</v>
      </c>
      <c r="D9" s="2">
        <f>Table1347[[#This Row],[Number]]*1000000*Table1347[[#This Row],[Multiplier]]</f>
        <v>25000000</v>
      </c>
      <c r="E9" s="6">
        <f t="shared" si="0"/>
        <v>1.601896211999998</v>
      </c>
      <c r="F9" s="6">
        <f>Table1347[[#This Row],[Calibration Value]]/Constants!$B$1</f>
        <v>0.62426016898528081</v>
      </c>
      <c r="G9" s="6">
        <f t="shared" si="1"/>
        <v>2.4</v>
      </c>
      <c r="H9" s="6">
        <f>$D9/Constants!$B$2</f>
        <v>0.41666666666666669</v>
      </c>
      <c r="I9" s="7">
        <f t="shared" si="2"/>
        <v>2.5660714740199424</v>
      </c>
      <c r="J9" s="7">
        <f t="shared" si="3"/>
        <v>5.76</v>
      </c>
      <c r="K9" s="5">
        <f>Table1347[[#This Row],[G Mass Ratio (kg)]]*1000</f>
        <v>2566.0714740199423</v>
      </c>
      <c r="L9" s="5">
        <f>Table1347[[#This Row],[G Mass Ratio (kt)]]*1000</f>
        <v>5760</v>
      </c>
    </row>
    <row r="10" spans="1:12" x14ac:dyDescent="0.25">
      <c r="A10" s="1" t="s">
        <v>84</v>
      </c>
      <c r="B10" s="2">
        <v>20</v>
      </c>
      <c r="C10" s="10">
        <v>1</v>
      </c>
      <c r="D10" s="2">
        <f>Table1347[[#This Row],[Number]]*1000000*Table1347[[#This Row],[Multiplier]]</f>
        <v>20000000</v>
      </c>
      <c r="E10" s="6">
        <f t="shared" si="0"/>
        <v>2.0023702649999975</v>
      </c>
      <c r="F10" s="6">
        <f>Table1347[[#This Row],[Calibration Value]]/Constants!$B$1</f>
        <v>0.49940813518822463</v>
      </c>
      <c r="G10" s="6">
        <f t="shared" si="1"/>
        <v>3</v>
      </c>
      <c r="H10" s="6">
        <f>$D10/Constants!$B$2</f>
        <v>0.33333333333333331</v>
      </c>
      <c r="I10" s="7">
        <f t="shared" si="2"/>
        <v>4.0094866781561604</v>
      </c>
      <c r="J10" s="7">
        <f t="shared" si="3"/>
        <v>9</v>
      </c>
      <c r="K10" s="5">
        <f>Table1347[[#This Row],[G Mass Ratio (kg)]]*1000</f>
        <v>4009.4866781561605</v>
      </c>
      <c r="L10" s="5">
        <f>Table1347[[#This Row],[G Mass Ratio (kt)]]*1000</f>
        <v>9000</v>
      </c>
    </row>
    <row r="11" spans="1:12" x14ac:dyDescent="0.25">
      <c r="A11" s="1" t="s">
        <v>85</v>
      </c>
      <c r="B11" s="2">
        <v>15</v>
      </c>
      <c r="C11" s="10">
        <v>1</v>
      </c>
      <c r="D11" s="2">
        <f>Table1347[[#This Row],[Number]]*1000000*Table1347[[#This Row],[Multiplier]]</f>
        <v>15000000</v>
      </c>
      <c r="E11" s="6">
        <f t="shared" si="0"/>
        <v>2.6698270199999969</v>
      </c>
      <c r="F11" s="6">
        <f>Table1347[[#This Row],[Calibration Value]]/Constants!$B$1</f>
        <v>0.37455610139116846</v>
      </c>
      <c r="G11" s="6">
        <f t="shared" si="1"/>
        <v>4</v>
      </c>
      <c r="H11" s="6">
        <f>$D11/Constants!$B$2</f>
        <v>0.25</v>
      </c>
      <c r="I11" s="7">
        <f t="shared" si="2"/>
        <v>7.127976316722064</v>
      </c>
      <c r="J11" s="7">
        <f t="shared" si="3"/>
        <v>16</v>
      </c>
      <c r="K11" s="5">
        <f>Table1347[[#This Row],[G Mass Ratio (kg)]]*1000</f>
        <v>7127.9763167220644</v>
      </c>
      <c r="L11" s="5">
        <f>Table1347[[#This Row],[G Mass Ratio (kt)]]*1000</f>
        <v>16000</v>
      </c>
    </row>
    <row r="12" spans="1:12" x14ac:dyDescent="0.25">
      <c r="A12" s="1" t="s">
        <v>86</v>
      </c>
      <c r="B12" s="2">
        <v>12</v>
      </c>
      <c r="C12" s="10">
        <v>1</v>
      </c>
      <c r="D12" s="2">
        <f>Table1347[[#This Row],[Number]]*1000000*Table1347[[#This Row],[Multiplier]]</f>
        <v>12000000</v>
      </c>
      <c r="E12" s="6">
        <f t="shared" si="0"/>
        <v>3.337283774999996</v>
      </c>
      <c r="F12" s="6">
        <f>Table1347[[#This Row],[Calibration Value]]/Constants!$B$1</f>
        <v>0.2996448811129348</v>
      </c>
      <c r="G12" s="6">
        <f t="shared" si="1"/>
        <v>5</v>
      </c>
      <c r="H12" s="6">
        <f>$D12/Constants!$B$2</f>
        <v>0.2</v>
      </c>
      <c r="I12" s="7">
        <f t="shared" si="2"/>
        <v>11.137462994878224</v>
      </c>
      <c r="J12" s="7">
        <f t="shared" si="3"/>
        <v>25</v>
      </c>
      <c r="K12" s="5">
        <f>Table1347[[#This Row],[G Mass Ratio (kg)]]*1000</f>
        <v>11137.462994878224</v>
      </c>
      <c r="L12" s="5">
        <f>Table1347[[#This Row],[G Mass Ratio (kt)]]*1000</f>
        <v>25000</v>
      </c>
    </row>
    <row r="13" spans="1:12" x14ac:dyDescent="0.25">
      <c r="A13" s="1" t="s">
        <v>87</v>
      </c>
      <c r="B13" s="2">
        <v>10</v>
      </c>
      <c r="C13" s="10">
        <v>1</v>
      </c>
      <c r="D13" s="2">
        <f>Table1347[[#This Row],[Number]]*1000000*Table1347[[#This Row],[Multiplier]]</f>
        <v>10000000</v>
      </c>
      <c r="E13" s="6">
        <f t="shared" si="0"/>
        <v>4.004740529999995</v>
      </c>
      <c r="F13" s="6">
        <f>Table1347[[#This Row],[Calibration Value]]/Constants!$B$1</f>
        <v>0.24970406759411232</v>
      </c>
      <c r="G13" s="6">
        <f t="shared" si="1"/>
        <v>6</v>
      </c>
      <c r="H13" s="6">
        <f>$D13/Constants!$B$2</f>
        <v>0.16666666666666666</v>
      </c>
      <c r="I13" s="7">
        <f t="shared" si="2"/>
        <v>16.037946712624642</v>
      </c>
      <c r="J13" s="7">
        <f t="shared" si="3"/>
        <v>36</v>
      </c>
      <c r="K13" s="5">
        <f>Table1347[[#This Row],[G Mass Ratio (kg)]]*1000</f>
        <v>16037.946712624642</v>
      </c>
      <c r="L13" s="5">
        <f>Table1347[[#This Row],[G Mass Ratio (kt)]]*1000</f>
        <v>36000</v>
      </c>
    </row>
    <row r="14" spans="1:12" x14ac:dyDescent="0.25">
      <c r="A14" s="1" t="s">
        <v>88</v>
      </c>
      <c r="B14" s="2">
        <v>7</v>
      </c>
      <c r="C14" s="10">
        <v>1</v>
      </c>
      <c r="D14" s="2">
        <f>Table1347[[#This Row],[Number]]*1000000*Table1347[[#This Row],[Multiplier]]</f>
        <v>7000000</v>
      </c>
      <c r="E14" s="6">
        <f t="shared" si="0"/>
        <v>5.7210578999999928</v>
      </c>
      <c r="F14" s="6">
        <f>Table1347[[#This Row],[Calibration Value]]/Constants!$B$1</f>
        <v>0.17479284731587863</v>
      </c>
      <c r="G14" s="6">
        <f t="shared" si="1"/>
        <v>8.5714285714285712</v>
      </c>
      <c r="H14" s="6">
        <f>$D14/Constants!$B$2</f>
        <v>0.11666666666666667</v>
      </c>
      <c r="I14" s="7">
        <f t="shared" si="2"/>
        <v>32.730503495152327</v>
      </c>
      <c r="J14" s="7">
        <f t="shared" si="3"/>
        <v>73.469387755102034</v>
      </c>
      <c r="K14" s="5">
        <f>Table1347[[#This Row],[G Mass Ratio (kg)]]*1000</f>
        <v>32730.503495152327</v>
      </c>
      <c r="L14" s="5">
        <f>Table1347[[#This Row],[G Mass Ratio (kt)]]*1000</f>
        <v>73469.387755102027</v>
      </c>
    </row>
    <row r="15" spans="1:12" x14ac:dyDescent="0.25">
      <c r="A15" s="1" t="s">
        <v>89</v>
      </c>
      <c r="B15" s="2">
        <v>5</v>
      </c>
      <c r="C15" s="10">
        <v>1</v>
      </c>
      <c r="D15" s="2">
        <f>Table1347[[#This Row],[Number]]*1000000*Table1347[[#This Row],[Multiplier]]</f>
        <v>5000000</v>
      </c>
      <c r="E15" s="6">
        <f t="shared" si="0"/>
        <v>8.0094810599999899</v>
      </c>
      <c r="F15" s="6">
        <f>Table1347[[#This Row],[Calibration Value]]/Constants!$B$1</f>
        <v>0.12485203379705616</v>
      </c>
      <c r="G15" s="6">
        <f t="shared" si="1"/>
        <v>12</v>
      </c>
      <c r="H15" s="6">
        <f>$D15/Constants!$B$2</f>
        <v>8.3333333333333329E-2</v>
      </c>
      <c r="I15" s="7">
        <f t="shared" si="2"/>
        <v>64.151786850498567</v>
      </c>
      <c r="J15" s="7">
        <f t="shared" si="3"/>
        <v>144</v>
      </c>
      <c r="K15" s="5">
        <f>Table1347[[#This Row],[G Mass Ratio (kg)]]*1000</f>
        <v>64151.786850498567</v>
      </c>
      <c r="L15" s="5">
        <f>Table1347[[#This Row],[G Mass Ratio (kt)]]*1000</f>
        <v>144000</v>
      </c>
    </row>
    <row r="16" spans="1:12" s="5" customFormat="1" x14ac:dyDescent="0.25">
      <c r="A16" s="1" t="s">
        <v>92</v>
      </c>
      <c r="B16" s="2">
        <v>60</v>
      </c>
      <c r="C16" s="10">
        <v>6.3</v>
      </c>
      <c r="D16" s="2">
        <f>Table1347[[#This Row],[Number]]*1000000*Table1347[[#This Row],[Multiplier]]</f>
        <v>378000000</v>
      </c>
      <c r="E16" s="6">
        <f t="shared" ref="E16:E29" si="4">1/F16</f>
        <v>0.10594551666666654</v>
      </c>
      <c r="F16" s="6">
        <f>Table1347[[#This Row],[Calibration Value]]/Constants!$B$1</f>
        <v>9.4388137550574456</v>
      </c>
      <c r="G16" s="6">
        <f t="shared" ref="G16:G29" si="5">1/H16</f>
        <v>0.15873015873015872</v>
      </c>
      <c r="H16" s="6">
        <f>$D16/Constants!$B$2</f>
        <v>6.3</v>
      </c>
      <c r="I16" s="7">
        <f t="shared" ref="I16:I29" si="6">POWER($E16,2)</f>
        <v>1.1224452501766919E-2</v>
      </c>
      <c r="J16" s="9">
        <f t="shared" ref="J16:J29" si="7">POWER($G16,2)</f>
        <v>2.5195263290501382E-2</v>
      </c>
      <c r="K16" s="5">
        <f>Table1347[[#This Row],[G Mass Ratio (kg)]]*1000</f>
        <v>11.224452501766919</v>
      </c>
      <c r="L16" s="5">
        <f>Table1347[[#This Row],[G Mass Ratio (kt)]]*1000</f>
        <v>25.195263290501384</v>
      </c>
    </row>
    <row r="17" spans="1:12" s="5" customFormat="1" x14ac:dyDescent="0.25">
      <c r="A17" s="1" t="s">
        <v>93</v>
      </c>
      <c r="B17" s="2">
        <v>55</v>
      </c>
      <c r="C17" s="10">
        <v>6.3</v>
      </c>
      <c r="D17" s="2">
        <f>Table1347[[#This Row],[Number]]*1000000*Table1347[[#This Row],[Multiplier]]</f>
        <v>346500000</v>
      </c>
      <c r="E17" s="6">
        <f t="shared" si="4"/>
        <v>0.11557692727272714</v>
      </c>
      <c r="F17" s="6">
        <f>Table1347[[#This Row],[Calibration Value]]/Constants!$B$1</f>
        <v>8.6522459421359912</v>
      </c>
      <c r="G17" s="6">
        <f t="shared" si="5"/>
        <v>0.17316017316017315</v>
      </c>
      <c r="H17" s="6">
        <f>$D17/Constants!$B$2</f>
        <v>5.7750000000000004</v>
      </c>
      <c r="I17" s="7">
        <f t="shared" si="6"/>
        <v>1.3358026117805259E-2</v>
      </c>
      <c r="J17" s="9">
        <f t="shared" si="7"/>
        <v>2.9984445568861151E-2</v>
      </c>
      <c r="K17" s="5">
        <f>Table1347[[#This Row],[G Mass Ratio (kg)]]*1000</f>
        <v>13.35802611780526</v>
      </c>
      <c r="L17" s="5">
        <f>Table1347[[#This Row],[G Mass Ratio (kt)]]*1000</f>
        <v>29.984445568861151</v>
      </c>
    </row>
    <row r="18" spans="1:12" s="5" customFormat="1" x14ac:dyDescent="0.25">
      <c r="A18" s="1" t="s">
        <v>94</v>
      </c>
      <c r="B18" s="2">
        <v>50</v>
      </c>
      <c r="C18" s="10">
        <v>6.3</v>
      </c>
      <c r="D18" s="2">
        <f>Table1347[[#This Row],[Number]]*1000000*Table1347[[#This Row],[Multiplier]]</f>
        <v>315000000</v>
      </c>
      <c r="E18" s="6">
        <f t="shared" si="4"/>
        <v>0.12713461999999986</v>
      </c>
      <c r="F18" s="6">
        <f>Table1347[[#This Row],[Calibration Value]]/Constants!$B$1</f>
        <v>7.8656781292145377</v>
      </c>
      <c r="G18" s="6">
        <f t="shared" si="5"/>
        <v>0.19047619047619047</v>
      </c>
      <c r="H18" s="6">
        <f>$D18/Constants!$B$2</f>
        <v>5.25</v>
      </c>
      <c r="I18" s="7">
        <f t="shared" si="6"/>
        <v>1.6163211602544365E-2</v>
      </c>
      <c r="J18" s="9">
        <f t="shared" si="7"/>
        <v>3.6281179138321989E-2</v>
      </c>
      <c r="K18" s="5">
        <f>Table1347[[#This Row],[G Mass Ratio (kg)]]*1000</f>
        <v>16.163211602544365</v>
      </c>
      <c r="L18" s="5">
        <f>Table1347[[#This Row],[G Mass Ratio (kt)]]*1000</f>
        <v>36.281179138321988</v>
      </c>
    </row>
    <row r="19" spans="1:12" x14ac:dyDescent="0.25">
      <c r="A19" s="1" t="s">
        <v>95</v>
      </c>
      <c r="B19" s="2">
        <v>45</v>
      </c>
      <c r="C19" s="10">
        <v>6.3</v>
      </c>
      <c r="D19" s="2">
        <f>Table1347[[#This Row],[Number]]*1000000*Table1347[[#This Row],[Multiplier]]</f>
        <v>283500000</v>
      </c>
      <c r="E19" s="6">
        <f t="shared" si="4"/>
        <v>0.14126068888888871</v>
      </c>
      <c r="F19" s="6">
        <f>Table1347[[#This Row],[Calibration Value]]/Constants!$B$1</f>
        <v>7.0791103162930842</v>
      </c>
      <c r="G19" s="6">
        <f t="shared" si="5"/>
        <v>0.21164021164021166</v>
      </c>
      <c r="H19" s="6">
        <f>$D19/Constants!$B$2</f>
        <v>4.7249999999999996</v>
      </c>
      <c r="I19" s="7">
        <f t="shared" si="6"/>
        <v>1.9954582225363407E-2</v>
      </c>
      <c r="J19" s="9">
        <f t="shared" si="7"/>
        <v>4.4791579183113585E-2</v>
      </c>
      <c r="K19" s="5">
        <f>Table1347[[#This Row],[G Mass Ratio (kg)]]*1000</f>
        <v>19.954582225363406</v>
      </c>
      <c r="L19" s="5">
        <f>Table1347[[#This Row],[G Mass Ratio (kt)]]*1000</f>
        <v>44.791579183113583</v>
      </c>
    </row>
    <row r="20" spans="1:12" s="5" customFormat="1" x14ac:dyDescent="0.25">
      <c r="A20" s="1" t="s">
        <v>96</v>
      </c>
      <c r="B20" s="2">
        <v>40</v>
      </c>
      <c r="C20" s="10">
        <v>6.3</v>
      </c>
      <c r="D20" s="2">
        <f>Table1347[[#This Row],[Number]]*1000000*Table1347[[#This Row],[Multiplier]]</f>
        <v>252000000</v>
      </c>
      <c r="E20" s="6">
        <f t="shared" si="4"/>
        <v>0.1589182749999998</v>
      </c>
      <c r="F20" s="6">
        <f>Table1347[[#This Row],[Calibration Value]]/Constants!$B$1</f>
        <v>6.2925425033716307</v>
      </c>
      <c r="G20" s="6">
        <f t="shared" si="5"/>
        <v>0.23809523809523808</v>
      </c>
      <c r="H20" s="6">
        <f>$D20/Constants!$B$2</f>
        <v>4.2</v>
      </c>
      <c r="I20" s="7">
        <f t="shared" si="6"/>
        <v>2.5255018128975563E-2</v>
      </c>
      <c r="J20" s="9">
        <f t="shared" si="7"/>
        <v>5.6689342403628114E-2</v>
      </c>
      <c r="K20" s="5">
        <f>Table1347[[#This Row],[G Mass Ratio (kg)]]*1000</f>
        <v>25.255018128975564</v>
      </c>
      <c r="L20" s="5">
        <f>Table1347[[#This Row],[G Mass Ratio (kt)]]*1000</f>
        <v>56.68934240362811</v>
      </c>
    </row>
    <row r="21" spans="1:12" x14ac:dyDescent="0.25">
      <c r="A21" s="1" t="s">
        <v>97</v>
      </c>
      <c r="B21" s="2">
        <v>35</v>
      </c>
      <c r="C21" s="10">
        <v>6.3</v>
      </c>
      <c r="D21" s="2">
        <f>Table1347[[#This Row],[Number]]*1000000*Table1347[[#This Row],[Multiplier]]</f>
        <v>220500000</v>
      </c>
      <c r="E21" s="6">
        <f t="shared" si="4"/>
        <v>0.1816208857142855</v>
      </c>
      <c r="F21" s="6">
        <f>Table1347[[#This Row],[Calibration Value]]/Constants!$B$1</f>
        <v>5.5059746904501763</v>
      </c>
      <c r="G21" s="6">
        <f t="shared" si="5"/>
        <v>0.27210884353741499</v>
      </c>
      <c r="H21" s="6">
        <f>$D21/Constants!$B$2</f>
        <v>3.6749999999999998</v>
      </c>
      <c r="I21" s="7">
        <f t="shared" si="6"/>
        <v>3.2986146127641558E-2</v>
      </c>
      <c r="J21" s="9">
        <f t="shared" si="7"/>
        <v>7.4043222731269398E-2</v>
      </c>
      <c r="K21" s="5">
        <f>Table1347[[#This Row],[G Mass Ratio (kg)]]*1000</f>
        <v>32.986146127641561</v>
      </c>
      <c r="L21" s="5">
        <f>Table1347[[#This Row],[G Mass Ratio (kt)]]*1000</f>
        <v>74.043222731269395</v>
      </c>
    </row>
    <row r="22" spans="1:12" x14ac:dyDescent="0.25">
      <c r="A22" s="1" t="s">
        <v>98</v>
      </c>
      <c r="B22" s="2">
        <v>30</v>
      </c>
      <c r="C22" s="10">
        <v>6.3</v>
      </c>
      <c r="D22" s="2">
        <f>Table1347[[#This Row],[Number]]*1000000*Table1347[[#This Row],[Multiplier]]</f>
        <v>189000000</v>
      </c>
      <c r="E22" s="6">
        <f t="shared" si="4"/>
        <v>0.21189103333333309</v>
      </c>
      <c r="F22" s="6">
        <f>Table1347[[#This Row],[Calibration Value]]/Constants!$B$1</f>
        <v>4.7194068775287228</v>
      </c>
      <c r="G22" s="6">
        <f t="shared" si="5"/>
        <v>0.31746031746031744</v>
      </c>
      <c r="H22" s="6">
        <f>$D22/Constants!$B$2</f>
        <v>3.15</v>
      </c>
      <c r="I22" s="7">
        <f t="shared" si="6"/>
        <v>4.4897810007067676E-2</v>
      </c>
      <c r="J22" s="9">
        <f t="shared" si="7"/>
        <v>0.10078105316200553</v>
      </c>
      <c r="K22" s="5">
        <f>Table1347[[#This Row],[G Mass Ratio (kg)]]*1000</f>
        <v>44.897810007067676</v>
      </c>
      <c r="L22" s="5">
        <f>Table1347[[#This Row],[G Mass Ratio (kt)]]*1000</f>
        <v>100.78105316200553</v>
      </c>
    </row>
    <row r="23" spans="1:12" x14ac:dyDescent="0.25">
      <c r="A23" s="1" t="s">
        <v>99</v>
      </c>
      <c r="B23" s="2">
        <v>25</v>
      </c>
      <c r="C23" s="10">
        <v>6.3</v>
      </c>
      <c r="D23" s="2">
        <f>Table1347[[#This Row],[Number]]*1000000*Table1347[[#This Row],[Multiplier]]</f>
        <v>157500000</v>
      </c>
      <c r="E23" s="6">
        <f t="shared" si="4"/>
        <v>0.25426923999999973</v>
      </c>
      <c r="F23" s="6">
        <f>Table1347[[#This Row],[Calibration Value]]/Constants!$B$1</f>
        <v>3.9328390646072688</v>
      </c>
      <c r="G23" s="6">
        <f t="shared" si="5"/>
        <v>0.38095238095238093</v>
      </c>
      <c r="H23" s="6">
        <f>$D23/Constants!$B$2</f>
        <v>2.625</v>
      </c>
      <c r="I23" s="7">
        <f t="shared" si="6"/>
        <v>6.4652846410177461E-2</v>
      </c>
      <c r="J23" s="9">
        <f t="shared" si="7"/>
        <v>0.14512471655328796</v>
      </c>
      <c r="K23" s="5">
        <f>Table1347[[#This Row],[G Mass Ratio (kg)]]*1000</f>
        <v>64.65284641017746</v>
      </c>
      <c r="L23" s="5">
        <f>Table1347[[#This Row],[G Mass Ratio (kt)]]*1000</f>
        <v>145.12471655328795</v>
      </c>
    </row>
    <row r="24" spans="1:12" x14ac:dyDescent="0.25">
      <c r="A24" s="1" t="s">
        <v>100</v>
      </c>
      <c r="B24" s="2">
        <v>20</v>
      </c>
      <c r="C24" s="10">
        <v>6.3</v>
      </c>
      <c r="D24" s="2">
        <f>Table1347[[#This Row],[Number]]*1000000*Table1347[[#This Row],[Multiplier]]</f>
        <v>126000000</v>
      </c>
      <c r="E24" s="6">
        <f t="shared" si="4"/>
        <v>0.31783654999999961</v>
      </c>
      <c r="F24" s="6">
        <f>Table1347[[#This Row],[Calibration Value]]/Constants!$B$1</f>
        <v>3.1462712516858153</v>
      </c>
      <c r="G24" s="6">
        <f t="shared" si="5"/>
        <v>0.47619047619047616</v>
      </c>
      <c r="H24" s="6">
        <f>$D24/Constants!$B$2</f>
        <v>2.1</v>
      </c>
      <c r="I24" s="7">
        <f t="shared" si="6"/>
        <v>0.10102007251590225</v>
      </c>
      <c r="J24" s="9">
        <f t="shared" si="7"/>
        <v>0.22675736961451246</v>
      </c>
      <c r="K24" s="5">
        <f>Table1347[[#This Row],[G Mass Ratio (kg)]]*1000</f>
        <v>101.02007251590226</v>
      </c>
      <c r="L24" s="5">
        <f>Table1347[[#This Row],[G Mass Ratio (kt)]]*1000</f>
        <v>226.75736961451244</v>
      </c>
    </row>
    <row r="25" spans="1:12" x14ac:dyDescent="0.25">
      <c r="A25" s="1" t="s">
        <v>101</v>
      </c>
      <c r="B25" s="2">
        <v>15</v>
      </c>
      <c r="C25" s="10">
        <v>6.3</v>
      </c>
      <c r="D25" s="2">
        <f>Table1347[[#This Row],[Number]]*1000000*Table1347[[#This Row],[Multiplier]]</f>
        <v>94500000</v>
      </c>
      <c r="E25" s="6">
        <f t="shared" si="4"/>
        <v>0.42378206666666618</v>
      </c>
      <c r="F25" s="6">
        <f>Table1347[[#This Row],[Calibration Value]]/Constants!$B$1</f>
        <v>2.3597034387643614</v>
      </c>
      <c r="G25" s="6">
        <f t="shared" si="5"/>
        <v>0.63492063492063489</v>
      </c>
      <c r="H25" s="6">
        <f>$D25/Constants!$B$2</f>
        <v>1.575</v>
      </c>
      <c r="I25" s="7">
        <f t="shared" si="6"/>
        <v>0.1795912400282707</v>
      </c>
      <c r="J25" s="9">
        <f t="shared" si="7"/>
        <v>0.40312421264802212</v>
      </c>
      <c r="K25" s="5">
        <f>Table1347[[#This Row],[G Mass Ratio (kg)]]*1000</f>
        <v>179.5912400282707</v>
      </c>
      <c r="L25" s="5">
        <f>Table1347[[#This Row],[G Mass Ratio (kt)]]*1000</f>
        <v>403.12421264802214</v>
      </c>
    </row>
    <row r="26" spans="1:12" x14ac:dyDescent="0.25">
      <c r="A26" s="1" t="s">
        <v>102</v>
      </c>
      <c r="B26" s="2">
        <v>12</v>
      </c>
      <c r="C26" s="10">
        <v>6.3</v>
      </c>
      <c r="D26" s="2">
        <f>Table1347[[#This Row],[Number]]*1000000*Table1347[[#This Row],[Multiplier]]</f>
        <v>75600000</v>
      </c>
      <c r="E26" s="6">
        <f t="shared" si="4"/>
        <v>0.5297275833333327</v>
      </c>
      <c r="F26" s="6">
        <f>Table1347[[#This Row],[Calibration Value]]/Constants!$B$1</f>
        <v>1.8877627510114892</v>
      </c>
      <c r="G26" s="6">
        <f t="shared" si="5"/>
        <v>0.79365079365079361</v>
      </c>
      <c r="H26" s="6">
        <f>$D26/Constants!$B$2</f>
        <v>1.26</v>
      </c>
      <c r="I26" s="7">
        <f t="shared" si="6"/>
        <v>0.28061131254417293</v>
      </c>
      <c r="J26" s="9">
        <f t="shared" si="7"/>
        <v>0.62988158226253455</v>
      </c>
      <c r="K26" s="5">
        <f>Table1347[[#This Row],[G Mass Ratio (kg)]]*1000</f>
        <v>280.6113125441729</v>
      </c>
      <c r="L26" s="5">
        <f>Table1347[[#This Row],[G Mass Ratio (kt)]]*1000</f>
        <v>629.88158226253449</v>
      </c>
    </row>
    <row r="27" spans="1:12" x14ac:dyDescent="0.25">
      <c r="A27" s="1" t="s">
        <v>103</v>
      </c>
      <c r="B27" s="2">
        <v>10</v>
      </c>
      <c r="C27" s="10">
        <v>6.3</v>
      </c>
      <c r="D27" s="2">
        <f>Table1347[[#This Row],[Number]]*1000000*Table1347[[#This Row],[Multiplier]]</f>
        <v>63000000</v>
      </c>
      <c r="E27" s="6">
        <f t="shared" si="4"/>
        <v>0.63567309999999921</v>
      </c>
      <c r="F27" s="6">
        <f>Table1347[[#This Row],[Calibration Value]]/Constants!$B$1</f>
        <v>1.5731356258429077</v>
      </c>
      <c r="G27" s="6">
        <f t="shared" si="5"/>
        <v>0.95238095238095233</v>
      </c>
      <c r="H27" s="6">
        <f>$D27/Constants!$B$2</f>
        <v>1.05</v>
      </c>
      <c r="I27" s="7">
        <f t="shared" si="6"/>
        <v>0.40408029006360902</v>
      </c>
      <c r="J27" s="9">
        <f t="shared" si="7"/>
        <v>0.90702947845804982</v>
      </c>
      <c r="K27" s="5">
        <f>Table1347[[#This Row],[G Mass Ratio (kg)]]*1000</f>
        <v>404.08029006360903</v>
      </c>
      <c r="L27" s="5">
        <f>Table1347[[#This Row],[G Mass Ratio (kt)]]*1000</f>
        <v>907.02947845804977</v>
      </c>
    </row>
    <row r="28" spans="1:12" x14ac:dyDescent="0.25">
      <c r="A28" s="1" t="s">
        <v>104</v>
      </c>
      <c r="B28" s="2">
        <v>7</v>
      </c>
      <c r="C28" s="10">
        <v>6.3</v>
      </c>
      <c r="D28" s="2">
        <f>Table1347[[#This Row],[Number]]*1000000*Table1347[[#This Row],[Multiplier]]</f>
        <v>44100000</v>
      </c>
      <c r="E28" s="6">
        <f t="shared" si="4"/>
        <v>0.90810442857142759</v>
      </c>
      <c r="F28" s="6">
        <f>Table1347[[#This Row],[Calibration Value]]/Constants!$B$1</f>
        <v>1.1011949380900352</v>
      </c>
      <c r="G28" s="6">
        <f t="shared" si="5"/>
        <v>1.3605442176870748</v>
      </c>
      <c r="H28" s="6">
        <f>$D28/Constants!$B$2</f>
        <v>0.73499999999999999</v>
      </c>
      <c r="I28" s="7">
        <f t="shared" si="6"/>
        <v>0.824653653191039</v>
      </c>
      <c r="J28" s="9">
        <f t="shared" si="7"/>
        <v>1.8510805682817344</v>
      </c>
      <c r="K28" s="5">
        <f>Table1347[[#This Row],[G Mass Ratio (kg)]]*1000</f>
        <v>824.65365319103898</v>
      </c>
      <c r="L28" s="5">
        <f>Table1347[[#This Row],[G Mass Ratio (kt)]]*1000</f>
        <v>1851.0805682817345</v>
      </c>
    </row>
    <row r="29" spans="1:12" x14ac:dyDescent="0.25">
      <c r="A29" s="1" t="s">
        <v>105</v>
      </c>
      <c r="B29" s="2">
        <v>5</v>
      </c>
      <c r="C29" s="10">
        <v>6.3</v>
      </c>
      <c r="D29" s="2">
        <f>Table1347[[#This Row],[Number]]*1000000*Table1347[[#This Row],[Multiplier]]</f>
        <v>31500000</v>
      </c>
      <c r="E29" s="6">
        <f t="shared" si="4"/>
        <v>1.2713461999999984</v>
      </c>
      <c r="F29" s="6">
        <f>Table1347[[#This Row],[Calibration Value]]/Constants!$B$1</f>
        <v>0.78656781292145383</v>
      </c>
      <c r="G29" s="6">
        <f t="shared" si="5"/>
        <v>1.9047619047619047</v>
      </c>
      <c r="H29" s="6">
        <f>$D29/Constants!$B$2</f>
        <v>0.52500000000000002</v>
      </c>
      <c r="I29" s="7">
        <f t="shared" si="6"/>
        <v>1.6163211602544361</v>
      </c>
      <c r="J29" s="9">
        <f t="shared" si="7"/>
        <v>3.6281179138321993</v>
      </c>
      <c r="K29" s="5">
        <f>Table1347[[#This Row],[G Mass Ratio (kg)]]*1000</f>
        <v>1616.3211602544361</v>
      </c>
      <c r="L29" s="5">
        <f>Table1347[[#This Row],[G Mass Ratio (kt)]]*1000</f>
        <v>3628.1179138321991</v>
      </c>
    </row>
    <row r="34" spans="1:1" x14ac:dyDescent="0.25">
      <c r="A34" t="s">
        <v>22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ACF6-A04C-42B4-A8DD-6FDEE18CC34E}">
  <dimension ref="A1:M29"/>
  <sheetViews>
    <sheetView workbookViewId="0">
      <selection activeCell="M10" sqref="M10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3.7109375" style="2" hidden="1" customWidth="1"/>
    <col min="4" max="4" width="25" hidden="1" customWidth="1"/>
    <col min="5" max="5" width="20.28515625" bestFit="1" customWidth="1"/>
    <col min="6" max="6" width="15.42578125" bestFit="1" customWidth="1"/>
    <col min="7" max="7" width="16.7109375" bestFit="1" customWidth="1"/>
    <col min="8" max="8" width="15.140625" bestFit="1" customWidth="1"/>
    <col min="9" max="9" width="14.7109375" bestFit="1" customWidth="1"/>
    <col min="10" max="10" width="20.28515625" style="1" bestFit="1" customWidth="1"/>
    <col min="11" max="11" width="20" style="5" bestFit="1" customWidth="1"/>
    <col min="12" max="12" width="18.42578125" bestFit="1" customWidth="1"/>
    <col min="13" max="13" width="18.140625" bestFit="1" customWidth="1"/>
  </cols>
  <sheetData>
    <row r="1" spans="1:13" s="1" customFormat="1" x14ac:dyDescent="0.25">
      <c r="A1" s="1" t="s">
        <v>4</v>
      </c>
      <c r="B1" s="1" t="s">
        <v>107</v>
      </c>
      <c r="C1" s="1" t="s">
        <v>106</v>
      </c>
      <c r="D1" s="1" t="s">
        <v>122</v>
      </c>
      <c r="E1" s="1" t="s">
        <v>5</v>
      </c>
      <c r="F1" s="1" t="s">
        <v>7</v>
      </c>
      <c r="G1" s="1" t="s">
        <v>29</v>
      </c>
      <c r="H1" s="1" t="s">
        <v>8</v>
      </c>
      <c r="I1" s="1" t="s">
        <v>30</v>
      </c>
      <c r="J1" s="1" t="s">
        <v>23</v>
      </c>
      <c r="K1" s="1" t="s">
        <v>24</v>
      </c>
      <c r="L1" s="1" t="s">
        <v>25</v>
      </c>
      <c r="M1" s="5" t="s">
        <v>26</v>
      </c>
    </row>
    <row r="2" spans="1:13" x14ac:dyDescent="0.25">
      <c r="A2" s="1" t="s">
        <v>109</v>
      </c>
      <c r="B2" s="1" t="s">
        <v>108</v>
      </c>
      <c r="C2" s="1">
        <f>1</f>
        <v>1</v>
      </c>
      <c r="D2" s="2">
        <v>550000</v>
      </c>
      <c r="E2" s="2">
        <f>Table13410[[#This Row],[Base Calibration Value]]*Table13410[[#This Row],[Multiplier]]</f>
        <v>550000</v>
      </c>
      <c r="F2" s="6">
        <f t="shared" ref="F2:F13" si="0">1/G2</f>
        <v>72.813464181818105</v>
      </c>
      <c r="G2" s="6">
        <f>Table13410[[#This Row],[Calibration Value]]/Constants!$B$1</f>
        <v>1.3733723717676177E-2</v>
      </c>
      <c r="H2" s="6">
        <f t="shared" ref="H2:H13" si="1">1/I2</f>
        <v>109.09090909090909</v>
      </c>
      <c r="I2" s="6">
        <f>$E2/Constants!$B$2</f>
        <v>9.1666666666666667E-3</v>
      </c>
      <c r="J2" s="7">
        <f t="shared" ref="J2:J13" si="2">POWER($F2,2)</f>
        <v>5301.8005661569077</v>
      </c>
      <c r="K2" s="7">
        <f t="shared" ref="K2:K13" si="3">POWER($H2,2)</f>
        <v>11900.826446280993</v>
      </c>
      <c r="L2" s="7">
        <f>Table13410[[#This Row],[G Mass Ratio (kg)]]*1000</f>
        <v>5301800.5661569079</v>
      </c>
      <c r="M2" s="7">
        <f>Table13410[[#This Row],[G Mass Ratio (kt)]]*1000</f>
        <v>11900826.446280994</v>
      </c>
    </row>
    <row r="3" spans="1:13" x14ac:dyDescent="0.25">
      <c r="A3" s="1" t="s">
        <v>110</v>
      </c>
      <c r="B3" s="1" t="s">
        <v>108</v>
      </c>
      <c r="C3" s="1">
        <f>1</f>
        <v>1</v>
      </c>
      <c r="D3" s="2">
        <v>156700000</v>
      </c>
      <c r="E3" s="2">
        <f>Table13410[[#This Row],[Base Calibration Value]]*Table13410[[#This Row],[Multiplier]]</f>
        <v>156700000</v>
      </c>
      <c r="F3" s="6">
        <f t="shared" si="0"/>
        <v>0.25556735992342022</v>
      </c>
      <c r="G3" s="6">
        <f>Table13410[[#This Row],[Calibration Value]]/Constants!$B$1</f>
        <v>3.9128627391997401</v>
      </c>
      <c r="H3" s="6">
        <f t="shared" si="1"/>
        <v>0.38289725590299933</v>
      </c>
      <c r="I3" s="6">
        <f>$E3/Constants!$B$2</f>
        <v>2.6116666666666668</v>
      </c>
      <c r="J3" s="7">
        <f t="shared" si="2"/>
        <v>6.5314675458227014E-2</v>
      </c>
      <c r="K3" s="7">
        <f t="shared" si="3"/>
        <v>0.14661030857804697</v>
      </c>
      <c r="L3" s="7">
        <f>Table13410[[#This Row],[G Mass Ratio (kg)]]*1000</f>
        <v>65.314675458227015</v>
      </c>
      <c r="M3" s="7">
        <f>Table13410[[#This Row],[G Mass Ratio (kt)]]*1000</f>
        <v>146.61030857804695</v>
      </c>
    </row>
    <row r="4" spans="1:13" x14ac:dyDescent="0.25">
      <c r="A4" s="1" t="s">
        <v>111</v>
      </c>
      <c r="B4" s="1" t="s">
        <v>108</v>
      </c>
      <c r="C4" s="1">
        <f>1</f>
        <v>1</v>
      </c>
      <c r="D4" s="2">
        <v>63000000</v>
      </c>
      <c r="E4" s="2">
        <f>Table13410[[#This Row],[Base Calibration Value]]*Table13410[[#This Row],[Multiplier]]</f>
        <v>63000000</v>
      </c>
      <c r="F4" s="4">
        <f t="shared" si="0"/>
        <v>0.63567309999999921</v>
      </c>
      <c r="G4" s="6">
        <f>Table13410[[#This Row],[Calibration Value]]/Constants!$B$1</f>
        <v>1.5731356258429077</v>
      </c>
      <c r="H4" s="6">
        <f t="shared" si="1"/>
        <v>0.95238095238095233</v>
      </c>
      <c r="I4" s="6">
        <f>$E4/Constants!$B$2</f>
        <v>1.05</v>
      </c>
      <c r="J4" s="7">
        <f t="shared" si="2"/>
        <v>0.40408029006360902</v>
      </c>
      <c r="K4" s="7">
        <f t="shared" si="3"/>
        <v>0.90702947845804982</v>
      </c>
      <c r="L4" s="7">
        <f>Table13410[[#This Row],[G Mass Ratio (kg)]]*1000</f>
        <v>404.08029006360903</v>
      </c>
      <c r="M4" s="7">
        <f>Table13410[[#This Row],[G Mass Ratio (kt)]]*1000</f>
        <v>907.02947845804977</v>
      </c>
    </row>
    <row r="5" spans="1:13" x14ac:dyDescent="0.25">
      <c r="A5" s="1" t="s">
        <v>112</v>
      </c>
      <c r="B5" s="1" t="s">
        <v>108</v>
      </c>
      <c r="C5" s="1">
        <f>1</f>
        <v>1</v>
      </c>
      <c r="D5" s="2">
        <v>60000000</v>
      </c>
      <c r="E5" s="2">
        <f>Table13410[[#This Row],[Base Calibration Value]]*Table13410[[#This Row],[Multiplier]]</f>
        <v>60000000</v>
      </c>
      <c r="F5" s="4">
        <f t="shared" si="0"/>
        <v>0.66745675499999924</v>
      </c>
      <c r="G5" s="6">
        <f>Table13410[[#This Row],[Calibration Value]]/Constants!$B$1</f>
        <v>1.4982244055646738</v>
      </c>
      <c r="H5" s="6">
        <f t="shared" si="1"/>
        <v>1</v>
      </c>
      <c r="I5" s="6">
        <f>$E5/Constants!$B$2</f>
        <v>1</v>
      </c>
      <c r="J5" s="7">
        <f t="shared" si="2"/>
        <v>0.445498519795129</v>
      </c>
      <c r="K5" s="7">
        <f t="shared" si="3"/>
        <v>1</v>
      </c>
      <c r="L5" s="7">
        <f>Table13410[[#This Row],[G Mass Ratio (kg)]]*1000</f>
        <v>445.49851979512903</v>
      </c>
      <c r="M5" s="7">
        <f>Table13410[[#This Row],[G Mass Ratio (kt)]]*1000</f>
        <v>1000</v>
      </c>
    </row>
    <row r="6" spans="1:13" x14ac:dyDescent="0.25">
      <c r="A6" s="1" t="s">
        <v>113</v>
      </c>
      <c r="B6" s="1" t="s">
        <v>108</v>
      </c>
      <c r="C6" s="1">
        <f>1</f>
        <v>1</v>
      </c>
      <c r="D6" s="2">
        <v>220000000</v>
      </c>
      <c r="E6" s="2">
        <f>Table13410[[#This Row],[Base Calibration Value]]*Table13410[[#This Row],[Multiplier]]</f>
        <v>220000000</v>
      </c>
      <c r="F6" s="6">
        <f t="shared" si="0"/>
        <v>0.18203366045454522</v>
      </c>
      <c r="G6" s="6">
        <f>Table13410[[#This Row],[Calibration Value]]/Constants!$B$1</f>
        <v>5.4934894870704714</v>
      </c>
      <c r="H6" s="6">
        <f t="shared" si="1"/>
        <v>0.27272727272727276</v>
      </c>
      <c r="I6" s="6">
        <f>$E6/Constants!$B$2</f>
        <v>3.6666666666666665</v>
      </c>
      <c r="J6" s="7">
        <f t="shared" si="2"/>
        <v>3.313625353848066E-2</v>
      </c>
      <c r="K6" s="7">
        <f t="shared" si="3"/>
        <v>7.4380165289256214E-2</v>
      </c>
      <c r="L6" s="7">
        <f>Table13410[[#This Row],[G Mass Ratio (kg)]]*1000</f>
        <v>33.136253538480659</v>
      </c>
      <c r="M6" s="7">
        <f>Table13410[[#This Row],[G Mass Ratio (kt)]]*1000</f>
        <v>74.380165289256212</v>
      </c>
    </row>
    <row r="7" spans="1:13" x14ac:dyDescent="0.25">
      <c r="A7" s="1" t="s">
        <v>114</v>
      </c>
      <c r="B7" s="1" t="s">
        <v>108</v>
      </c>
      <c r="C7" s="1">
        <f>1</f>
        <v>1</v>
      </c>
      <c r="D7" s="2">
        <v>112500000</v>
      </c>
      <c r="E7" s="2">
        <f>Table13410[[#This Row],[Base Calibration Value]]*Table13410[[#This Row],[Multiplier]]</f>
        <v>112500000</v>
      </c>
      <c r="F7" s="6">
        <f t="shared" si="0"/>
        <v>0.35597693599999958</v>
      </c>
      <c r="G7" s="6">
        <f>Table13410[[#This Row],[Calibration Value]]/Constants!$B$1</f>
        <v>2.8091707604337635</v>
      </c>
      <c r="H7" s="6">
        <f t="shared" si="1"/>
        <v>0.53333333333333333</v>
      </c>
      <c r="I7" s="6">
        <f>$E7/Constants!$B$2</f>
        <v>1.875</v>
      </c>
      <c r="J7" s="7">
        <f t="shared" si="2"/>
        <v>0.12671957896394778</v>
      </c>
      <c r="K7" s="7">
        <f t="shared" si="3"/>
        <v>0.28444444444444444</v>
      </c>
      <c r="L7" s="7">
        <f>Table13410[[#This Row],[G Mass Ratio (kg)]]*1000</f>
        <v>126.71957896394778</v>
      </c>
      <c r="M7" s="7">
        <f>Table13410[[#This Row],[G Mass Ratio (kt)]]*1000</f>
        <v>284.44444444444446</v>
      </c>
    </row>
    <row r="8" spans="1:13" x14ac:dyDescent="0.25">
      <c r="A8" s="1" t="s">
        <v>115</v>
      </c>
      <c r="B8" s="1" t="s">
        <v>108</v>
      </c>
      <c r="C8" s="1">
        <f>1</f>
        <v>1</v>
      </c>
      <c r="D8" s="2">
        <v>5468750</v>
      </c>
      <c r="E8" s="2">
        <f>Table13410[[#This Row],[Base Calibration Value]]*Table13410[[#This Row],[Multiplier]]</f>
        <v>5468750</v>
      </c>
      <c r="F8" s="6">
        <f t="shared" si="0"/>
        <v>7.3229541119999908</v>
      </c>
      <c r="G8" s="6">
        <f>Table13410[[#This Row],[Calibration Value]]/Constants!$B$1</f>
        <v>0.13655691196553019</v>
      </c>
      <c r="H8" s="6">
        <f t="shared" si="1"/>
        <v>10.971428571428572</v>
      </c>
      <c r="I8" s="6">
        <f>$E8/Constants!$B$2</f>
        <v>9.1145833333333329E-2</v>
      </c>
      <c r="J8" s="7">
        <f t="shared" si="2"/>
        <v>53.625656926457573</v>
      </c>
      <c r="K8" s="7">
        <f t="shared" si="3"/>
        <v>120.37224489795919</v>
      </c>
      <c r="L8" s="7">
        <f>Table13410[[#This Row],[G Mass Ratio (kg)]]*1000</f>
        <v>53625.656926457574</v>
      </c>
      <c r="M8" s="7">
        <f>Table13410[[#This Row],[G Mass Ratio (kt)]]*1000</f>
        <v>120372.24489795919</v>
      </c>
    </row>
    <row r="9" spans="1:13" x14ac:dyDescent="0.25">
      <c r="A9" s="1" t="s">
        <v>116</v>
      </c>
      <c r="B9" s="1" t="s">
        <v>108</v>
      </c>
      <c r="C9" s="1">
        <f>1</f>
        <v>1</v>
      </c>
      <c r="D9" s="2">
        <v>6562500</v>
      </c>
      <c r="E9" s="2">
        <f>Table13410[[#This Row],[Base Calibration Value]]*Table13410[[#This Row],[Multiplier]]</f>
        <v>6562500</v>
      </c>
      <c r="F9" s="6">
        <f t="shared" si="0"/>
        <v>6.1024617599999926</v>
      </c>
      <c r="G9" s="6">
        <f>Table13410[[#This Row],[Calibration Value]]/Constants!$B$1</f>
        <v>0.1638682943586362</v>
      </c>
      <c r="H9" s="6">
        <f t="shared" si="1"/>
        <v>9.1428571428571423</v>
      </c>
      <c r="I9" s="6">
        <f>$E9/Constants!$B$2</f>
        <v>0.109375</v>
      </c>
      <c r="J9" s="7">
        <f t="shared" si="2"/>
        <v>37.240039532262209</v>
      </c>
      <c r="K9" s="7">
        <f t="shared" si="3"/>
        <v>83.591836734693871</v>
      </c>
      <c r="L9" s="7">
        <f>Table13410[[#This Row],[G Mass Ratio (kg)]]*1000</f>
        <v>37240.039532262206</v>
      </c>
      <c r="M9" s="7">
        <f>Table13410[[#This Row],[G Mass Ratio (kt)]]*1000</f>
        <v>83591.836734693876</v>
      </c>
    </row>
    <row r="10" spans="1:13" x14ac:dyDescent="0.25">
      <c r="A10" s="1" t="s">
        <v>117</v>
      </c>
      <c r="B10" s="1" t="s">
        <v>108</v>
      </c>
      <c r="C10" s="1">
        <f>1</f>
        <v>1</v>
      </c>
      <c r="D10" s="2">
        <v>15000000</v>
      </c>
      <c r="E10" s="2">
        <f>Table13410[[#This Row],[Base Calibration Value]]*Table13410[[#This Row],[Multiplier]]</f>
        <v>15000000</v>
      </c>
      <c r="F10" s="6">
        <f t="shared" si="0"/>
        <v>2.6698270199999969</v>
      </c>
      <c r="G10" s="6">
        <f>Table13410[[#This Row],[Calibration Value]]/Constants!$B$1</f>
        <v>0.37455610139116846</v>
      </c>
      <c r="H10" s="6">
        <f t="shared" si="1"/>
        <v>4</v>
      </c>
      <c r="I10" s="6">
        <f>$E10/Constants!$B$2</f>
        <v>0.25</v>
      </c>
      <c r="J10" s="7">
        <f t="shared" si="2"/>
        <v>7.127976316722064</v>
      </c>
      <c r="K10" s="7">
        <f t="shared" si="3"/>
        <v>16</v>
      </c>
      <c r="L10" s="7">
        <f>Table13410[[#This Row],[G Mass Ratio (kg)]]*1000</f>
        <v>7127.9763167220644</v>
      </c>
      <c r="M10" s="7">
        <f>Table13410[[#This Row],[G Mass Ratio (kt)]]*1000</f>
        <v>16000</v>
      </c>
    </row>
    <row r="11" spans="1:13" x14ac:dyDescent="0.25">
      <c r="A11" s="1" t="s">
        <v>118</v>
      </c>
      <c r="B11" s="1" t="s">
        <v>108</v>
      </c>
      <c r="C11" s="1">
        <f>1</f>
        <v>1</v>
      </c>
      <c r="D11" s="2">
        <v>15625000</v>
      </c>
      <c r="E11" s="2">
        <f>Table13410[[#This Row],[Base Calibration Value]]*Table13410[[#This Row],[Multiplier]]</f>
        <v>15625000</v>
      </c>
      <c r="F11" s="6">
        <f t="shared" si="0"/>
        <v>2.5630339391999968</v>
      </c>
      <c r="G11" s="6">
        <f>Table13410[[#This Row],[Calibration Value]]/Constants!$B$1</f>
        <v>0.39016260561580052</v>
      </c>
      <c r="H11" s="6">
        <f t="shared" si="1"/>
        <v>3.84</v>
      </c>
      <c r="I11" s="6">
        <f>$E11/Constants!$B$2</f>
        <v>0.26041666666666669</v>
      </c>
      <c r="J11" s="7">
        <f t="shared" si="2"/>
        <v>6.5691429734910525</v>
      </c>
      <c r="K11" s="7">
        <f t="shared" si="3"/>
        <v>14.7456</v>
      </c>
      <c r="L11" s="7">
        <f>Table13410[[#This Row],[G Mass Ratio (kg)]]*1000</f>
        <v>6569.1429734910525</v>
      </c>
      <c r="M11" s="7">
        <f>Table13410[[#This Row],[G Mass Ratio (kt)]]*1000</f>
        <v>14745.6</v>
      </c>
    </row>
    <row r="12" spans="1:13" x14ac:dyDescent="0.25">
      <c r="A12" s="1" t="s">
        <v>119</v>
      </c>
      <c r="B12" s="1" t="s">
        <v>108</v>
      </c>
      <c r="C12" s="1">
        <f>1</f>
        <v>1</v>
      </c>
      <c r="D12" s="2">
        <v>321200000</v>
      </c>
      <c r="E12" s="2">
        <f>Table13410[[#This Row],[Base Calibration Value]]*Table13410[[#This Row],[Multiplier]]</f>
        <v>321200000</v>
      </c>
      <c r="F12" s="6">
        <f t="shared" si="0"/>
        <v>0.12468058935242823</v>
      </c>
      <c r="G12" s="6">
        <f>Table13410[[#This Row],[Calibration Value]]/Constants!$B$1</f>
        <v>8.0204946511228883</v>
      </c>
      <c r="H12" s="6">
        <f t="shared" si="1"/>
        <v>0.18679950186799502</v>
      </c>
      <c r="I12" s="6">
        <f>$E12/Constants!$B$2</f>
        <v>5.3533333333333335</v>
      </c>
      <c r="J12" s="7">
        <f t="shared" si="2"/>
        <v>1.554524936126884E-2</v>
      </c>
      <c r="K12" s="7">
        <f t="shared" si="3"/>
        <v>3.4894053898131071E-2</v>
      </c>
      <c r="L12" s="7">
        <f>Table13410[[#This Row],[G Mass Ratio (kg)]]*1000</f>
        <v>15.545249361268841</v>
      </c>
      <c r="M12" s="7">
        <f>Table13410[[#This Row],[G Mass Ratio (kt)]]*1000</f>
        <v>34.89405389813107</v>
      </c>
    </row>
    <row r="13" spans="1:13" x14ac:dyDescent="0.25">
      <c r="A13" s="1" t="s">
        <v>120</v>
      </c>
      <c r="B13" s="1" t="s">
        <v>108</v>
      </c>
      <c r="C13" s="1">
        <f>1</f>
        <v>1</v>
      </c>
      <c r="D13" s="2">
        <v>810810811</v>
      </c>
      <c r="E13" s="2">
        <f>Table13410[[#This Row],[Base Calibration Value]]*Table13410[[#This Row],[Multiplier]]</f>
        <v>810810811</v>
      </c>
      <c r="F13" s="6">
        <f t="shared" si="0"/>
        <v>4.9391799858475187E-2</v>
      </c>
      <c r="G13" s="6">
        <f>Table13410[[#This Row],[Calibration Value]]/Constants!$B$1</f>
        <v>20.246275755598102</v>
      </c>
      <c r="H13" s="6">
        <f t="shared" si="1"/>
        <v>7.3999999982733336E-2</v>
      </c>
      <c r="I13" s="6">
        <f>$E13/Constants!$B$2</f>
        <v>13.513513516666666</v>
      </c>
      <c r="J13" s="7">
        <f t="shared" si="2"/>
        <v>2.4395498932596694E-3</v>
      </c>
      <c r="K13" s="7">
        <f t="shared" si="3"/>
        <v>5.4759999974445337E-3</v>
      </c>
      <c r="L13" s="7">
        <f>Table13410[[#This Row],[G Mass Ratio (kg)]]*1000</f>
        <v>2.4395498932596693</v>
      </c>
      <c r="M13" s="7">
        <f>Table13410[[#This Row],[G Mass Ratio (kt)]]*1000</f>
        <v>5.4759999974445339</v>
      </c>
    </row>
    <row r="14" spans="1:13" s="5" customFormat="1" x14ac:dyDescent="0.25">
      <c r="A14" s="1" t="s">
        <v>109</v>
      </c>
      <c r="B14" s="1" t="s">
        <v>121</v>
      </c>
      <c r="C14" s="10">
        <f>6.3</f>
        <v>6.3</v>
      </c>
      <c r="D14" s="2">
        <v>550000</v>
      </c>
      <c r="E14" s="2">
        <f>Table13410[[#This Row],[Base Calibration Value]]*Table13410[[#This Row],[Multiplier]]</f>
        <v>3465000</v>
      </c>
      <c r="F14" s="6">
        <f t="shared" ref="F14:F25" si="4">1/G14</f>
        <v>11.557692727272714</v>
      </c>
      <c r="G14" s="6">
        <f>Table13410[[#This Row],[Calibration Value]]/Constants!$B$1</f>
        <v>8.6522459421359915E-2</v>
      </c>
      <c r="H14" s="6">
        <f t="shared" ref="H14:H25" si="5">1/I14</f>
        <v>17.316017316017316</v>
      </c>
      <c r="I14" s="6">
        <f>$E14/Constants!$B$2</f>
        <v>5.7750000000000003E-2</v>
      </c>
      <c r="J14" s="7">
        <f t="shared" ref="J14:J25" si="6">POWER($F14,2)</f>
        <v>133.58026117805258</v>
      </c>
      <c r="K14" s="9">
        <f t="shared" ref="K14:K25" si="7">POWER($H14,2)</f>
        <v>299.8444556886115</v>
      </c>
      <c r="L14" s="9">
        <f>Table13410[[#This Row],[G Mass Ratio (kg)]]*1000</f>
        <v>133580.26117805258</v>
      </c>
      <c r="M14" s="9">
        <f>Table13410[[#This Row],[G Mass Ratio (kt)]]*1000</f>
        <v>299844.45568861149</v>
      </c>
    </row>
    <row r="15" spans="1:13" s="5" customFormat="1" x14ac:dyDescent="0.25">
      <c r="A15" s="1" t="s">
        <v>110</v>
      </c>
      <c r="B15" s="1" t="s">
        <v>121</v>
      </c>
      <c r="C15" s="10">
        <f t="shared" ref="C15:C25" si="8">6.3</f>
        <v>6.3</v>
      </c>
      <c r="D15" s="2">
        <v>156700000</v>
      </c>
      <c r="E15" s="2">
        <f>Table13410[[#This Row],[Base Calibration Value]]*Table13410[[#This Row],[Multiplier]]</f>
        <v>987210000</v>
      </c>
      <c r="F15" s="6">
        <f t="shared" si="4"/>
        <v>4.0566247606892099E-2</v>
      </c>
      <c r="G15" s="6">
        <f>Table13410[[#This Row],[Calibration Value]]/Constants!$B$1</f>
        <v>24.651035256958362</v>
      </c>
      <c r="H15" s="6">
        <f t="shared" si="5"/>
        <v>6.0777342206825305E-2</v>
      </c>
      <c r="I15" s="6">
        <f>$E15/Constants!$B$2</f>
        <v>16.453499999999998</v>
      </c>
      <c r="J15" s="7">
        <f t="shared" si="6"/>
        <v>1.645620444903679E-3</v>
      </c>
      <c r="K15" s="9">
        <f t="shared" si="7"/>
        <v>3.6938853257255486E-3</v>
      </c>
      <c r="L15" s="9">
        <f>Table13410[[#This Row],[G Mass Ratio (kg)]]*1000</f>
        <v>1.6456204449036791</v>
      </c>
      <c r="M15" s="9">
        <f>Table13410[[#This Row],[G Mass Ratio (kt)]]*1000</f>
        <v>3.6938853257255486</v>
      </c>
    </row>
    <row r="16" spans="1:13" x14ac:dyDescent="0.25">
      <c r="A16" s="1" t="s">
        <v>111</v>
      </c>
      <c r="B16" s="1" t="s">
        <v>121</v>
      </c>
      <c r="C16" s="10">
        <f t="shared" si="8"/>
        <v>6.3</v>
      </c>
      <c r="D16" s="2">
        <v>63000000</v>
      </c>
      <c r="E16" s="2">
        <f>Table13410[[#This Row],[Base Calibration Value]]*Table13410[[#This Row],[Multiplier]]</f>
        <v>396900000</v>
      </c>
      <c r="F16" s="6">
        <f t="shared" si="4"/>
        <v>0.10090049206349196</v>
      </c>
      <c r="G16" s="6">
        <f>Table13410[[#This Row],[Calibration Value]]/Constants!$B$1</f>
        <v>9.9107544428103171</v>
      </c>
      <c r="H16" s="6">
        <f t="shared" si="5"/>
        <v>0.15117157974300832</v>
      </c>
      <c r="I16" s="6">
        <f>$E16/Constants!$B$2</f>
        <v>6.6150000000000002</v>
      </c>
      <c r="J16" s="7">
        <f t="shared" si="6"/>
        <v>1.0180909298654802E-2</v>
      </c>
      <c r="K16" s="9">
        <f t="shared" si="7"/>
        <v>2.2852846521996723E-2</v>
      </c>
      <c r="L16" s="9">
        <f>Table13410[[#This Row],[G Mass Ratio (kg)]]*1000</f>
        <v>10.180909298654802</v>
      </c>
      <c r="M16" s="9">
        <f>Table13410[[#This Row],[G Mass Ratio (kt)]]*1000</f>
        <v>22.852846521996725</v>
      </c>
    </row>
    <row r="17" spans="1:13" s="5" customFormat="1" x14ac:dyDescent="0.25">
      <c r="A17" s="1" t="s">
        <v>112</v>
      </c>
      <c r="B17" s="1" t="s">
        <v>121</v>
      </c>
      <c r="C17" s="10">
        <f t="shared" si="8"/>
        <v>6.3</v>
      </c>
      <c r="D17" s="2">
        <v>60000000</v>
      </c>
      <c r="E17" s="2">
        <f>Table13410[[#This Row],[Base Calibration Value]]*Table13410[[#This Row],[Multiplier]]</f>
        <v>378000000</v>
      </c>
      <c r="F17" s="6">
        <f t="shared" si="4"/>
        <v>0.10594551666666654</v>
      </c>
      <c r="G17" s="6">
        <f>Table13410[[#This Row],[Calibration Value]]/Constants!$B$1</f>
        <v>9.4388137550574456</v>
      </c>
      <c r="H17" s="6">
        <f t="shared" si="5"/>
        <v>0.15873015873015872</v>
      </c>
      <c r="I17" s="6">
        <f>$E17/Constants!$B$2</f>
        <v>6.3</v>
      </c>
      <c r="J17" s="7">
        <f t="shared" si="6"/>
        <v>1.1224452501766919E-2</v>
      </c>
      <c r="K17" s="9">
        <f t="shared" si="7"/>
        <v>2.5195263290501382E-2</v>
      </c>
      <c r="L17" s="9">
        <f>Table13410[[#This Row],[G Mass Ratio (kg)]]*1000</f>
        <v>11.224452501766919</v>
      </c>
      <c r="M17" s="9">
        <f>Table13410[[#This Row],[G Mass Ratio (kt)]]*1000</f>
        <v>25.195263290501384</v>
      </c>
    </row>
    <row r="18" spans="1:13" x14ac:dyDescent="0.25">
      <c r="A18" s="1" t="s">
        <v>113</v>
      </c>
      <c r="B18" s="1" t="s">
        <v>121</v>
      </c>
      <c r="C18" s="10">
        <f t="shared" si="8"/>
        <v>6.3</v>
      </c>
      <c r="D18" s="2">
        <v>220000000</v>
      </c>
      <c r="E18" s="2">
        <f>Table13410[[#This Row],[Base Calibration Value]]*Table13410[[#This Row],[Multiplier]]</f>
        <v>1386000000</v>
      </c>
      <c r="F18" s="6">
        <f t="shared" si="4"/>
        <v>2.8894231818181786E-2</v>
      </c>
      <c r="G18" s="6">
        <f>Table13410[[#This Row],[Calibration Value]]/Constants!$B$1</f>
        <v>34.608983768543965</v>
      </c>
      <c r="H18" s="6">
        <f t="shared" si="5"/>
        <v>4.3290043290043288E-2</v>
      </c>
      <c r="I18" s="6">
        <f>$E18/Constants!$B$2</f>
        <v>23.1</v>
      </c>
      <c r="J18" s="7">
        <f t="shared" si="6"/>
        <v>8.3487663236282868E-4</v>
      </c>
      <c r="K18" s="9">
        <f t="shared" si="7"/>
        <v>1.8740278480538219E-3</v>
      </c>
      <c r="L18" s="9">
        <f>Table13410[[#This Row],[G Mass Ratio (kg)]]*1000</f>
        <v>0.83487663236282872</v>
      </c>
      <c r="M18" s="9">
        <f>Table13410[[#This Row],[G Mass Ratio (kt)]]*1000</f>
        <v>1.8740278480538219</v>
      </c>
    </row>
    <row r="19" spans="1:13" x14ac:dyDescent="0.25">
      <c r="A19" s="1" t="s">
        <v>114</v>
      </c>
      <c r="B19" s="1" t="s">
        <v>121</v>
      </c>
      <c r="C19" s="10">
        <f t="shared" si="8"/>
        <v>6.3</v>
      </c>
      <c r="D19" s="2">
        <v>112500000</v>
      </c>
      <c r="E19" s="2">
        <f>Table13410[[#This Row],[Base Calibration Value]]*Table13410[[#This Row],[Multiplier]]</f>
        <v>708750000</v>
      </c>
      <c r="F19" s="6">
        <f t="shared" si="4"/>
        <v>5.650427555555549E-2</v>
      </c>
      <c r="G19" s="6">
        <f>Table13410[[#This Row],[Calibration Value]]/Constants!$B$1</f>
        <v>17.69777579073271</v>
      </c>
      <c r="H19" s="6">
        <f t="shared" si="5"/>
        <v>8.4656084656084651E-2</v>
      </c>
      <c r="I19" s="6">
        <f>$E19/Constants!$B$2</f>
        <v>11.8125</v>
      </c>
      <c r="J19" s="7">
        <f t="shared" si="6"/>
        <v>3.1927331560581457E-3</v>
      </c>
      <c r="K19" s="9">
        <f t="shared" si="7"/>
        <v>7.1666526692981715E-3</v>
      </c>
      <c r="L19" s="9">
        <f>Table13410[[#This Row],[G Mass Ratio (kg)]]*1000</f>
        <v>3.1927331560581456</v>
      </c>
      <c r="M19" s="9">
        <f>Table13410[[#This Row],[G Mass Ratio (kt)]]*1000</f>
        <v>7.1666526692981716</v>
      </c>
    </row>
    <row r="20" spans="1:13" x14ac:dyDescent="0.25">
      <c r="A20" s="1" t="s">
        <v>115</v>
      </c>
      <c r="B20" s="1" t="s">
        <v>121</v>
      </c>
      <c r="C20" s="10">
        <f t="shared" si="8"/>
        <v>6.3</v>
      </c>
      <c r="D20" s="2">
        <v>5468750</v>
      </c>
      <c r="E20" s="2">
        <f>Table13410[[#This Row],[Base Calibration Value]]*Table13410[[#This Row],[Multiplier]]</f>
        <v>34453125</v>
      </c>
      <c r="F20" s="6">
        <f t="shared" si="4"/>
        <v>1.1623736685714272</v>
      </c>
      <c r="G20" s="6">
        <f>Table13410[[#This Row],[Calibration Value]]/Constants!$B$1</f>
        <v>0.86030854538284007</v>
      </c>
      <c r="H20" s="6">
        <f t="shared" si="5"/>
        <v>1.7414965986394557</v>
      </c>
      <c r="I20" s="6">
        <f>$E20/Constants!$B$2</f>
        <v>0.57421875</v>
      </c>
      <c r="J20" s="7">
        <f t="shared" si="6"/>
        <v>1.351112545388198</v>
      </c>
      <c r="K20" s="9">
        <f t="shared" si="7"/>
        <v>3.0328104030727934</v>
      </c>
      <c r="L20" s="9">
        <f>Table13410[[#This Row],[G Mass Ratio (kg)]]*1000</f>
        <v>1351.112545388198</v>
      </c>
      <c r="M20" s="9">
        <f>Table13410[[#This Row],[G Mass Ratio (kt)]]*1000</f>
        <v>3032.8104030727932</v>
      </c>
    </row>
    <row r="21" spans="1:13" x14ac:dyDescent="0.25">
      <c r="A21" s="1" t="s">
        <v>116</v>
      </c>
      <c r="B21" s="1" t="s">
        <v>121</v>
      </c>
      <c r="C21" s="10">
        <f t="shared" si="8"/>
        <v>6.3</v>
      </c>
      <c r="D21" s="2">
        <v>6562500</v>
      </c>
      <c r="E21" s="2">
        <f>Table13410[[#This Row],[Base Calibration Value]]*Table13410[[#This Row],[Multiplier]]</f>
        <v>41343750</v>
      </c>
      <c r="F21" s="6">
        <f t="shared" si="4"/>
        <v>0.9686447238095226</v>
      </c>
      <c r="G21" s="6">
        <f>Table13410[[#This Row],[Calibration Value]]/Constants!$B$1</f>
        <v>1.0323702544594082</v>
      </c>
      <c r="H21" s="6">
        <f t="shared" si="5"/>
        <v>1.4512471655328798</v>
      </c>
      <c r="I21" s="6">
        <f>$E21/Constants!$B$2</f>
        <v>0.68906250000000002</v>
      </c>
      <c r="J21" s="7">
        <f t="shared" si="6"/>
        <v>0.93827260096402632</v>
      </c>
      <c r="K21" s="9">
        <f t="shared" si="7"/>
        <v>2.1061183354672179</v>
      </c>
      <c r="L21" s="9">
        <f>Table13410[[#This Row],[G Mass Ratio (kg)]]*1000</f>
        <v>938.27260096402631</v>
      </c>
      <c r="M21" s="9">
        <f>Table13410[[#This Row],[G Mass Ratio (kt)]]*1000</f>
        <v>2106.118335467218</v>
      </c>
    </row>
    <row r="22" spans="1:13" x14ac:dyDescent="0.25">
      <c r="A22" s="1" t="s">
        <v>117</v>
      </c>
      <c r="B22" s="1" t="s">
        <v>121</v>
      </c>
      <c r="C22" s="10">
        <f t="shared" si="8"/>
        <v>6.3</v>
      </c>
      <c r="D22" s="2">
        <v>15000000</v>
      </c>
      <c r="E22" s="2">
        <f>Table13410[[#This Row],[Base Calibration Value]]*Table13410[[#This Row],[Multiplier]]</f>
        <v>94500000</v>
      </c>
      <c r="F22" s="6">
        <f t="shared" si="4"/>
        <v>0.42378206666666618</v>
      </c>
      <c r="G22" s="6">
        <f>Table13410[[#This Row],[Calibration Value]]/Constants!$B$1</f>
        <v>2.3597034387643614</v>
      </c>
      <c r="H22" s="6">
        <f t="shared" si="5"/>
        <v>0.63492063492063489</v>
      </c>
      <c r="I22" s="6">
        <f>$E22/Constants!$B$2</f>
        <v>1.575</v>
      </c>
      <c r="J22" s="7">
        <f t="shared" si="6"/>
        <v>0.1795912400282707</v>
      </c>
      <c r="K22" s="9">
        <f t="shared" si="7"/>
        <v>0.40312421264802212</v>
      </c>
      <c r="L22" s="9">
        <f>Table13410[[#This Row],[G Mass Ratio (kg)]]*1000</f>
        <v>179.5912400282707</v>
      </c>
      <c r="M22" s="9">
        <f>Table13410[[#This Row],[G Mass Ratio (kt)]]*1000</f>
        <v>403.12421264802214</v>
      </c>
    </row>
    <row r="23" spans="1:13" x14ac:dyDescent="0.25">
      <c r="A23" s="1" t="s">
        <v>118</v>
      </c>
      <c r="B23" s="1" t="s">
        <v>121</v>
      </c>
      <c r="C23" s="10">
        <f t="shared" si="8"/>
        <v>6.3</v>
      </c>
      <c r="D23" s="2">
        <v>15625000</v>
      </c>
      <c r="E23" s="2">
        <f>Table13410[[#This Row],[Base Calibration Value]]*Table13410[[#This Row],[Multiplier]]</f>
        <v>98437500</v>
      </c>
      <c r="F23" s="6">
        <f t="shared" si="4"/>
        <v>0.4068307839999995</v>
      </c>
      <c r="G23" s="6">
        <f>Table13410[[#This Row],[Calibration Value]]/Constants!$B$1</f>
        <v>2.4580244153795432</v>
      </c>
      <c r="H23" s="6">
        <f t="shared" si="5"/>
        <v>0.60952380952380958</v>
      </c>
      <c r="I23" s="6">
        <f>$E23/Constants!$B$2</f>
        <v>1.640625</v>
      </c>
      <c r="J23" s="7">
        <f t="shared" si="6"/>
        <v>0.16551128681005425</v>
      </c>
      <c r="K23" s="9">
        <f t="shared" si="7"/>
        <v>0.3715192743764173</v>
      </c>
      <c r="L23" s="9">
        <f>Table13410[[#This Row],[G Mass Ratio (kg)]]*1000</f>
        <v>165.51128681005426</v>
      </c>
      <c r="M23" s="9">
        <f>Table13410[[#This Row],[G Mass Ratio (kt)]]*1000</f>
        <v>371.51927437641729</v>
      </c>
    </row>
    <row r="24" spans="1:13" x14ac:dyDescent="0.25">
      <c r="A24" s="1" t="s">
        <v>119</v>
      </c>
      <c r="B24" s="1" t="s">
        <v>121</v>
      </c>
      <c r="C24" s="10">
        <f t="shared" si="8"/>
        <v>6.3</v>
      </c>
      <c r="D24" s="2">
        <v>321200000</v>
      </c>
      <c r="E24" s="2">
        <f>Table13410[[#This Row],[Base Calibration Value]]*Table13410[[#This Row],[Multiplier]]</f>
        <v>2023560000</v>
      </c>
      <c r="F24" s="6">
        <f t="shared" si="4"/>
        <v>1.9790569738480673E-2</v>
      </c>
      <c r="G24" s="6">
        <f>Table13410[[#This Row],[Calibration Value]]/Constants!$B$1</f>
        <v>50.529116302074193</v>
      </c>
      <c r="H24" s="6">
        <f t="shared" si="5"/>
        <v>2.9650714582221432E-2</v>
      </c>
      <c r="I24" s="6">
        <f>$E24/Constants!$B$2</f>
        <v>33.725999999999999</v>
      </c>
      <c r="J24" s="7">
        <f t="shared" si="6"/>
        <v>3.9166665057366697E-4</v>
      </c>
      <c r="K24" s="9">
        <f t="shared" si="7"/>
        <v>8.7916487523635874E-4</v>
      </c>
      <c r="L24" s="9">
        <f>Table13410[[#This Row],[G Mass Ratio (kg)]]*1000</f>
        <v>0.39166665057366695</v>
      </c>
      <c r="M24" s="9">
        <f>Table13410[[#This Row],[G Mass Ratio (kt)]]*1000</f>
        <v>0.87916487523635878</v>
      </c>
    </row>
    <row r="25" spans="1:13" x14ac:dyDescent="0.25">
      <c r="A25" s="1" t="s">
        <v>120</v>
      </c>
      <c r="B25" s="1" t="s">
        <v>121</v>
      </c>
      <c r="C25" s="10">
        <f t="shared" si="8"/>
        <v>6.3</v>
      </c>
      <c r="D25" s="2">
        <v>810810811</v>
      </c>
      <c r="E25" s="2">
        <f>Table13410[[#This Row],[Base Calibration Value]]*Table13410[[#This Row],[Multiplier]]</f>
        <v>5108108109.3000002</v>
      </c>
      <c r="F25" s="6">
        <f t="shared" si="4"/>
        <v>7.8399682315039975E-3</v>
      </c>
      <c r="G25" s="6">
        <f>Table13410[[#This Row],[Calibration Value]]/Constants!$B$1</f>
        <v>127.55153726026805</v>
      </c>
      <c r="H25" s="6">
        <f t="shared" si="5"/>
        <v>1.1746031743291006E-2</v>
      </c>
      <c r="I25" s="6">
        <f>$E25/Constants!$B$2</f>
        <v>85.135135155</v>
      </c>
      <c r="J25" s="7">
        <f t="shared" si="6"/>
        <v>6.1465101870991916E-5</v>
      </c>
      <c r="K25" s="9">
        <f t="shared" si="7"/>
        <v>1.3796926171439995E-4</v>
      </c>
      <c r="L25" s="9">
        <f>Table13410[[#This Row],[G Mass Ratio (kg)]]*1000</f>
        <v>6.1465101870991919E-2</v>
      </c>
      <c r="M25" s="9">
        <f>Table13410[[#This Row],[G Mass Ratio (kt)]]*1000</f>
        <v>0.13796926171439997</v>
      </c>
    </row>
    <row r="29" spans="1:13" x14ac:dyDescent="0.25">
      <c r="A29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Standard Distance</vt:lpstr>
      <vt:lpstr>Standard Mass</vt:lpstr>
      <vt:lpstr>Antediluvian</vt:lpstr>
      <vt:lpstr>The Six Ants</vt:lpstr>
      <vt:lpstr>Ancient Egypt</vt:lpstr>
      <vt:lpstr>Teotihuacan</vt:lpstr>
      <vt:lpstr>Mayan</vt:lpstr>
      <vt:lpstr>Anunnaki (Mesopotamia)</vt:lpstr>
      <vt:lpstr>Solar System Sexagesimal</vt:lpstr>
      <vt:lpstr>Numbers (Circ. Based)</vt:lpstr>
      <vt:lpstr>Numbers (Radius Based)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Easter</dc:creator>
  <cp:lastModifiedBy>Paul Easter</cp:lastModifiedBy>
  <dcterms:created xsi:type="dcterms:W3CDTF">2022-03-27T15:13:18Z</dcterms:created>
  <dcterms:modified xsi:type="dcterms:W3CDTF">2022-04-02T01:22:02Z</dcterms:modified>
</cp:coreProperties>
</file>