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9cd31feb53bc1/Documents/Google Earth/Earth/Eye of the Sahara/Data/Reference/"/>
    </mc:Choice>
  </mc:AlternateContent>
  <xr:revisionPtr revIDLastSave="478" documentId="8_{B1877857-F270-406A-AF49-82206C2CA3C0}" xr6:coauthVersionLast="47" xr6:coauthVersionMax="47" xr10:uidLastSave="{A2B00A92-5F0B-4FB8-9A5C-F6C141771829}"/>
  <bookViews>
    <workbookView xWindow="-120" yWindow="-120" windowWidth="38640" windowHeight="21120" xr2:uid="{25988E28-F770-4499-BBC5-4F19CAD9DFEE}"/>
  </bookViews>
  <sheets>
    <sheet name="Solar System Objects (SSO)" sheetId="2" r:id="rId1"/>
    <sheet name="SSO Equatorial Radius Ratios" sheetId="5" r:id="rId2"/>
    <sheet name="SSO Polar Radius Ratios" sheetId="6" r:id="rId3"/>
    <sheet name="SSO Min Orbit Radius Ratios" sheetId="7" r:id="rId4"/>
    <sheet name="SSO Avg Orbit Radius Ratios" sheetId="8" r:id="rId5"/>
    <sheet name="SSO Max Orbit Radius Ratios" sheetId="9" r:id="rId6"/>
    <sheet name="SSO Mass Ratios" sheetId="4" r:id="rId7"/>
    <sheet name="Stellar Object Type" sheetId="1" r:id="rId8"/>
    <sheet name="Constant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B5" i="3"/>
  <c r="B6" i="3" s="1"/>
  <c r="N14" i="9"/>
  <c r="M14" i="9"/>
  <c r="L14" i="9"/>
  <c r="K14" i="9"/>
  <c r="J14" i="9"/>
  <c r="I14" i="9"/>
  <c r="H14" i="9"/>
  <c r="G14" i="9"/>
  <c r="F14" i="9"/>
  <c r="E14" i="9"/>
  <c r="D14" i="9"/>
  <c r="C14" i="9"/>
  <c r="N13" i="9"/>
  <c r="M13" i="9"/>
  <c r="L13" i="9"/>
  <c r="K13" i="9"/>
  <c r="J13" i="9"/>
  <c r="I13" i="9"/>
  <c r="H13" i="9"/>
  <c r="G13" i="9"/>
  <c r="F13" i="9"/>
  <c r="E13" i="9"/>
  <c r="D13" i="9"/>
  <c r="C13" i="9"/>
  <c r="N12" i="9"/>
  <c r="M12" i="9"/>
  <c r="L12" i="9"/>
  <c r="K12" i="9"/>
  <c r="J12" i="9"/>
  <c r="I12" i="9"/>
  <c r="H12" i="9"/>
  <c r="G12" i="9"/>
  <c r="F12" i="9"/>
  <c r="E12" i="9"/>
  <c r="D12" i="9"/>
  <c r="C12" i="9"/>
  <c r="N11" i="9"/>
  <c r="M11" i="9"/>
  <c r="L11" i="9"/>
  <c r="K11" i="9"/>
  <c r="J11" i="9"/>
  <c r="I11" i="9"/>
  <c r="H11" i="9"/>
  <c r="G11" i="9"/>
  <c r="F11" i="9"/>
  <c r="E11" i="9"/>
  <c r="D11" i="9"/>
  <c r="C11" i="9"/>
  <c r="N10" i="9"/>
  <c r="M10" i="9"/>
  <c r="L10" i="9"/>
  <c r="K10" i="9"/>
  <c r="J10" i="9"/>
  <c r="I10" i="9"/>
  <c r="H10" i="9"/>
  <c r="G10" i="9"/>
  <c r="F10" i="9"/>
  <c r="E10" i="9"/>
  <c r="D10" i="9"/>
  <c r="C10" i="9"/>
  <c r="N9" i="9"/>
  <c r="M9" i="9"/>
  <c r="L9" i="9"/>
  <c r="K9" i="9"/>
  <c r="J9" i="9"/>
  <c r="I9" i="9"/>
  <c r="H9" i="9"/>
  <c r="G9" i="9"/>
  <c r="F9" i="9"/>
  <c r="E9" i="9"/>
  <c r="D9" i="9"/>
  <c r="C9" i="9"/>
  <c r="N8" i="9"/>
  <c r="M8" i="9"/>
  <c r="L8" i="9"/>
  <c r="K8" i="9"/>
  <c r="J8" i="9"/>
  <c r="I8" i="9"/>
  <c r="H8" i="9"/>
  <c r="G8" i="9"/>
  <c r="F8" i="9"/>
  <c r="E8" i="9"/>
  <c r="D8" i="9"/>
  <c r="C8" i="9"/>
  <c r="N7" i="9"/>
  <c r="M7" i="9"/>
  <c r="L7" i="9"/>
  <c r="K7" i="9"/>
  <c r="J7" i="9"/>
  <c r="I7" i="9"/>
  <c r="H7" i="9"/>
  <c r="G7" i="9"/>
  <c r="F7" i="9"/>
  <c r="E7" i="9"/>
  <c r="D7" i="9"/>
  <c r="C7" i="9"/>
  <c r="N6" i="9"/>
  <c r="M6" i="9"/>
  <c r="L6" i="9"/>
  <c r="K6" i="9"/>
  <c r="J6" i="9"/>
  <c r="I6" i="9"/>
  <c r="H6" i="9"/>
  <c r="G6" i="9"/>
  <c r="F6" i="9"/>
  <c r="E6" i="9"/>
  <c r="D6" i="9"/>
  <c r="C6" i="9"/>
  <c r="N5" i="9"/>
  <c r="M5" i="9"/>
  <c r="L5" i="9"/>
  <c r="K5" i="9"/>
  <c r="J5" i="9"/>
  <c r="I5" i="9"/>
  <c r="H5" i="9"/>
  <c r="G5" i="9"/>
  <c r="F5" i="9"/>
  <c r="E5" i="9"/>
  <c r="D5" i="9"/>
  <c r="C5" i="9"/>
  <c r="N4" i="9"/>
  <c r="M4" i="9"/>
  <c r="L4" i="9"/>
  <c r="K4" i="9"/>
  <c r="J4" i="9"/>
  <c r="I4" i="9"/>
  <c r="H4" i="9"/>
  <c r="G4" i="9"/>
  <c r="F4" i="9"/>
  <c r="E4" i="9"/>
  <c r="D4" i="9"/>
  <c r="C4" i="9"/>
  <c r="N3" i="9"/>
  <c r="M3" i="9"/>
  <c r="L3" i="9"/>
  <c r="K3" i="9"/>
  <c r="J3" i="9"/>
  <c r="I3" i="9"/>
  <c r="H3" i="9"/>
  <c r="G3" i="9"/>
  <c r="F3" i="9"/>
  <c r="E3" i="9"/>
  <c r="D3" i="9"/>
  <c r="C3" i="9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N3" i="8"/>
  <c r="M3" i="8"/>
  <c r="L3" i="8"/>
  <c r="K3" i="8"/>
  <c r="J3" i="8"/>
  <c r="I3" i="8"/>
  <c r="H3" i="8"/>
  <c r="G3" i="8"/>
  <c r="F3" i="8"/>
  <c r="E3" i="8"/>
  <c r="D3" i="8"/>
  <c r="C3" i="8"/>
  <c r="N14" i="7"/>
  <c r="M14" i="7"/>
  <c r="L14" i="7"/>
  <c r="K14" i="7"/>
  <c r="J14" i="7"/>
  <c r="I14" i="7"/>
  <c r="H14" i="7"/>
  <c r="G14" i="7"/>
  <c r="F14" i="7"/>
  <c r="E14" i="7"/>
  <c r="D14" i="7"/>
  <c r="C14" i="7"/>
  <c r="N13" i="7"/>
  <c r="M13" i="7"/>
  <c r="L13" i="7"/>
  <c r="K13" i="7"/>
  <c r="J13" i="7"/>
  <c r="I13" i="7"/>
  <c r="H13" i="7"/>
  <c r="G13" i="7"/>
  <c r="F13" i="7"/>
  <c r="E13" i="7"/>
  <c r="D13" i="7"/>
  <c r="C13" i="7"/>
  <c r="N12" i="7"/>
  <c r="M12" i="7"/>
  <c r="L12" i="7"/>
  <c r="K12" i="7"/>
  <c r="J12" i="7"/>
  <c r="I12" i="7"/>
  <c r="H12" i="7"/>
  <c r="G12" i="7"/>
  <c r="F12" i="7"/>
  <c r="E12" i="7"/>
  <c r="D12" i="7"/>
  <c r="C12" i="7"/>
  <c r="N11" i="7"/>
  <c r="M11" i="7"/>
  <c r="L11" i="7"/>
  <c r="K11" i="7"/>
  <c r="J11" i="7"/>
  <c r="I11" i="7"/>
  <c r="H11" i="7"/>
  <c r="G11" i="7"/>
  <c r="F11" i="7"/>
  <c r="E11" i="7"/>
  <c r="D11" i="7"/>
  <c r="C11" i="7"/>
  <c r="N10" i="7"/>
  <c r="M10" i="7"/>
  <c r="L10" i="7"/>
  <c r="K10" i="7"/>
  <c r="J10" i="7"/>
  <c r="I10" i="7"/>
  <c r="H10" i="7"/>
  <c r="G10" i="7"/>
  <c r="F10" i="7"/>
  <c r="E10" i="7"/>
  <c r="D10" i="7"/>
  <c r="C10" i="7"/>
  <c r="N9" i="7"/>
  <c r="M9" i="7"/>
  <c r="L9" i="7"/>
  <c r="K9" i="7"/>
  <c r="J9" i="7"/>
  <c r="I9" i="7"/>
  <c r="H9" i="7"/>
  <c r="G9" i="7"/>
  <c r="F9" i="7"/>
  <c r="E9" i="7"/>
  <c r="D9" i="7"/>
  <c r="C9" i="7"/>
  <c r="N8" i="7"/>
  <c r="M8" i="7"/>
  <c r="L8" i="7"/>
  <c r="K8" i="7"/>
  <c r="J8" i="7"/>
  <c r="I8" i="7"/>
  <c r="H8" i="7"/>
  <c r="G8" i="7"/>
  <c r="F8" i="7"/>
  <c r="E8" i="7"/>
  <c r="D8" i="7"/>
  <c r="C8" i="7"/>
  <c r="N7" i="7"/>
  <c r="M7" i="7"/>
  <c r="L7" i="7"/>
  <c r="K7" i="7"/>
  <c r="J7" i="7"/>
  <c r="I7" i="7"/>
  <c r="H7" i="7"/>
  <c r="G7" i="7"/>
  <c r="F7" i="7"/>
  <c r="E7" i="7"/>
  <c r="D7" i="7"/>
  <c r="C7" i="7"/>
  <c r="N6" i="7"/>
  <c r="M6" i="7"/>
  <c r="L6" i="7"/>
  <c r="K6" i="7"/>
  <c r="J6" i="7"/>
  <c r="I6" i="7"/>
  <c r="H6" i="7"/>
  <c r="G6" i="7"/>
  <c r="F6" i="7"/>
  <c r="E6" i="7"/>
  <c r="D6" i="7"/>
  <c r="C6" i="7"/>
  <c r="N5" i="7"/>
  <c r="M5" i="7"/>
  <c r="L5" i="7"/>
  <c r="K5" i="7"/>
  <c r="J5" i="7"/>
  <c r="I5" i="7"/>
  <c r="H5" i="7"/>
  <c r="G5" i="7"/>
  <c r="F5" i="7"/>
  <c r="E5" i="7"/>
  <c r="D5" i="7"/>
  <c r="C5" i="7"/>
  <c r="N4" i="7"/>
  <c r="M4" i="7"/>
  <c r="L4" i="7"/>
  <c r="K4" i="7"/>
  <c r="J4" i="7"/>
  <c r="I4" i="7"/>
  <c r="H4" i="7"/>
  <c r="G4" i="7"/>
  <c r="F4" i="7"/>
  <c r="E4" i="7"/>
  <c r="D4" i="7"/>
  <c r="C4" i="7"/>
  <c r="N3" i="7"/>
  <c r="M3" i="7"/>
  <c r="L3" i="7"/>
  <c r="K3" i="7"/>
  <c r="J3" i="7"/>
  <c r="I3" i="7"/>
  <c r="H3" i="7"/>
  <c r="G3" i="7"/>
  <c r="F3" i="7"/>
  <c r="E3" i="7"/>
  <c r="D3" i="7"/>
  <c r="C3" i="7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N5" i="6"/>
  <c r="M5" i="6"/>
  <c r="L5" i="6"/>
  <c r="K5" i="6"/>
  <c r="J5" i="6"/>
  <c r="I5" i="6"/>
  <c r="H5" i="6"/>
  <c r="G5" i="6"/>
  <c r="F5" i="6"/>
  <c r="E5" i="6"/>
  <c r="D5" i="6"/>
  <c r="C5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  <c r="N14" i="5"/>
  <c r="M14" i="5"/>
  <c r="L14" i="5"/>
  <c r="K14" i="5"/>
  <c r="J14" i="5"/>
  <c r="I14" i="5"/>
  <c r="H14" i="5"/>
  <c r="G14" i="5"/>
  <c r="F14" i="5"/>
  <c r="E14" i="5"/>
  <c r="D14" i="5"/>
  <c r="C14" i="5"/>
  <c r="N13" i="5"/>
  <c r="M13" i="5"/>
  <c r="L13" i="5"/>
  <c r="K13" i="5"/>
  <c r="J13" i="5"/>
  <c r="I13" i="5"/>
  <c r="H13" i="5"/>
  <c r="G13" i="5"/>
  <c r="F13" i="5"/>
  <c r="E13" i="5"/>
  <c r="D13" i="5"/>
  <c r="C13" i="5"/>
  <c r="N12" i="5"/>
  <c r="M12" i="5"/>
  <c r="L12" i="5"/>
  <c r="K12" i="5"/>
  <c r="J12" i="5"/>
  <c r="I12" i="5"/>
  <c r="H12" i="5"/>
  <c r="G12" i="5"/>
  <c r="F12" i="5"/>
  <c r="E12" i="5"/>
  <c r="D12" i="5"/>
  <c r="C12" i="5"/>
  <c r="N11" i="5"/>
  <c r="M11" i="5"/>
  <c r="L11" i="5"/>
  <c r="K11" i="5"/>
  <c r="J11" i="5"/>
  <c r="I11" i="5"/>
  <c r="H11" i="5"/>
  <c r="G11" i="5"/>
  <c r="F11" i="5"/>
  <c r="E11" i="5"/>
  <c r="D11" i="5"/>
  <c r="C11" i="5"/>
  <c r="N10" i="5"/>
  <c r="M10" i="5"/>
  <c r="L10" i="5"/>
  <c r="K10" i="5"/>
  <c r="J10" i="5"/>
  <c r="I10" i="5"/>
  <c r="H10" i="5"/>
  <c r="G10" i="5"/>
  <c r="F10" i="5"/>
  <c r="E10" i="5"/>
  <c r="D10" i="5"/>
  <c r="C10" i="5"/>
  <c r="N9" i="5"/>
  <c r="M9" i="5"/>
  <c r="L9" i="5"/>
  <c r="K9" i="5"/>
  <c r="J9" i="5"/>
  <c r="I9" i="5"/>
  <c r="H9" i="5"/>
  <c r="G9" i="5"/>
  <c r="F9" i="5"/>
  <c r="E9" i="5"/>
  <c r="D9" i="5"/>
  <c r="C9" i="5"/>
  <c r="N8" i="5"/>
  <c r="M8" i="5"/>
  <c r="L8" i="5"/>
  <c r="K8" i="5"/>
  <c r="J8" i="5"/>
  <c r="I8" i="5"/>
  <c r="H8" i="5"/>
  <c r="G8" i="5"/>
  <c r="F8" i="5"/>
  <c r="E8" i="5"/>
  <c r="D8" i="5"/>
  <c r="C8" i="5"/>
  <c r="N7" i="5"/>
  <c r="M7" i="5"/>
  <c r="L7" i="5"/>
  <c r="K7" i="5"/>
  <c r="J7" i="5"/>
  <c r="I7" i="5"/>
  <c r="H7" i="5"/>
  <c r="G7" i="5"/>
  <c r="F7" i="5"/>
  <c r="E7" i="5"/>
  <c r="D7" i="5"/>
  <c r="C7" i="5"/>
  <c r="N6" i="5"/>
  <c r="M6" i="5"/>
  <c r="L6" i="5"/>
  <c r="K6" i="5"/>
  <c r="J6" i="5"/>
  <c r="I6" i="5"/>
  <c r="H6" i="5"/>
  <c r="G6" i="5"/>
  <c r="F6" i="5"/>
  <c r="E6" i="5"/>
  <c r="D6" i="5"/>
  <c r="C6" i="5"/>
  <c r="N5" i="5"/>
  <c r="M5" i="5"/>
  <c r="L5" i="5"/>
  <c r="K5" i="5"/>
  <c r="J5" i="5"/>
  <c r="I5" i="5"/>
  <c r="H5" i="5"/>
  <c r="G5" i="5"/>
  <c r="F5" i="5"/>
  <c r="E5" i="5"/>
  <c r="D5" i="5"/>
  <c r="C5" i="5"/>
  <c r="N4" i="5"/>
  <c r="M4" i="5"/>
  <c r="L4" i="5"/>
  <c r="K4" i="5"/>
  <c r="J4" i="5"/>
  <c r="I4" i="5"/>
  <c r="H4" i="5"/>
  <c r="G4" i="5"/>
  <c r="F4" i="5"/>
  <c r="E4" i="5"/>
  <c r="D4" i="5"/>
  <c r="C4" i="5"/>
  <c r="N3" i="5"/>
  <c r="M3" i="5"/>
  <c r="L3" i="5"/>
  <c r="K3" i="5"/>
  <c r="J3" i="5"/>
  <c r="I3" i="5"/>
  <c r="H3" i="5"/>
  <c r="G3" i="5"/>
  <c r="F3" i="5"/>
  <c r="E3" i="5"/>
  <c r="D3" i="5"/>
  <c r="C3" i="5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8" i="4"/>
  <c r="E8" i="4"/>
  <c r="F8" i="4"/>
  <c r="G8" i="4"/>
  <c r="H8" i="4"/>
  <c r="I8" i="4"/>
  <c r="J8" i="4"/>
  <c r="K8" i="4"/>
  <c r="L8" i="4"/>
  <c r="M8" i="4"/>
  <c r="N8" i="4"/>
  <c r="C9" i="4" l="1"/>
  <c r="C11" i="4"/>
  <c r="C12" i="4"/>
  <c r="C13" i="4"/>
  <c r="C3" i="4"/>
  <c r="C4" i="4"/>
  <c r="C5" i="4"/>
  <c r="C6" i="4"/>
  <c r="C7" i="4"/>
  <c r="C8" i="4"/>
  <c r="C10" i="4"/>
  <c r="C14" i="4"/>
  <c r="J2" i="2" l="1"/>
  <c r="K2" i="2"/>
  <c r="L2" i="2"/>
  <c r="M2" i="2"/>
  <c r="N2" i="2"/>
  <c r="O2" i="2"/>
  <c r="J12" i="2"/>
  <c r="K12" i="2"/>
  <c r="L12" i="2"/>
  <c r="M12" i="2"/>
  <c r="N12" i="2"/>
  <c r="O12" i="2"/>
  <c r="F2" i="2"/>
  <c r="F3" i="2"/>
  <c r="F4" i="2"/>
  <c r="F5" i="2"/>
  <c r="F12" i="2"/>
  <c r="F6" i="2"/>
  <c r="F7" i="2"/>
  <c r="F8" i="2"/>
  <c r="F9" i="2"/>
  <c r="F10" i="2"/>
  <c r="F11" i="2"/>
  <c r="F13" i="2"/>
  <c r="D2" i="2"/>
  <c r="D3" i="2"/>
  <c r="D4" i="2"/>
  <c r="D5" i="2"/>
  <c r="D12" i="2"/>
  <c r="D6" i="2"/>
  <c r="D7" i="2"/>
  <c r="D8" i="2"/>
  <c r="D9" i="2"/>
  <c r="D10" i="2"/>
  <c r="D11" i="2"/>
  <c r="D13" i="2"/>
</calcChain>
</file>

<file path=xl/sharedStrings.xml><?xml version="1.0" encoding="utf-8"?>
<sst xmlns="http://schemas.openxmlformats.org/spreadsheetml/2006/main" count="219" uniqueCount="44">
  <si>
    <t>Star</t>
  </si>
  <si>
    <t>Planet</t>
  </si>
  <si>
    <t>Dwarf Planet</t>
  </si>
  <si>
    <t>Moon</t>
  </si>
  <si>
    <t>Asteroid</t>
  </si>
  <si>
    <t>Planetary System</t>
  </si>
  <si>
    <t>Galaxy</t>
  </si>
  <si>
    <t>Universe</t>
  </si>
  <si>
    <t>Name</t>
  </si>
  <si>
    <t>ID</t>
  </si>
  <si>
    <t>Object Type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</si>
  <si>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</si>
  <si>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</si>
  <si>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</si>
  <si>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</si>
  <si>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</si>
  <si>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</si>
  <si>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</si>
  <si>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</si>
  <si>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</si>
  <si>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</si>
  <si>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Ceres</t>
  </si>
  <si>
    <t>Minimum Orbit P-Ratio</t>
  </si>
  <si>
    <t>Maximum Orbit P-Ratio</t>
  </si>
  <si>
    <t>Average Orbit P-Ratio</t>
  </si>
  <si>
    <t>Antediluvian Equatorial Cirumference (meters)</t>
  </si>
  <si>
    <t>Antediluvian Equatorial Cirumference (ants)</t>
  </si>
  <si>
    <t>P-Ratio Divisor</t>
  </si>
  <si>
    <t>Antediluvian Minimum Orbit P-Ratio</t>
  </si>
  <si>
    <t>Antediluvian Average Orbit P-Ratio</t>
  </si>
  <si>
    <t>Antediluvian Maximum Orbit P-Ratio</t>
  </si>
  <si>
    <t>Moon Orbital Distance (ants)</t>
  </si>
  <si>
    <t>Equatorial Circumference (a)</t>
  </si>
  <si>
    <t>Equatorial Radius (a)</t>
  </si>
  <si>
    <t>Polar Circumference (a)</t>
  </si>
  <si>
    <t>Polar Radius (a)</t>
  </si>
  <si>
    <t>Object</t>
  </si>
  <si>
    <t>Mass (kt)</t>
  </si>
  <si>
    <t>TODO: Recalibrate Polar Radii</t>
  </si>
  <si>
    <t>TODO: Determine antediluvian orbits of solar system objects (in addition to Earth)</t>
  </si>
  <si>
    <t>Eq. Radius (a)</t>
  </si>
  <si>
    <t>Mass (kg)</t>
  </si>
  <si>
    <t>Meter:Ant Ratio</t>
  </si>
  <si>
    <t>Kilogram:Kilotenna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</si>
</sst>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0E+00"/>
    <numFmt numFmtId="166" formatCode="_(* #,##0.000000000_);_(* \(#,##0.000000000\);_(* &quot;-&quot;??_);_(@_)"/>
    <numFmt numFmtId="167" formatCode="0.000000E+00"/>
    <numFmt numFmtId="173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1" applyNumberFormat="1" applyFont="1"/>
    <xf numFmtId="1" fontId="0" fillId="0" borderId="0" xfId="1" applyNumberFormat="1" applyFont="1"/>
    <xf numFmtId="43" fontId="0" fillId="0" borderId="0" xfId="1" applyNumberFormat="1" applyFont="1"/>
    <xf numFmtId="43" fontId="1" fillId="4" borderId="0" xfId="4" applyNumberFormat="1"/>
    <xf numFmtId="165" fontId="0" fillId="0" borderId="0" xfId="1" applyNumberFormat="1" applyFont="1"/>
    <xf numFmtId="165" fontId="0" fillId="0" borderId="0" xfId="0" applyNumberFormat="1"/>
    <xf numFmtId="165" fontId="2" fillId="2" borderId="0" xfId="2" applyNumberFormat="1"/>
    <xf numFmtId="43" fontId="2" fillId="2" borderId="0" xfId="1" applyFont="1" applyFill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1" fillId="3" borderId="0" xfId="3" applyAlignment="1">
      <alignment horizontal="center"/>
    </xf>
    <xf numFmtId="173" fontId="0" fillId="0" borderId="0" xfId="1" applyNumberFormat="1" applyFont="1"/>
  </cellXfs>
  <cellStyles count="5">
    <cellStyle name="20% - Accent4" xfId="3" builtinId="42"/>
    <cellStyle name="40% - Accent6" xfId="4" builtinId="51"/>
    <cellStyle name="Accent1" xfId="2" builtinId="29"/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5" formatCode="0.00000E+0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7EF63-57EA-4736-9CF5-37214362C510}" name="Table1" displayName="Table1" ref="A1:O13" totalsRowShown="0">
  <autoFilter ref="A1:O13" xr:uid="{E6F7EF63-57EA-4736-9CF5-37214362C510}"/>
  <sortState xmlns:xlrd2="http://schemas.microsoft.com/office/spreadsheetml/2017/richdata2" ref="A2:O13">
    <sortCondition ref="A1:A13"/>
  </sortState>
  <tableColumns count="15">
    <tableColumn id="1" xr3:uid="{F945B0CB-E0E3-4056-A7F5-7E757896BDFD}" name="ID"/>
    <tableColumn id="2" xr3:uid="{21182264-FFC2-4E18-BF04-5B07E3901E6C}" name="Name"/>
    <tableColumn id="3" xr3:uid="{3A96BE38-89B7-4B51-A0A9-F0BB231E4E78}" name="Object Type"/>
    <tableColumn id="4" xr3:uid="{FC6518E1-1E3C-46A4-9A1B-D6394B42B1AC}" name="Equatorial Circumference (a)" dataDxfId="90" dataCellStyle="Comma">
      <calculatedColumnFormula>Table1[[#This Row],[Equatorial Radius (a)]]*2*PI()</calculatedColumnFormula>
    </tableColumn>
    <tableColumn id="5" xr3:uid="{481E501B-C9EE-46B0-9232-19E9F065020C}" name="Equatorial Radius (a)" dataDxfId="89" dataCellStyle="Comma"/>
    <tableColumn id="7" xr3:uid="{8274F233-A5FF-4803-A826-C692F6C07BBE}" name="Polar Circumference (a)" dataDxfId="88" dataCellStyle="Comma">
      <calculatedColumnFormula>Table1[[#This Row],[Polar Radius (a)]]*2*PI()</calculatedColumnFormula>
    </tableColumn>
    <tableColumn id="6" xr3:uid="{07400755-C234-437E-8611-4E232A4024B1}" name="Polar Radius (a)" dataDxfId="87" dataCellStyle="Comma"/>
    <tableColumn id="14" xr3:uid="{F0F6D5D3-0A5F-47AF-96F7-54E6266500D7}" name="Mass (kt)" dataDxfId="86" dataCellStyle="Comma"/>
    <tableColumn id="15" xr3:uid="{E845DF07-5C58-420D-83CD-4E194C738E13}" name="Mass (kg)" dataDxfId="85" dataCellStyle="Comma">
      <calculatedColumnFormula>Table1[[#This Row],[Mass (kt)]]*Constants!$B$6</calculatedColumnFormula>
    </tableColumn>
    <tableColumn id="8" xr3:uid="{08929597-651F-452E-820D-7E4B133EA156}" name="Minimum Orbit P-Ratio" dataDxfId="84" dataCellStyle="Comma"/>
    <tableColumn id="9" xr3:uid="{05C2305D-752E-4CBE-AF32-908DFE748F1A}" name="Average Orbit P-Ratio" dataDxfId="83" dataCellStyle="Comma"/>
    <tableColumn id="10" xr3:uid="{A95CD521-32BF-4436-A8B4-09701B59239E}" name="Maximum Orbit P-Ratio" dataDxfId="82" dataCellStyle="Comma"/>
    <tableColumn id="11" xr3:uid="{4C03FB98-D688-4437-B539-17E7927D71CE}" name="Antediluvian Minimum Orbit P-Ratio" dataDxfId="81" dataCellStyle="Comma"/>
    <tableColumn id="12" xr3:uid="{0B707147-D68B-4B56-B2F1-7B91276F92C7}" name="Antediluvian Average Orbit P-Ratio" dataDxfId="80" dataCellStyle="Comma"/>
    <tableColumn id="13" xr3:uid="{0B39D42A-55B8-4374-9B69-52CA3246D5EA}" name="Antediluvian Maximum Orbit P-Ratio" dataDxfId="79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73539-32D7-498C-B286-FDC825CF6BC7}" name="Table46" displayName="Table46" ref="A1:N14" totalsRowShown="0">
  <autoFilter ref="A1:N14" xr:uid="{E3C1D30F-560F-4550-982C-4D56B1599670}"/>
  <tableColumns count="14">
    <tableColumn id="1" xr3:uid="{69CB1BE7-4B83-4450-8B2D-776FFDD48D53}" name="Object"/>
    <tableColumn id="2" xr3:uid="{8ECEB84F-F44A-41A1-8090-75CDE03999E7}" name="Eq. Radius (a)" dataDxfId="78" dataCellStyle="Accent1"/>
    <tableColumn id="3" xr3:uid="{AB9F726A-710F-4087-833E-659CB319E13D}" name="Sun" dataDxfId="77">
      <calculatedColumnFormula>$B2/C$2</calculatedColumnFormula>
    </tableColumn>
    <tableColumn id="4" xr3:uid="{CB505B9E-9108-4337-9F38-226BF7BF9BE0}" name="Mercury" dataDxfId="76">
      <calculatedColumnFormula>$B2/D$2</calculatedColumnFormula>
    </tableColumn>
    <tableColumn id="5" xr3:uid="{461B45E4-6A61-4AA4-BCBA-5D1C9D26C2A3}" name="Venus" dataDxfId="75">
      <calculatedColumnFormula>$B2/E$2</calculatedColumnFormula>
    </tableColumn>
    <tableColumn id="6" xr3:uid="{67B8F580-592F-4B8C-94B3-9079905857EB}" name="Earth" dataDxfId="74">
      <calculatedColumnFormula>$B2/F$2</calculatedColumnFormula>
    </tableColumn>
    <tableColumn id="7" xr3:uid="{A96A0DBB-BB69-4FDA-86F7-E79C6B711549}" name="Mars" dataDxfId="73">
      <calculatedColumnFormula>$B2/G$2</calculatedColumnFormula>
    </tableColumn>
    <tableColumn id="8" xr3:uid="{7A9D2774-C1C8-4EBD-B1BA-D500E20E02F9}" name="Jupiter" dataDxfId="72">
      <calculatedColumnFormula>$B2/H$2</calculatedColumnFormula>
    </tableColumn>
    <tableColumn id="9" xr3:uid="{301AD15D-260F-4895-B98E-6D903DAC84EA}" name="Saturn" dataDxfId="71">
      <calculatedColumnFormula>$B2/I$2</calculatedColumnFormula>
    </tableColumn>
    <tableColumn id="10" xr3:uid="{F77B94F0-548F-4349-97AB-13897AC1E527}" name="Uranus" dataDxfId="70">
      <calculatedColumnFormula>$B2/J$2</calculatedColumnFormula>
    </tableColumn>
    <tableColumn id="11" xr3:uid="{527267E2-7BEE-401D-A5D1-9EA65ECA2F58}" name="Neptune" dataDxfId="69">
      <calculatedColumnFormula>$B2/K$2</calculatedColumnFormula>
    </tableColumn>
    <tableColumn id="12" xr3:uid="{8E8AAD4C-1186-4A8E-9FB1-2D0AC3E88ECC}" name="Pluto" dataDxfId="68">
      <calculatedColumnFormula>$B2/L$2</calculatedColumnFormula>
    </tableColumn>
    <tableColumn id="13" xr3:uid="{937AF049-5889-47CF-BD2A-588A825D0FE4}" name="Moon" dataDxfId="67">
      <calculatedColumnFormula>$B2/M$2</calculatedColumnFormula>
    </tableColumn>
    <tableColumn id="14" xr3:uid="{C6CAABFE-14BB-45DB-ACDA-9E7E8963F810}" name="Ceres" dataDxfId="66">
      <calculatedColumnFormula>$B2/N$2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6ED3D2-2F08-493E-991E-A9D0869B2DB7}" name="Table467" displayName="Table467" ref="A1:N14" totalsRowShown="0">
  <autoFilter ref="A1:N14" xr:uid="{E3C1D30F-560F-4550-982C-4D56B1599670}"/>
  <tableColumns count="14">
    <tableColumn id="1" xr3:uid="{21AA1246-8584-415D-87D8-1B593ED80473}" name="Object"/>
    <tableColumn id="2" xr3:uid="{F1D54A6A-3A1F-4B81-B834-C30972ED9573}" name="Polar Radius (a)" dataDxfId="65" dataCellStyle="Accent1"/>
    <tableColumn id="3" xr3:uid="{28653B3D-2B67-454A-9F52-E3E3A4401F19}" name="Sun" dataDxfId="64">
      <calculatedColumnFormula>$B2/C$2</calculatedColumnFormula>
    </tableColumn>
    <tableColumn id="4" xr3:uid="{6109F1AF-2864-4A94-BB9B-E263E2DAB134}" name="Mercury" dataDxfId="63">
      <calculatedColumnFormula>$B2/D$2</calculatedColumnFormula>
    </tableColumn>
    <tableColumn id="5" xr3:uid="{353A6A5F-D789-46D2-A6DD-D522CB40A05B}" name="Venus" dataDxfId="62">
      <calculatedColumnFormula>$B2/E$2</calculatedColumnFormula>
    </tableColumn>
    <tableColumn id="6" xr3:uid="{E87DC65F-D5E3-4B55-9B23-16A15CAC78A6}" name="Earth" dataDxfId="61">
      <calculatedColumnFormula>$B2/F$2</calculatedColumnFormula>
    </tableColumn>
    <tableColumn id="7" xr3:uid="{5099B28E-0156-479D-8737-BB55FDA6C2E0}" name="Mars" dataDxfId="60">
      <calculatedColumnFormula>$B2/G$2</calculatedColumnFormula>
    </tableColumn>
    <tableColumn id="8" xr3:uid="{FC6B6534-8E8D-4392-86D8-C97C5BF2217B}" name="Jupiter" dataDxfId="59">
      <calculatedColumnFormula>$B2/H$2</calculatedColumnFormula>
    </tableColumn>
    <tableColumn id="9" xr3:uid="{3C5A1661-E300-44BB-B237-FE09965DA5C2}" name="Saturn" dataDxfId="58">
      <calculatedColumnFormula>$B2/I$2</calculatedColumnFormula>
    </tableColumn>
    <tableColumn id="10" xr3:uid="{80CBC69F-EC3C-4EDF-9D59-AB1F7B88D4C8}" name="Uranus" dataDxfId="57">
      <calculatedColumnFormula>$B2/J$2</calculatedColumnFormula>
    </tableColumn>
    <tableColumn id="11" xr3:uid="{D3615EC1-DA4D-437A-941C-7A0E624B412A}" name="Neptune" dataDxfId="56">
      <calculatedColumnFormula>$B2/K$2</calculatedColumnFormula>
    </tableColumn>
    <tableColumn id="12" xr3:uid="{DC91FEF4-D8C3-4764-BAC1-8707A361B62C}" name="Pluto" dataDxfId="55">
      <calculatedColumnFormula>$B2/L$2</calculatedColumnFormula>
    </tableColumn>
    <tableColumn id="13" xr3:uid="{4BF6C2AC-9E28-44E7-A085-FA6527BE0818}" name="Moon" dataDxfId="54">
      <calculatedColumnFormula>$B2/M$2</calculatedColumnFormula>
    </tableColumn>
    <tableColumn id="14" xr3:uid="{2B80FC2A-7F3E-49A8-9C16-F5F6CEE51D1D}" name="Ceres" dataDxfId="53">
      <calculatedColumnFormula>$B2/N$2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FEB18D-AA2E-4C51-88D7-08C7D3D9952E}" name="Table4678" displayName="Table4678" ref="A1:N14" totalsRowShown="0">
  <autoFilter ref="A1:N14" xr:uid="{E3C1D30F-560F-4550-982C-4D56B1599670}"/>
  <tableColumns count="14">
    <tableColumn id="1" xr3:uid="{699BB8E6-CF5B-4E05-8769-41B0B6169ADB}" name="Object"/>
    <tableColumn id="2" xr3:uid="{DA17F01A-16C9-45E0-84C3-AC4CC9DA7044}" name="Polar Radius (a)" dataDxfId="52" dataCellStyle="Accent1"/>
    <tableColumn id="3" xr3:uid="{48FC80B1-8408-4044-AC1D-BD959FE69FEF}" name="Sun" dataDxfId="51">
      <calculatedColumnFormula>$B2/C$2</calculatedColumnFormula>
    </tableColumn>
    <tableColumn id="4" xr3:uid="{A1907661-E3AE-4AAF-AEA2-3506BEE82F77}" name="Mercury" dataDxfId="50">
      <calculatedColumnFormula>$B2/D$2</calculatedColumnFormula>
    </tableColumn>
    <tableColumn id="5" xr3:uid="{205CE7B2-E83B-40FA-BE07-4CECEA0B5043}" name="Venus" dataDxfId="49">
      <calculatedColumnFormula>$B2/E$2</calculatedColumnFormula>
    </tableColumn>
    <tableColumn id="6" xr3:uid="{01B64CAC-89D6-4094-8BD3-1BC797977582}" name="Earth" dataDxfId="48">
      <calculatedColumnFormula>$B2/F$2</calculatedColumnFormula>
    </tableColumn>
    <tableColumn id="7" xr3:uid="{8A2A3214-1AB4-4730-9436-0C62140A9A33}" name="Mars" dataDxfId="47">
      <calculatedColumnFormula>$B2/G$2</calculatedColumnFormula>
    </tableColumn>
    <tableColumn id="8" xr3:uid="{F6D62D9E-4B36-4BEE-8E38-58D7A2F301B3}" name="Jupiter" dataDxfId="46">
      <calculatedColumnFormula>$B2/H$2</calculatedColumnFormula>
    </tableColumn>
    <tableColumn id="9" xr3:uid="{64F7C75F-91EC-47F8-899B-78DC5B6A1C8B}" name="Saturn" dataDxfId="45">
      <calculatedColumnFormula>$B2/I$2</calculatedColumnFormula>
    </tableColumn>
    <tableColumn id="10" xr3:uid="{2F285FBF-DFD1-427B-BD03-2E85D9418047}" name="Uranus" dataDxfId="44">
      <calculatedColumnFormula>$B2/J$2</calculatedColumnFormula>
    </tableColumn>
    <tableColumn id="11" xr3:uid="{C9C16444-7BFC-4BD5-9C3C-7EB9239AE795}" name="Neptune" dataDxfId="43">
      <calculatedColumnFormula>$B2/K$2</calculatedColumnFormula>
    </tableColumn>
    <tableColumn id="12" xr3:uid="{67E3F816-BDE5-4B71-9DA8-9102D0C42074}" name="Pluto" dataDxfId="42">
      <calculatedColumnFormula>$B2/L$2</calculatedColumnFormula>
    </tableColumn>
    <tableColumn id="13" xr3:uid="{43B0AA4E-BD83-42BB-B621-70555949D3D2}" name="Moon" dataDxfId="41">
      <calculatedColumnFormula>$B2/M$2</calculatedColumnFormula>
    </tableColumn>
    <tableColumn id="14" xr3:uid="{03730EA0-5691-45A6-A4FF-0D8C1153D869}" name="Ceres" dataDxfId="40">
      <calculatedColumnFormula>$B2/N$2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14862B-8656-4FF6-9522-650568C56433}" name="Table46789" displayName="Table46789" ref="A1:N14" totalsRowShown="0">
  <autoFilter ref="A1:N14" xr:uid="{E3C1D30F-560F-4550-982C-4D56B1599670}"/>
  <tableColumns count="14">
    <tableColumn id="1" xr3:uid="{1BAEC375-96FC-4986-9A61-C64D2362B59A}" name="Object"/>
    <tableColumn id="2" xr3:uid="{DBBAEEC8-3A7E-4C31-A7DB-1A5B99320E94}" name="Polar Radius (a)" dataDxfId="39" dataCellStyle="Accent1"/>
    <tableColumn id="3" xr3:uid="{D2345EAF-644F-47CC-87DE-4BF2794EE6B0}" name="Sun" dataDxfId="38">
      <calculatedColumnFormula>$B2/C$2</calculatedColumnFormula>
    </tableColumn>
    <tableColumn id="4" xr3:uid="{64BF4C03-1C6C-480C-ABD5-86536950EA56}" name="Mercury" dataDxfId="37">
      <calculatedColumnFormula>$B2/D$2</calculatedColumnFormula>
    </tableColumn>
    <tableColumn id="5" xr3:uid="{9FEC5247-B8D1-41BF-A678-856BB48CAC6A}" name="Venus" dataDxfId="36">
      <calculatedColumnFormula>$B2/E$2</calculatedColumnFormula>
    </tableColumn>
    <tableColumn id="6" xr3:uid="{E1922C5C-B680-4125-A3D6-BC69A8B1FFB1}" name="Earth" dataDxfId="35">
      <calculatedColumnFormula>$B2/F$2</calculatedColumnFormula>
    </tableColumn>
    <tableColumn id="7" xr3:uid="{70D28F4B-F4D9-4098-9308-4FBB67BB1293}" name="Mars" dataDxfId="34">
      <calculatedColumnFormula>$B2/G$2</calculatedColumnFormula>
    </tableColumn>
    <tableColumn id="8" xr3:uid="{88B75270-A0F4-4F44-9A19-47ACA365AC3F}" name="Jupiter" dataDxfId="33">
      <calculatedColumnFormula>$B2/H$2</calculatedColumnFormula>
    </tableColumn>
    <tableColumn id="9" xr3:uid="{DEBEBFE4-882E-4AEC-AABD-395B06A9275E}" name="Saturn" dataDxfId="32">
      <calculatedColumnFormula>$B2/I$2</calculatedColumnFormula>
    </tableColumn>
    <tableColumn id="10" xr3:uid="{1A601709-E1FA-47C7-AF3D-8B1ADC9A201D}" name="Uranus" dataDxfId="31">
      <calculatedColumnFormula>$B2/J$2</calculatedColumnFormula>
    </tableColumn>
    <tableColumn id="11" xr3:uid="{13D8CD9B-4989-4D1D-A685-64B40B89266D}" name="Neptune" dataDxfId="30">
      <calculatedColumnFormula>$B2/K$2</calculatedColumnFormula>
    </tableColumn>
    <tableColumn id="12" xr3:uid="{0824B38B-2F0F-46E6-B57C-1813F5CB7550}" name="Pluto" dataDxfId="29">
      <calculatedColumnFormula>$B2/L$2</calculatedColumnFormula>
    </tableColumn>
    <tableColumn id="13" xr3:uid="{24D8B0C3-A93E-480C-A086-A0596DEFA3A7}" name="Moon" dataDxfId="28">
      <calculatedColumnFormula>$B2/M$2</calculatedColumnFormula>
    </tableColumn>
    <tableColumn id="14" xr3:uid="{535DF59E-A026-4092-80F7-EB45A7D789DC}" name="Ceres" dataDxfId="27">
      <calculatedColumnFormula>$B2/N$2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7E5979-D3FC-4B07-8BC8-50AC9C842040}" name="Table4678910" displayName="Table4678910" ref="A1:N14" totalsRowShown="0">
  <autoFilter ref="A1:N14" xr:uid="{E3C1D30F-560F-4550-982C-4D56B1599670}"/>
  <tableColumns count="14">
    <tableColumn id="1" xr3:uid="{41F9EFF2-72B5-4D2D-9DF8-4829242CAAF0}" name="Object"/>
    <tableColumn id="2" xr3:uid="{FF3DDEF9-CE06-45DE-8728-0E6D4793848D}" name="Polar Radius (a)" dataDxfId="26" dataCellStyle="Accent1"/>
    <tableColumn id="3" xr3:uid="{6B09C60E-E641-4F3B-AECF-59DB0D52EB31}" name="Sun" dataDxfId="25">
      <calculatedColumnFormula>$B2/C$2</calculatedColumnFormula>
    </tableColumn>
    <tableColumn id="4" xr3:uid="{74323FB7-B1F6-4F40-B2A6-9B27879F37F0}" name="Mercury" dataDxfId="24">
      <calculatedColumnFormula>$B2/D$2</calculatedColumnFormula>
    </tableColumn>
    <tableColumn id="5" xr3:uid="{E4008A32-E285-4A3F-BE4A-C78A7441D1AD}" name="Venus" dataDxfId="23">
      <calculatedColumnFormula>$B2/E$2</calculatedColumnFormula>
    </tableColumn>
    <tableColumn id="6" xr3:uid="{A010C9B2-3958-4288-81FD-E218B8B3DF4C}" name="Earth" dataDxfId="22">
      <calculatedColumnFormula>$B2/F$2</calculatedColumnFormula>
    </tableColumn>
    <tableColumn id="7" xr3:uid="{5219CAA5-9F2E-40D1-B836-C387AD78EBA9}" name="Mars" dataDxfId="21">
      <calculatedColumnFormula>$B2/G$2</calculatedColumnFormula>
    </tableColumn>
    <tableColumn id="8" xr3:uid="{1DA422BC-0B45-4D4E-B16B-AACD84402E6F}" name="Jupiter" dataDxfId="20">
      <calculatedColumnFormula>$B2/H$2</calculatedColumnFormula>
    </tableColumn>
    <tableColumn id="9" xr3:uid="{1610BAAA-3BFE-436C-8DE2-9DAC45DF311A}" name="Saturn" dataDxfId="19">
      <calculatedColumnFormula>$B2/I$2</calculatedColumnFormula>
    </tableColumn>
    <tableColumn id="10" xr3:uid="{919D813E-7DE2-49BC-BD6F-0640DF5EF446}" name="Uranus" dataDxfId="18">
      <calculatedColumnFormula>$B2/J$2</calculatedColumnFormula>
    </tableColumn>
    <tableColumn id="11" xr3:uid="{F8A22485-8014-44A2-9ABF-C7DF7986FCD8}" name="Neptune" dataDxfId="17">
      <calculatedColumnFormula>$B2/K$2</calculatedColumnFormula>
    </tableColumn>
    <tableColumn id="12" xr3:uid="{86F871FA-35C5-46E9-9B4A-3F6891F24820}" name="Pluto" dataDxfId="16">
      <calculatedColumnFormula>$B2/L$2</calculatedColumnFormula>
    </tableColumn>
    <tableColumn id="13" xr3:uid="{7BDF7D91-F3FA-4D13-9949-6E2DA886747B}" name="Moon" dataDxfId="15">
      <calculatedColumnFormula>$B2/M$2</calculatedColumnFormula>
    </tableColumn>
    <tableColumn id="14" xr3:uid="{210E890F-F601-4E81-9831-480E241BEBAC}" name="Ceres" dataDxfId="14">
      <calculatedColumnFormula>$B2/N$2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1D30F-560F-4550-982C-4D56B1599670}" name="Table4" displayName="Table4" ref="A1:N14" totalsRowShown="0">
  <autoFilter ref="A1:N14" xr:uid="{E3C1D30F-560F-4550-982C-4D56B1599670}"/>
  <tableColumns count="14">
    <tableColumn id="1" xr3:uid="{93989B39-A122-46F0-9017-13B2EBC9A6C2}" name="Object"/>
    <tableColumn id="2" xr3:uid="{9051DE48-6759-4857-BC43-4BCE27A17BA3}" name="Mass (kt)" dataDxfId="13" dataCellStyle="Accent1"/>
    <tableColumn id="3" xr3:uid="{69A80777-149A-4941-9749-D0B850D6CFE1}" name="Sun" dataDxfId="12">
      <calculatedColumnFormula>$B2/C$2</calculatedColumnFormula>
    </tableColumn>
    <tableColumn id="4" xr3:uid="{602E79C2-390C-4F44-B973-B838E5878658}" name="Mercury" dataDxfId="11">
      <calculatedColumnFormula>$B2/D$2</calculatedColumnFormula>
    </tableColumn>
    <tableColumn id="5" xr3:uid="{9232D0D9-D7CE-4D31-B0BD-32F3F188C23A}" name="Venus" dataDxfId="10">
      <calculatedColumnFormula>$B2/E$2</calculatedColumnFormula>
    </tableColumn>
    <tableColumn id="6" xr3:uid="{C832BCE6-1E86-47FC-A4AD-C9CC998086F0}" name="Earth" dataDxfId="9">
      <calculatedColumnFormula>$B2/F$2</calculatedColumnFormula>
    </tableColumn>
    <tableColumn id="7" xr3:uid="{108F39B8-1399-49DA-AEBF-81AB4533455C}" name="Mars" dataDxfId="8">
      <calculatedColumnFormula>$B2/G$2</calculatedColumnFormula>
    </tableColumn>
    <tableColumn id="8" xr3:uid="{A8B5C8F1-BCD5-4368-9921-9587A1C2AB3B}" name="Jupiter" dataDxfId="7">
      <calculatedColumnFormula>$B2/H$2</calculatedColumnFormula>
    </tableColumn>
    <tableColumn id="9" xr3:uid="{15558CC0-2C31-475D-9167-146102B5AFE8}" name="Saturn" dataDxfId="6">
      <calculatedColumnFormula>$B2/I$2</calculatedColumnFormula>
    </tableColumn>
    <tableColumn id="10" xr3:uid="{8A42A264-1B79-44E5-AC0F-D46AFF500CBF}" name="Uranus" dataDxfId="5">
      <calculatedColumnFormula>$B2/J$2</calculatedColumnFormula>
    </tableColumn>
    <tableColumn id="11" xr3:uid="{A7583559-790A-4D52-A746-2ACB480E8CA1}" name="Neptune" dataDxfId="4">
      <calculatedColumnFormula>$B2/K$2</calculatedColumnFormula>
    </tableColumn>
    <tableColumn id="12" xr3:uid="{1C61ABA3-F7A1-48FC-862E-E34F528344AC}" name="Pluto" dataDxfId="3">
      <calculatedColumnFormula>$B2/L$2</calculatedColumnFormula>
    </tableColumn>
    <tableColumn id="13" xr3:uid="{AF2A4094-3898-48D8-9D27-E56C49B02902}" name="Moon" dataDxfId="2">
      <calculatedColumnFormula>$B2/M$2</calculatedColumnFormula>
    </tableColumn>
    <tableColumn id="14" xr3:uid="{F5C0EF02-2258-41EC-B15F-AD997A803390}" name="Ceres" dataDxfId="1">
      <calculatedColumnFormula>$B2/N$2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8CBE2-C2F3-4948-B34B-6472F06C66E5}" name="Table2" displayName="Table2" ref="A1:B9" totalsRowShown="0">
  <autoFilter ref="A1:B9" xr:uid="{D148CBE2-C2F3-4948-B34B-6472F06C66E5}"/>
  <tableColumns count="2">
    <tableColumn id="1" xr3:uid="{CAEAEA26-2F1F-4675-86BF-B0BE06428914}" name="ID" dataDxfId="0" dataCellStyle="Comma"/>
    <tableColumn id="2" xr3:uid="{AA377B60-988B-47C2-A25E-26AB2013D833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7958-AD54-4191-B132-2E73B08DF392}">
  <dimension ref="A1:O26"/>
  <sheetViews>
    <sheetView tabSelected="1" workbookViewId="0">
      <selection activeCell="B4" sqref="B4"/>
    </sheetView>
  </sheetViews>
  <sheetFormatPr defaultRowHeight="15" x14ac:dyDescent="0.25"/>
  <cols>
    <col min="2" max="2" width="17.140625" customWidth="1"/>
    <col min="3" max="3" width="13.7109375" customWidth="1"/>
    <col min="4" max="4" width="29.140625" bestFit="1" customWidth="1"/>
    <col min="5" max="5" width="21.7109375" bestFit="1" customWidth="1"/>
    <col min="6" max="6" width="24.5703125" bestFit="1" customWidth="1"/>
    <col min="7" max="7" width="17.140625" bestFit="1" customWidth="1"/>
    <col min="8" max="8" width="12" bestFit="1" customWidth="1"/>
    <col min="9" max="9" width="15.5703125" style="11" customWidth="1"/>
    <col min="10" max="11" width="24.5703125" bestFit="1" customWidth="1"/>
    <col min="12" max="12" width="36.5703125" bestFit="1" customWidth="1"/>
    <col min="13" max="13" width="35" bestFit="1" customWidth="1"/>
    <col min="14" max="14" width="36.85546875" bestFit="1" customWidth="1"/>
  </cols>
  <sheetData>
    <row r="1" spans="1:15" x14ac:dyDescent="0.25">
      <c r="A1" t="s">
        <v>9</v>
      </c>
      <c r="B1" t="s">
        <v>8</v>
      </c>
      <c r="C1" t="s">
        <v>10</v>
      </c>
      <c r="D1" t="s">
        <v>32</v>
      </c>
      <c r="E1" t="s">
        <v>33</v>
      </c>
      <c r="F1" t="s">
        <v>34</v>
      </c>
      <c r="G1" t="s">
        <v>35</v>
      </c>
      <c r="H1" t="s">
        <v>37</v>
      </c>
      <c r="I1" s="11" t="s">
        <v>41</v>
      </c>
      <c r="J1" t="s">
        <v>22</v>
      </c>
      <c r="K1" t="s">
        <v>24</v>
      </c>
      <c r="L1" t="s">
        <v>23</v>
      </c>
      <c r="M1" t="s">
        <v>28</v>
      </c>
      <c r="N1" t="s">
        <v>29</v>
      </c>
      <c r="O1" t="s">
        <v>30</v>
      </c>
    </row>
    <row r="2" spans="1:15" x14ac:dyDescent="0.25">
      <c r="A2">
        <v>1</v>
      </c>
      <c r="B2" t="s">
        <v>11</v>
      </c>
      <c r="C2" t="s">
        <v>0</v>
      </c>
      <c r="D2" s="2">
        <f>Table1[[#This Row],[Equatorial Radius (a)]]*2*PI()</f>
        <v>6545454545.5405674</v>
      </c>
      <c r="E2" s="2">
        <v>1041741445.7060966</v>
      </c>
      <c r="F2" s="2">
        <f>Table1[[#This Row],[Polar Radius (a)]]*2*PI()</f>
        <v>6545454545.5405674</v>
      </c>
      <c r="G2" s="2">
        <v>1041741445.7060966</v>
      </c>
      <c r="H2" s="6">
        <v>4.4635389606107895E+30</v>
      </c>
      <c r="I2" s="12">
        <f>Table1[[#This Row],[Mass (kt)]]*Constants!$B$6</f>
        <v>1.9884999999999952E+30</v>
      </c>
      <c r="J2" s="4">
        <f>Table1[[#This Row],[Polar Radius (a)]]/Constants!$B$3</f>
        <v>3.4724714856869891E-2</v>
      </c>
      <c r="K2" s="1">
        <f>Table1[[#This Row],[Polar Radius (a)]]/Constants!$B$3</f>
        <v>3.4724714856869891E-2</v>
      </c>
      <c r="L2" s="1">
        <f>Table1[[#This Row],[Polar Radius (a)]]/Constants!$B$3</f>
        <v>3.4724714856869891E-2</v>
      </c>
      <c r="M2" s="4">
        <f>Table1[[#This Row],[Polar Radius (a)]]/Constants!$B$3</f>
        <v>3.4724714856869891E-2</v>
      </c>
      <c r="N2" s="1">
        <f>Table1[[#This Row],[Polar Radius (a)]]/Constants!$B$3</f>
        <v>3.4724714856869891E-2</v>
      </c>
      <c r="O2" s="1">
        <f>Table1[[#This Row],[Polar Radius (a)]]/Constants!$B$3</f>
        <v>3.4724714856869891E-2</v>
      </c>
    </row>
    <row r="3" spans="1:15" x14ac:dyDescent="0.25">
      <c r="A3">
        <v>2</v>
      </c>
      <c r="B3" t="s">
        <v>12</v>
      </c>
      <c r="C3" t="s">
        <v>1</v>
      </c>
      <c r="D3" s="2">
        <f>Table1[[#This Row],[Equatorial Radius (a)]]*2*PI()</f>
        <v>22973835.377850737</v>
      </c>
      <c r="E3" s="2">
        <v>3656399.4621644062</v>
      </c>
      <c r="F3" s="2">
        <f>Table1[[#This Row],[Polar Radius (a)]]*2*PI()</f>
        <v>22912519.565469727</v>
      </c>
      <c r="G3" s="2">
        <v>3646640.7475342732</v>
      </c>
      <c r="H3" s="6">
        <v>7.4096766954871583E+23</v>
      </c>
      <c r="I3" s="12">
        <f>Table1[[#This Row],[Mass (kt)]]*Constants!$B$6</f>
        <v>3.3009999999999917E+23</v>
      </c>
      <c r="J3" s="4">
        <v>2.29</v>
      </c>
      <c r="K3" s="4">
        <v>2.89</v>
      </c>
      <c r="L3" s="4">
        <v>3.49</v>
      </c>
      <c r="M3" s="4">
        <v>2.29</v>
      </c>
      <c r="N3" s="4">
        <v>2.89</v>
      </c>
      <c r="O3" s="4">
        <v>3.49</v>
      </c>
    </row>
    <row r="4" spans="1:15" x14ac:dyDescent="0.25">
      <c r="A4">
        <v>3</v>
      </c>
      <c r="B4" t="s">
        <v>13</v>
      </c>
      <c r="C4" t="s">
        <v>1</v>
      </c>
      <c r="D4" s="2">
        <f>Table1[[#This Row],[Equatorial Radius (a)]]*2*PI()</f>
        <v>57142857.111482278</v>
      </c>
      <c r="E4" s="2">
        <v>9094568.1716862693</v>
      </c>
      <c r="F4" s="2">
        <f>Table1[[#This Row],[Polar Radius (a)]]*2*PI()</f>
        <v>56990342.698129982</v>
      </c>
      <c r="G4" s="2">
        <v>9070294.7489084899</v>
      </c>
      <c r="H4" s="6">
        <v>1.0925513292924766E+25</v>
      </c>
      <c r="I4" s="12">
        <f>Table1[[#This Row],[Mass (kt)]]*Constants!$B$6</f>
        <v>4.8672999999999886E+24</v>
      </c>
      <c r="J4" s="4">
        <v>5.36</v>
      </c>
      <c r="K4" s="4">
        <v>5.4</v>
      </c>
      <c r="L4" s="4">
        <v>5.44</v>
      </c>
      <c r="M4" s="4">
        <v>5.36</v>
      </c>
      <c r="N4" s="4">
        <v>5.4</v>
      </c>
      <c r="O4" s="4">
        <v>5.44</v>
      </c>
    </row>
    <row r="5" spans="1:15" x14ac:dyDescent="0.25">
      <c r="A5">
        <v>4</v>
      </c>
      <c r="B5" t="s">
        <v>14</v>
      </c>
      <c r="C5" t="s">
        <v>1</v>
      </c>
      <c r="D5" s="2">
        <f>Table1[[#This Row],[Equatorial Radius (a)]]*2*PI()</f>
        <v>59999999.999999925</v>
      </c>
      <c r="E5" s="2">
        <v>9549296.5855137091</v>
      </c>
      <c r="F5" s="2">
        <f>Table1[[#This Row],[Polar Radius (a)]]*2*PI()</f>
        <v>59839859.97424081</v>
      </c>
      <c r="G5" s="2">
        <v>9523809.5088272821</v>
      </c>
      <c r="H5" s="6">
        <v>1.3405656213507547E+25</v>
      </c>
      <c r="I5" s="12">
        <f>Table1[[#This Row],[Mass (kt)]]*Constants!$B$6</f>
        <v>5.9721999999999863E+24</v>
      </c>
      <c r="J5" s="4">
        <v>7.34</v>
      </c>
      <c r="K5" s="4">
        <v>7.47</v>
      </c>
      <c r="L5" s="4">
        <v>7.6</v>
      </c>
      <c r="M5" s="5">
        <v>7.24</v>
      </c>
      <c r="N5" s="5">
        <v>7.4</v>
      </c>
      <c r="O5" s="5">
        <v>7.56</v>
      </c>
    </row>
    <row r="6" spans="1:15" x14ac:dyDescent="0.25">
      <c r="A6">
        <v>5</v>
      </c>
      <c r="B6" t="s">
        <v>15</v>
      </c>
      <c r="C6" t="s">
        <v>1</v>
      </c>
      <c r="D6" s="2">
        <f>Table1[[#This Row],[Equatorial Radius (a)]]*2*PI()</f>
        <v>32000000.005022764</v>
      </c>
      <c r="E6" s="2">
        <v>5092958.1797400489</v>
      </c>
      <c r="F6" s="2">
        <f>Table1[[#This Row],[Polar Radius (a)]]*2*PI()</f>
        <v>31780472.214203559</v>
      </c>
      <c r="G6" s="2">
        <v>5058019.2466851287</v>
      </c>
      <c r="H6" s="6">
        <v>1.4403863794992895E+24</v>
      </c>
      <c r="I6" s="12">
        <f>Table1[[#This Row],[Mass (kt)]]*Constants!$B$6</f>
        <v>6.4168999999999835E+23</v>
      </c>
      <c r="J6" s="4">
        <v>10.32</v>
      </c>
      <c r="K6" s="4">
        <v>11.39</v>
      </c>
      <c r="L6" s="4">
        <v>12.45</v>
      </c>
      <c r="M6" s="4">
        <v>10.32</v>
      </c>
      <c r="N6" s="4">
        <v>11.39</v>
      </c>
      <c r="O6" s="4">
        <v>12.45</v>
      </c>
    </row>
    <row r="7" spans="1:15" x14ac:dyDescent="0.25">
      <c r="A7">
        <v>6</v>
      </c>
      <c r="B7" t="s">
        <v>16</v>
      </c>
      <c r="C7" t="s">
        <v>1</v>
      </c>
      <c r="D7" s="2">
        <f>Table1[[#This Row],[Equatorial Radius (a)]]*2*PI()</f>
        <v>658285714.68489647</v>
      </c>
      <c r="E7" s="2">
        <v>104769425.45888235</v>
      </c>
      <c r="F7" s="2">
        <f>Table1[[#This Row],[Polar Radius (a)]]*2*PI()</f>
        <v>628318530.71795869</v>
      </c>
      <c r="G7" s="2">
        <v>100000000.00000001</v>
      </c>
      <c r="H7" s="6">
        <v>4.2606875571054353E+27</v>
      </c>
      <c r="I7" s="12">
        <f>Table1[[#This Row],[Mass (kt)]]*Constants!$B$6</f>
        <v>1.8981299999999956E+27</v>
      </c>
      <c r="J7" s="4">
        <v>36.99</v>
      </c>
      <c r="K7" s="4">
        <v>38.869999999999997</v>
      </c>
      <c r="L7" s="4">
        <v>40.75</v>
      </c>
      <c r="M7" s="4">
        <v>36.99</v>
      </c>
      <c r="N7" s="4">
        <v>38.869999999999997</v>
      </c>
      <c r="O7" s="4">
        <v>40.75</v>
      </c>
    </row>
    <row r="8" spans="1:15" x14ac:dyDescent="0.25">
      <c r="A8">
        <v>7</v>
      </c>
      <c r="B8" t="s">
        <v>17</v>
      </c>
      <c r="C8" t="s">
        <v>1</v>
      </c>
      <c r="D8" s="2">
        <f>Table1[[#This Row],[Equatorial Radius (a)]]*2*PI()</f>
        <v>548571428.59029293</v>
      </c>
      <c r="E8" s="2">
        <v>87307854.499127805</v>
      </c>
      <c r="F8" s="2">
        <f>Table1[[#This Row],[Polar Radius (a)]]*2*PI()</f>
        <v>511630803.1139425</v>
      </c>
      <c r="G8" s="2">
        <v>81428571.353660226</v>
      </c>
      <c r="H8" s="6">
        <v>1.2756944742742388E+27</v>
      </c>
      <c r="I8" s="12">
        <f>Table1[[#This Row],[Mass (kt)]]*Constants!$B$6</f>
        <v>5.6831999999999861E+26</v>
      </c>
      <c r="J8" s="4">
        <v>67.34</v>
      </c>
      <c r="K8" s="4">
        <v>71.59</v>
      </c>
      <c r="L8" s="4">
        <v>75.040000000000006</v>
      </c>
      <c r="M8" s="4">
        <v>67.34</v>
      </c>
      <c r="N8" s="4">
        <v>71.59</v>
      </c>
      <c r="O8" s="4">
        <v>75.040000000000006</v>
      </c>
    </row>
    <row r="9" spans="1:15" x14ac:dyDescent="0.25">
      <c r="A9">
        <v>8</v>
      </c>
      <c r="B9" t="s">
        <v>18</v>
      </c>
      <c r="C9" t="s">
        <v>1</v>
      </c>
      <c r="D9" s="2">
        <f>Table1[[#This Row],[Equatorial Radius (a)]]*2*PI()</f>
        <v>240000000.03767076</v>
      </c>
      <c r="E9" s="2">
        <v>38197186.348050371</v>
      </c>
      <c r="F9" s="2">
        <f>Table1[[#This Row],[Polar Radius (a)]]*2*PI()</f>
        <v>235150519.90386477</v>
      </c>
      <c r="G9" s="2">
        <v>37425367.613329202</v>
      </c>
      <c r="H9" s="6">
        <v>1.9486260030655429E+26</v>
      </c>
      <c r="I9" s="12">
        <f>Table1[[#This Row],[Mass (kt)]]*Constants!$B$6</f>
        <v>8.6810999999999792E+25</v>
      </c>
      <c r="J9" s="4">
        <v>136.79</v>
      </c>
      <c r="K9" s="4">
        <v>143.44</v>
      </c>
      <c r="L9" s="4">
        <v>149.94</v>
      </c>
      <c r="M9" s="4">
        <v>136.79</v>
      </c>
      <c r="N9" s="4">
        <v>143.44</v>
      </c>
      <c r="O9" s="4">
        <v>149.94</v>
      </c>
    </row>
    <row r="10" spans="1:15" x14ac:dyDescent="0.25">
      <c r="A10">
        <v>9</v>
      </c>
      <c r="B10" t="s">
        <v>19</v>
      </c>
      <c r="C10" t="s">
        <v>1</v>
      </c>
      <c r="D10" s="2">
        <f>Table1[[#This Row],[Equatorial Radius (a)]]*2*PI()</f>
        <v>230400000.05499119</v>
      </c>
      <c r="E10" s="2">
        <v>36669298.897124805</v>
      </c>
      <c r="F10" s="2">
        <f>Table1[[#This Row],[Polar Radius (a)]]*2*PI()</f>
        <v>229785062.28602287</v>
      </c>
      <c r="G10" s="2">
        <v>36571428.511499599</v>
      </c>
      <c r="H10" s="6">
        <v>2.2987506231691744E+26</v>
      </c>
      <c r="I10" s="12">
        <f>Table1[[#This Row],[Mass (kt)]]*Constants!$B$6</f>
        <v>1.0240899999999976E+26</v>
      </c>
      <c r="J10" s="4">
        <v>222.34</v>
      </c>
      <c r="K10" s="4">
        <v>224.5</v>
      </c>
      <c r="L10" s="4">
        <v>226.82</v>
      </c>
      <c r="M10" s="4">
        <v>222.34</v>
      </c>
      <c r="N10" s="4">
        <v>224.5</v>
      </c>
      <c r="O10" s="4">
        <v>226.82</v>
      </c>
    </row>
    <row r="11" spans="1:15" x14ac:dyDescent="0.25">
      <c r="A11">
        <v>10</v>
      </c>
      <c r="B11" t="s">
        <v>20</v>
      </c>
      <c r="C11" t="s">
        <v>2</v>
      </c>
      <c r="D11" s="2">
        <f>Table1[[#This Row],[Equatorial Radius (a)]]*2*PI()</f>
        <v>11180124.225357369</v>
      </c>
      <c r="E11" s="2">
        <v>1779372.0348470726</v>
      </c>
      <c r="F11" s="2">
        <f>Table1[[#This Row],[Polar Radius (a)]]*2*PI()</f>
        <v>11163125.895755639</v>
      </c>
      <c r="G11" s="2">
        <v>1776666.6666666518</v>
      </c>
      <c r="H11" s="6">
        <v>2.9248133093667883E+22</v>
      </c>
      <c r="I11" s="12">
        <f>Table1[[#This Row],[Mass (kt)]]*Constants!$B$6</f>
        <v>1.3029999999999969E+22</v>
      </c>
      <c r="J11" s="4">
        <v>222.11</v>
      </c>
      <c r="K11" s="4">
        <v>294.95999999999998</v>
      </c>
      <c r="L11" s="4">
        <v>368.55</v>
      </c>
      <c r="M11" s="4">
        <v>222.11</v>
      </c>
      <c r="N11" s="4">
        <v>294.95999999999998</v>
      </c>
      <c r="O11" s="4">
        <v>368.55</v>
      </c>
    </row>
    <row r="12" spans="1:15" x14ac:dyDescent="0.25">
      <c r="A12">
        <v>11</v>
      </c>
      <c r="B12" t="s">
        <v>3</v>
      </c>
      <c r="C12" t="s">
        <v>3</v>
      </c>
      <c r="D12" s="2">
        <f>Table1[[#This Row],[Equatorial Radius (a)]]*2*PI()</f>
        <v>16363636.363851419</v>
      </c>
      <c r="E12" s="2">
        <v>2604353.6142652417</v>
      </c>
      <c r="F12" s="2">
        <f>Table1[[#This Row],[Polar Radius (a)]]*2*PI()</f>
        <v>16336281.676289847</v>
      </c>
      <c r="G12" s="2">
        <v>2599999.9805230834</v>
      </c>
      <c r="H12" s="6">
        <v>1.6489392609829951E+23</v>
      </c>
      <c r="I12" s="12">
        <f>Table1[[#This Row],[Mass (kt)]]*Constants!$B$6</f>
        <v>7.3459999999999827E+22</v>
      </c>
      <c r="J12" s="4">
        <f>Constants!$B$4/Constants!$B$3</f>
        <v>1.9199999999999998E-2</v>
      </c>
      <c r="K12" s="4">
        <f>Constants!$B$4/Constants!$B$3</f>
        <v>1.9199999999999998E-2</v>
      </c>
      <c r="L12" s="4">
        <f>Constants!$B$4/Constants!$B$3</f>
        <v>1.9199999999999998E-2</v>
      </c>
      <c r="M12" s="4">
        <f>Constants!$B$4/Constants!$B$3</f>
        <v>1.9199999999999998E-2</v>
      </c>
      <c r="N12" s="4">
        <f>Constants!$B$4/Constants!$B$3</f>
        <v>1.9199999999999998E-2</v>
      </c>
      <c r="O12" s="4">
        <f>Constants!$B$4/Constants!$B$3</f>
        <v>1.9199999999999998E-2</v>
      </c>
    </row>
    <row r="13" spans="1:15" x14ac:dyDescent="0.25">
      <c r="A13">
        <v>12</v>
      </c>
      <c r="B13" t="s">
        <v>21</v>
      </c>
      <c r="C13" t="s">
        <v>2</v>
      </c>
      <c r="D13" s="2">
        <f>Table1[[#This Row],[Equatorial Radius (a)]]*2*PI()</f>
        <v>4422600</v>
      </c>
      <c r="E13" s="2">
        <v>703878.65131821635</v>
      </c>
      <c r="F13" s="2">
        <f>Table1[[#This Row],[Polar Radius (a)]]*2*PI()</f>
        <v>4422600</v>
      </c>
      <c r="G13" s="2">
        <v>703878.65131821635</v>
      </c>
      <c r="H13" s="6">
        <v>2.1106422540582338E+21</v>
      </c>
      <c r="I13" s="12">
        <f>Table1[[#This Row],[Mass (kt)]]*Constants!$B$6</f>
        <v>9.4028799999999777E+20</v>
      </c>
      <c r="J13" s="4">
        <v>19.05</v>
      </c>
      <c r="K13" s="4">
        <v>20.69</v>
      </c>
      <c r="L13" s="4">
        <v>22.26</v>
      </c>
      <c r="M13" s="4">
        <v>19.05</v>
      </c>
      <c r="N13" s="4">
        <v>20.69</v>
      </c>
      <c r="O13" s="4">
        <v>22.26</v>
      </c>
    </row>
    <row r="15" spans="1:15" x14ac:dyDescent="0.25">
      <c r="F15" s="13" t="s">
        <v>38</v>
      </c>
      <c r="G15" s="13"/>
      <c r="L15" s="13" t="s">
        <v>39</v>
      </c>
      <c r="M15" s="13"/>
      <c r="N15" s="13"/>
    </row>
    <row r="17" spans="8:9" x14ac:dyDescent="0.25">
      <c r="I17"/>
    </row>
    <row r="18" spans="8:9" x14ac:dyDescent="0.25">
      <c r="I18"/>
    </row>
    <row r="19" spans="8:9" x14ac:dyDescent="0.25">
      <c r="I19"/>
    </row>
    <row r="20" spans="8:9" x14ac:dyDescent="0.25">
      <c r="I20"/>
    </row>
    <row r="21" spans="8:9" x14ac:dyDescent="0.25">
      <c r="I21"/>
    </row>
    <row r="22" spans="8:9" x14ac:dyDescent="0.25">
      <c r="I22"/>
    </row>
    <row r="26" spans="8:9" x14ac:dyDescent="0.25">
      <c r="H26" s="14"/>
    </row>
  </sheetData>
  <mergeCells count="2">
    <mergeCell ref="F15:G15"/>
    <mergeCell ref="L15:N15"/>
  </mergeCells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6D421A-26E6-4113-9990-2228A2C79D7D}">
          <x14:formula1>
            <xm:f>'Stellar Object Type'!$B$2:$B$9</xm:f>
          </x14:formula1>
          <xm:sqref>C2:C13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5458-8D2A-4BFB-9BEA-51E0A0740B5F}">
  <dimension ref="A1:N14"/>
  <sheetViews>
    <sheetView workbookViewId="0">
      <selection activeCell="B8" sqref="B8"/>
    </sheetView>
  </sheetViews>
  <sheetFormatPr defaultRowHeight="15" x14ac:dyDescent="0.25"/>
  <cols>
    <col min="1" max="1" width="16.5703125" customWidth="1"/>
    <col min="2" max="2" width="15.140625" bestFit="1" customWidth="1"/>
    <col min="3" max="10" width="12.42578125" bestFit="1" customWidth="1"/>
    <col min="11" max="14" width="11.5703125" bestFit="1" customWidth="1"/>
  </cols>
  <sheetData>
    <row r="1" spans="1:14" x14ac:dyDescent="0.25">
      <c r="A1" t="s">
        <v>36</v>
      </c>
      <c r="B1" t="s">
        <v>40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</v>
      </c>
      <c r="N1" t="s">
        <v>21</v>
      </c>
    </row>
    <row r="2" spans="1:14" x14ac:dyDescent="0.25">
      <c r="A2" t="s">
        <v>40</v>
      </c>
      <c r="B2" s="2">
        <v>1</v>
      </c>
      <c r="C2" s="8">
        <v>1041741445.7060966</v>
      </c>
      <c r="D2" s="8">
        <v>3656399.4621644062</v>
      </c>
      <c r="E2" s="8">
        <v>9094568.1716862693</v>
      </c>
      <c r="F2" s="8">
        <v>9549296.5855137091</v>
      </c>
      <c r="G2" s="8">
        <v>5092958.1797400489</v>
      </c>
      <c r="H2" s="8">
        <v>104769425.45888235</v>
      </c>
      <c r="I2" s="8">
        <v>87307854.499127805</v>
      </c>
      <c r="J2" s="8">
        <v>38197186.348050371</v>
      </c>
      <c r="K2" s="8">
        <v>36669298.897124805</v>
      </c>
      <c r="L2" s="8">
        <v>1779372.0348470726</v>
      </c>
      <c r="M2" s="8">
        <v>2604353.6142652417</v>
      </c>
      <c r="N2" s="8">
        <v>703878.65131821635</v>
      </c>
    </row>
    <row r="3" spans="1:14" x14ac:dyDescent="0.25">
      <c r="A3" t="s">
        <v>11</v>
      </c>
      <c r="B3" s="8">
        <v>1041741445.7060966</v>
      </c>
      <c r="C3" s="2">
        <f t="shared" ref="C3:C8" si="0">$B3/C$2</f>
        <v>1</v>
      </c>
      <c r="D3" s="7">
        <f t="shared" ref="D3:N14" si="1">$B3/D$2</f>
        <v>284.90909061928306</v>
      </c>
      <c r="E3" s="7">
        <f t="shared" si="1"/>
        <v>114.54545460985226</v>
      </c>
      <c r="F3" s="7">
        <f t="shared" si="1"/>
        <v>109.09090909234291</v>
      </c>
      <c r="G3" s="7">
        <f t="shared" si="1"/>
        <v>204.54545451603698</v>
      </c>
      <c r="H3" s="7">
        <f t="shared" si="1"/>
        <v>9.9431818122829831</v>
      </c>
      <c r="I3" s="7">
        <f t="shared" si="1"/>
        <v>11.931818181564678</v>
      </c>
      <c r="J3" s="7">
        <f t="shared" si="1"/>
        <v>27.272727268804928</v>
      </c>
      <c r="K3" s="7">
        <f t="shared" si="1"/>
        <v>28.409090902683669</v>
      </c>
      <c r="L3" s="7">
        <f t="shared" si="1"/>
        <v>585.45454537034391</v>
      </c>
      <c r="M3" s="7">
        <f t="shared" si="1"/>
        <v>400</v>
      </c>
      <c r="N3" s="7">
        <f t="shared" si="1"/>
        <v>1480.0014800209306</v>
      </c>
    </row>
    <row r="4" spans="1:14" x14ac:dyDescent="0.25">
      <c r="A4" t="s">
        <v>12</v>
      </c>
      <c r="B4" s="8">
        <v>3656399.4621644062</v>
      </c>
      <c r="C4" s="7">
        <f t="shared" si="0"/>
        <v>3.5098915160144016E-3</v>
      </c>
      <c r="D4" s="2">
        <f t="shared" si="1"/>
        <v>1</v>
      </c>
      <c r="E4" s="7">
        <f t="shared" si="1"/>
        <v>0.40204211933313322</v>
      </c>
      <c r="F4" s="7">
        <f t="shared" si="1"/>
        <v>0.38289725629751276</v>
      </c>
      <c r="G4" s="7">
        <f t="shared" si="1"/>
        <v>0.71793235544514789</v>
      </c>
      <c r="H4" s="7">
        <f t="shared" si="1"/>
        <v>3.4899489485120748E-2</v>
      </c>
      <c r="I4" s="7">
        <f t="shared" si="1"/>
        <v>4.1879387406100255E-2</v>
      </c>
      <c r="J4" s="7">
        <f t="shared" si="1"/>
        <v>9.5724314059353041E-2</v>
      </c>
      <c r="K4" s="7">
        <f t="shared" si="1"/>
        <v>9.9712827137011337E-2</v>
      </c>
      <c r="L4" s="7">
        <f t="shared" si="1"/>
        <v>2.0548819418074387</v>
      </c>
      <c r="M4" s="7">
        <f t="shared" si="1"/>
        <v>1.4039566064057607</v>
      </c>
      <c r="N4" s="7">
        <f t="shared" si="1"/>
        <v>5.1946446384142222</v>
      </c>
    </row>
    <row r="5" spans="1:14" x14ac:dyDescent="0.25">
      <c r="A5" t="s">
        <v>13</v>
      </c>
      <c r="B5" s="8">
        <v>9094568.1716862693</v>
      </c>
      <c r="C5" s="7">
        <f t="shared" si="0"/>
        <v>8.7301587252506148E-3</v>
      </c>
      <c r="D5" s="7">
        <f t="shared" si="1"/>
        <v>2.487301583373152</v>
      </c>
      <c r="E5" s="2">
        <f t="shared" si="1"/>
        <v>1</v>
      </c>
      <c r="F5" s="7">
        <f t="shared" si="1"/>
        <v>0.95238095185803917</v>
      </c>
      <c r="G5" s="7">
        <f t="shared" si="1"/>
        <v>1.785714284453533</v>
      </c>
      <c r="H5" s="7">
        <f t="shared" si="1"/>
        <v>8.6805555455255506E-2</v>
      </c>
      <c r="I5" s="7">
        <f t="shared" si="1"/>
        <v>0.1041666666058908</v>
      </c>
      <c r="J5" s="7">
        <f t="shared" si="1"/>
        <v>0.23809523792713772</v>
      </c>
      <c r="K5" s="7">
        <f t="shared" si="1"/>
        <v>0.24801587282050172</v>
      </c>
      <c r="L5" s="7">
        <f t="shared" si="1"/>
        <v>5.1111111075025404</v>
      </c>
      <c r="M5" s="7">
        <f t="shared" si="1"/>
        <v>3.4920634901002461</v>
      </c>
      <c r="N5" s="7">
        <f t="shared" si="1"/>
        <v>12.92064783418855</v>
      </c>
    </row>
    <row r="6" spans="1:14" x14ac:dyDescent="0.25">
      <c r="A6" t="s">
        <v>14</v>
      </c>
      <c r="B6" s="8">
        <v>9549296.5855137091</v>
      </c>
      <c r="C6" s="7">
        <f t="shared" si="0"/>
        <v>9.166666666546185E-3</v>
      </c>
      <c r="D6" s="7">
        <f t="shared" si="1"/>
        <v>2.6116666639757686</v>
      </c>
      <c r="E6" s="7">
        <f t="shared" si="1"/>
        <v>1.0500000005765118</v>
      </c>
      <c r="F6" s="2">
        <f t="shared" si="1"/>
        <v>1</v>
      </c>
      <c r="G6" s="7">
        <f t="shared" si="1"/>
        <v>1.874999999705695</v>
      </c>
      <c r="H6" s="7">
        <f t="shared" si="1"/>
        <v>9.1145833278062707E-2</v>
      </c>
      <c r="I6" s="7">
        <f t="shared" si="1"/>
        <v>0.10937499999623866</v>
      </c>
      <c r="J6" s="7">
        <f t="shared" si="1"/>
        <v>0.24999999996075931</v>
      </c>
      <c r="K6" s="7">
        <f t="shared" si="1"/>
        <v>0.2604166666045109</v>
      </c>
      <c r="L6" s="7">
        <f t="shared" si="1"/>
        <v>5.3666666658242832</v>
      </c>
      <c r="M6" s="7">
        <f t="shared" si="1"/>
        <v>3.666666666618474</v>
      </c>
      <c r="N6" s="7">
        <f t="shared" si="1"/>
        <v>13.566680233346883</v>
      </c>
    </row>
    <row r="7" spans="1:14" x14ac:dyDescent="0.25">
      <c r="A7" t="s">
        <v>15</v>
      </c>
      <c r="B7" s="8">
        <v>5092958.1797400489</v>
      </c>
      <c r="C7" s="7">
        <f t="shared" si="0"/>
        <v>4.8888888895920052E-3</v>
      </c>
      <c r="D7" s="7">
        <f t="shared" si="1"/>
        <v>1.3928888876723746</v>
      </c>
      <c r="E7" s="7">
        <f t="shared" si="1"/>
        <v>0.56000000039537201</v>
      </c>
      <c r="F7" s="7">
        <f t="shared" si="1"/>
        <v>0.5333333334170467</v>
      </c>
      <c r="G7" s="2">
        <f t="shared" si="1"/>
        <v>1</v>
      </c>
      <c r="H7" s="7">
        <f t="shared" si="1"/>
        <v>4.8611111089263574E-2</v>
      </c>
      <c r="I7" s="7">
        <f t="shared" si="1"/>
        <v>5.8333333340483441E-2</v>
      </c>
      <c r="J7" s="7">
        <f t="shared" si="1"/>
        <v>0.13333333333333333</v>
      </c>
      <c r="K7" s="7">
        <f t="shared" si="1"/>
        <v>0.1388888888775395</v>
      </c>
      <c r="L7" s="7">
        <f t="shared" si="1"/>
        <v>2.8622222222222131</v>
      </c>
      <c r="M7" s="7">
        <f t="shared" si="1"/>
        <v>1.9555555558368021</v>
      </c>
      <c r="N7" s="7">
        <f t="shared" si="1"/>
        <v>7.2355627922540506</v>
      </c>
    </row>
    <row r="8" spans="1:14" x14ac:dyDescent="0.25">
      <c r="A8" t="s">
        <v>16</v>
      </c>
      <c r="B8" s="8">
        <v>104769425.45888235</v>
      </c>
      <c r="C8" s="7">
        <f t="shared" si="0"/>
        <v>0.100571428631093</v>
      </c>
      <c r="D8" s="7">
        <f t="shared" si="1"/>
        <v>28.653714273566834</v>
      </c>
      <c r="E8" s="7">
        <f t="shared" si="1"/>
        <v>11.52000001331086</v>
      </c>
      <c r="F8" s="7">
        <f t="shared" si="1"/>
        <v>10.971428578081621</v>
      </c>
      <c r="G8" s="7">
        <f t="shared" si="1"/>
        <v>20.571428580674095</v>
      </c>
      <c r="H8" s="2">
        <f t="shared" si="1"/>
        <v>1</v>
      </c>
      <c r="I8" s="7">
        <f t="shared" si="1"/>
        <v>1.20000000068641</v>
      </c>
      <c r="J8" s="7">
        <f t="shared" si="1"/>
        <v>2.7428571440898786</v>
      </c>
      <c r="K8" s="7">
        <f t="shared" si="1"/>
        <v>2.8571428581934843</v>
      </c>
      <c r="L8" s="7">
        <f t="shared" si="1"/>
        <v>58.880000026462547</v>
      </c>
      <c r="M8" s="7">
        <f t="shared" si="1"/>
        <v>40.228571452437201</v>
      </c>
      <c r="N8" s="7">
        <f t="shared" si="1"/>
        <v>148.84586322183702</v>
      </c>
    </row>
    <row r="9" spans="1:14" x14ac:dyDescent="0.25">
      <c r="A9" t="s">
        <v>17</v>
      </c>
      <c r="B9" s="8">
        <v>87307854.499127805</v>
      </c>
      <c r="C9" s="7">
        <f t="shared" ref="C9:C14" si="2">$B9/C$2</f>
        <v>8.3809523811304423E-2</v>
      </c>
      <c r="D9" s="7">
        <f t="shared" si="1"/>
        <v>23.878095214313895</v>
      </c>
      <c r="E9" s="7">
        <f t="shared" si="1"/>
        <v>9.6000000056011032</v>
      </c>
      <c r="F9" s="7">
        <f t="shared" si="1"/>
        <v>9.1428571431715611</v>
      </c>
      <c r="G9" s="7">
        <f t="shared" si="1"/>
        <v>17.142857140755886</v>
      </c>
      <c r="H9" s="7">
        <f t="shared" si="1"/>
        <v>0.83333333285665978</v>
      </c>
      <c r="I9" s="2">
        <f t="shared" si="1"/>
        <v>1</v>
      </c>
      <c r="J9" s="7">
        <f t="shared" si="1"/>
        <v>2.2857142854341181</v>
      </c>
      <c r="K9" s="7">
        <f t="shared" si="1"/>
        <v>2.3809523804659789</v>
      </c>
      <c r="L9" s="7">
        <f t="shared" si="1"/>
        <v>49.066666660652245</v>
      </c>
      <c r="M9" s="7">
        <f t="shared" si="1"/>
        <v>33.523809524521774</v>
      </c>
      <c r="N9" s="7">
        <f t="shared" si="1"/>
        <v>124.03821928057997</v>
      </c>
    </row>
    <row r="10" spans="1:14" x14ac:dyDescent="0.25">
      <c r="A10" t="s">
        <v>18</v>
      </c>
      <c r="B10" s="8">
        <v>38197186.348050371</v>
      </c>
      <c r="C10" s="7">
        <f t="shared" si="2"/>
        <v>3.6666666671940039E-2</v>
      </c>
      <c r="D10" s="7">
        <f t="shared" si="1"/>
        <v>10.446666657542812</v>
      </c>
      <c r="E10" s="7">
        <f t="shared" si="1"/>
        <v>4.2000000029652904</v>
      </c>
      <c r="F10" s="7">
        <f t="shared" si="1"/>
        <v>4.0000000006278507</v>
      </c>
      <c r="G10" s="7">
        <f t="shared" si="1"/>
        <v>7.5000000000000009</v>
      </c>
      <c r="H10" s="7">
        <f t="shared" si="1"/>
        <v>0.36458333316947683</v>
      </c>
      <c r="I10" s="7">
        <f t="shared" si="1"/>
        <v>0.43750000005362583</v>
      </c>
      <c r="J10" s="2">
        <f t="shared" si="1"/>
        <v>1</v>
      </c>
      <c r="K10" s="7">
        <f t="shared" si="1"/>
        <v>1.0416666665815464</v>
      </c>
      <c r="L10" s="7">
        <f t="shared" si="1"/>
        <v>21.466666666666598</v>
      </c>
      <c r="M10" s="7">
        <f t="shared" si="1"/>
        <v>14.666666668776017</v>
      </c>
      <c r="N10" s="7">
        <f t="shared" si="1"/>
        <v>54.26672094190539</v>
      </c>
    </row>
    <row r="11" spans="1:14" x14ac:dyDescent="0.25">
      <c r="A11" t="s">
        <v>19</v>
      </c>
      <c r="B11" s="8">
        <v>36669298.897124805</v>
      </c>
      <c r="C11" s="7">
        <f t="shared" si="2"/>
        <v>3.5200000007938825E-2</v>
      </c>
      <c r="D11" s="7">
        <f t="shared" si="1"/>
        <v>10.028799992060607</v>
      </c>
      <c r="E11" s="7">
        <f t="shared" si="1"/>
        <v>4.0320000031761563</v>
      </c>
      <c r="F11" s="7">
        <f t="shared" si="1"/>
        <v>3.840000000916524</v>
      </c>
      <c r="G11" s="7">
        <f t="shared" si="1"/>
        <v>7.2000000005883518</v>
      </c>
      <c r="H11" s="7">
        <f t="shared" si="1"/>
        <v>0.34999999987129815</v>
      </c>
      <c r="I11" s="7">
        <f t="shared" si="1"/>
        <v>0.42000000008580129</v>
      </c>
      <c r="J11" s="7">
        <f t="shared" si="1"/>
        <v>0.96000000007844688</v>
      </c>
      <c r="K11" s="2">
        <f t="shared" si="1"/>
        <v>1</v>
      </c>
      <c r="L11" s="7">
        <f t="shared" si="1"/>
        <v>20.608000001683926</v>
      </c>
      <c r="M11" s="7">
        <f t="shared" si="1"/>
        <v>14.080000003175529</v>
      </c>
      <c r="N11" s="7">
        <f t="shared" si="1"/>
        <v>52.096052108486226</v>
      </c>
    </row>
    <row r="12" spans="1:14" x14ac:dyDescent="0.25">
      <c r="A12" t="s">
        <v>20</v>
      </c>
      <c r="B12" s="8">
        <v>1779372.0348470726</v>
      </c>
      <c r="C12" s="7">
        <f t="shared" si="2"/>
        <v>1.7080745344071502E-3</v>
      </c>
      <c r="D12" s="7">
        <f t="shared" si="1"/>
        <v>0.48664596230789647</v>
      </c>
      <c r="E12" s="7">
        <f t="shared" si="1"/>
        <v>0.19565217405117877</v>
      </c>
      <c r="F12" s="7">
        <f t="shared" si="1"/>
        <v>0.18633540375595636</v>
      </c>
      <c r="G12" s="7">
        <f t="shared" si="1"/>
        <v>0.34937888198757877</v>
      </c>
      <c r="H12" s="7">
        <f t="shared" si="1"/>
        <v>1.69836956445409E-2</v>
      </c>
      <c r="I12" s="7">
        <f t="shared" si="1"/>
        <v>2.0380434785106857E-2</v>
      </c>
      <c r="J12" s="7">
        <f t="shared" si="1"/>
        <v>4.6583850931677162E-2</v>
      </c>
      <c r="K12" s="7">
        <f t="shared" si="1"/>
        <v>4.8524844716531818E-2</v>
      </c>
      <c r="L12" s="2">
        <f t="shared" si="1"/>
        <v>1</v>
      </c>
      <c r="M12" s="7">
        <f t="shared" si="1"/>
        <v>0.68322981376286007</v>
      </c>
      <c r="N12" s="7">
        <f t="shared" si="1"/>
        <v>2.5279528389086439</v>
      </c>
    </row>
    <row r="13" spans="1:14" x14ac:dyDescent="0.25">
      <c r="A13" t="s">
        <v>3</v>
      </c>
      <c r="B13" s="8">
        <v>2604353.6142652417</v>
      </c>
      <c r="C13" s="7">
        <f t="shared" si="2"/>
        <v>2.5000000000000001E-3</v>
      </c>
      <c r="D13" s="7">
        <f t="shared" si="1"/>
        <v>0.71227272654820761</v>
      </c>
      <c r="E13" s="7">
        <f t="shared" si="1"/>
        <v>0.28636363652463065</v>
      </c>
      <c r="F13" s="7">
        <f t="shared" si="1"/>
        <v>0.27272727273085728</v>
      </c>
      <c r="G13" s="7">
        <f t="shared" si="1"/>
        <v>0.5113636362900924</v>
      </c>
      <c r="H13" s="7">
        <f t="shared" si="1"/>
        <v>2.4857954530707459E-2</v>
      </c>
      <c r="I13" s="7">
        <f t="shared" si="1"/>
        <v>2.9829545453911695E-2</v>
      </c>
      <c r="J13" s="7">
        <f t="shared" si="1"/>
        <v>6.8181818172012326E-2</v>
      </c>
      <c r="K13" s="7">
        <f t="shared" si="1"/>
        <v>7.1022727256709176E-2</v>
      </c>
      <c r="L13" s="7">
        <f t="shared" si="1"/>
        <v>1.4636363634258598</v>
      </c>
      <c r="M13" s="2">
        <f t="shared" si="1"/>
        <v>1</v>
      </c>
      <c r="N13" s="7">
        <f t="shared" si="1"/>
        <v>3.700003700052326</v>
      </c>
    </row>
    <row r="14" spans="1:14" x14ac:dyDescent="0.25">
      <c r="A14" t="s">
        <v>21</v>
      </c>
      <c r="B14" s="8">
        <v>703878.65131821635</v>
      </c>
      <c r="C14" s="7">
        <f t="shared" si="2"/>
        <v>6.756749999911201E-4</v>
      </c>
      <c r="D14" s="7">
        <f t="shared" si="1"/>
        <v>0.19250594980165414</v>
      </c>
      <c r="E14" s="7">
        <f t="shared" si="1"/>
        <v>7.7395500042494778E-2</v>
      </c>
      <c r="F14" s="7">
        <f t="shared" si="1"/>
        <v>7.3710000000000095E-2</v>
      </c>
      <c r="G14" s="7">
        <f t="shared" si="1"/>
        <v>0.13820624997830694</v>
      </c>
      <c r="H14" s="7">
        <f t="shared" si="1"/>
        <v>6.7183593709260105E-3</v>
      </c>
      <c r="I14" s="7">
        <f t="shared" si="1"/>
        <v>8.0620312497227606E-3</v>
      </c>
      <c r="J14" s="7">
        <f t="shared" si="1"/>
        <v>1.8427499997107591E-2</v>
      </c>
      <c r="K14" s="7">
        <f t="shared" si="1"/>
        <v>1.9195312495418521E-2</v>
      </c>
      <c r="L14" s="7">
        <f t="shared" si="1"/>
        <v>0.3955769999379084</v>
      </c>
      <c r="M14" s="7">
        <f t="shared" si="1"/>
        <v>0.27026999999644807</v>
      </c>
      <c r="N14" s="2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6ECE-990C-4945-8BE9-E75E3D7F7B62}">
  <dimension ref="A1:N14"/>
  <sheetViews>
    <sheetView workbookViewId="0">
      <selection activeCell="D23" sqref="D23"/>
    </sheetView>
  </sheetViews>
  <sheetFormatPr defaultRowHeight="15" x14ac:dyDescent="0.25"/>
  <cols>
    <col min="1" max="1" width="14.85546875" bestFit="1" customWidth="1"/>
    <col min="2" max="2" width="17.140625" bestFit="1" customWidth="1"/>
    <col min="3" max="10" width="12.42578125" bestFit="1" customWidth="1"/>
    <col min="11" max="14" width="11.5703125" bestFit="1" customWidth="1"/>
  </cols>
  <sheetData>
    <row r="1" spans="1:14" x14ac:dyDescent="0.25">
      <c r="A1" t="s">
        <v>36</v>
      </c>
      <c r="B1" t="s">
        <v>35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</v>
      </c>
      <c r="N1" t="s">
        <v>21</v>
      </c>
    </row>
    <row r="2" spans="1:14" x14ac:dyDescent="0.25">
      <c r="A2" t="s">
        <v>35</v>
      </c>
      <c r="B2" s="2">
        <v>1</v>
      </c>
      <c r="C2" s="8">
        <v>1041741445.7060966</v>
      </c>
      <c r="D2" s="8">
        <v>3646640.7475342732</v>
      </c>
      <c r="E2" s="8">
        <v>9070294.7489084899</v>
      </c>
      <c r="F2" s="8">
        <v>9523809.5088272821</v>
      </c>
      <c r="G2" s="8">
        <v>5058019.2466851287</v>
      </c>
      <c r="H2" s="8">
        <v>100000000.00000001</v>
      </c>
      <c r="I2" s="8">
        <v>81428571.353660226</v>
      </c>
      <c r="J2" s="8">
        <v>37425367.613329202</v>
      </c>
      <c r="K2" s="8">
        <v>36571428.511499599</v>
      </c>
      <c r="L2" s="8">
        <v>1776666.6666666518</v>
      </c>
      <c r="M2" s="8">
        <v>2599999.9805230834</v>
      </c>
      <c r="N2" s="8">
        <v>703878.65131821635</v>
      </c>
    </row>
    <row r="3" spans="1:14" x14ac:dyDescent="0.25">
      <c r="A3" t="s">
        <v>11</v>
      </c>
      <c r="B3" s="8">
        <v>1041741445.7060966</v>
      </c>
      <c r="C3" s="2">
        <f t="shared" ref="C3:C8" si="0">$B3/C$2</f>
        <v>1</v>
      </c>
      <c r="D3" s="7">
        <f t="shared" ref="D3:N14" si="1">$B3/D$2</f>
        <v>285.67153109625195</v>
      </c>
      <c r="E3" s="7">
        <f t="shared" si="1"/>
        <v>114.85199484079156</v>
      </c>
      <c r="F3" s="7">
        <f t="shared" si="1"/>
        <v>109.38285197121418</v>
      </c>
      <c r="G3" s="7">
        <f t="shared" si="1"/>
        <v>205.95837913998096</v>
      </c>
      <c r="H3" s="7">
        <f t="shared" si="1"/>
        <v>10.417414457060964</v>
      </c>
      <c r="I3" s="7">
        <f t="shared" si="1"/>
        <v>12.793316011668798</v>
      </c>
      <c r="J3" s="7">
        <f t="shared" si="1"/>
        <v>27.835169355426078</v>
      </c>
      <c r="K3" s="7">
        <f t="shared" si="1"/>
        <v>28.485117702704155</v>
      </c>
      <c r="L3" s="7">
        <f t="shared" si="1"/>
        <v>586.34602947810811</v>
      </c>
      <c r="M3" s="7">
        <f t="shared" si="1"/>
        <v>400.66978981150339</v>
      </c>
      <c r="N3" s="7">
        <f t="shared" si="1"/>
        <v>1480.0014800209306</v>
      </c>
    </row>
    <row r="4" spans="1:14" x14ac:dyDescent="0.25">
      <c r="A4" t="s">
        <v>12</v>
      </c>
      <c r="B4" s="8">
        <v>3646640.7475342732</v>
      </c>
      <c r="C4" s="7">
        <f t="shared" si="0"/>
        <v>3.500523822456315E-3</v>
      </c>
      <c r="D4" s="2">
        <f t="shared" si="1"/>
        <v>1</v>
      </c>
      <c r="E4" s="7">
        <f t="shared" si="1"/>
        <v>0.40204214399682064</v>
      </c>
      <c r="F4" s="7">
        <f t="shared" si="1"/>
        <v>0.38289727909344795</v>
      </c>
      <c r="G4" s="7">
        <f t="shared" si="1"/>
        <v>0.72096221261399318</v>
      </c>
      <c r="H4" s="7">
        <f t="shared" si="1"/>
        <v>3.646640747534273E-2</v>
      </c>
      <c r="I4" s="7">
        <f t="shared" si="1"/>
        <v>4.4783307467058442E-2</v>
      </c>
      <c r="J4" s="7">
        <f t="shared" si="1"/>
        <v>9.7437673430774974E-2</v>
      </c>
      <c r="K4" s="7">
        <f t="shared" si="1"/>
        <v>9.9712833103787993E-2</v>
      </c>
      <c r="L4" s="7">
        <f t="shared" si="1"/>
        <v>2.0525182443907899</v>
      </c>
      <c r="M4" s="7">
        <f t="shared" si="1"/>
        <v>1.4025541441737321</v>
      </c>
      <c r="N4" s="7">
        <f t="shared" si="1"/>
        <v>5.1807804380838709</v>
      </c>
    </row>
    <row r="5" spans="1:14" x14ac:dyDescent="0.25">
      <c r="A5" t="s">
        <v>13</v>
      </c>
      <c r="B5" s="8">
        <v>9070294.7489084899</v>
      </c>
      <c r="C5" s="7">
        <f t="shared" si="0"/>
        <v>8.7068579120998749E-3</v>
      </c>
      <c r="D5" s="7">
        <f t="shared" si="1"/>
        <v>2.4873014307870869</v>
      </c>
      <c r="E5" s="2">
        <f t="shared" si="1"/>
        <v>1</v>
      </c>
      <c r="F5" s="7">
        <f t="shared" si="1"/>
        <v>0.95238095013361557</v>
      </c>
      <c r="G5" s="7">
        <f t="shared" si="1"/>
        <v>1.7932503429782092</v>
      </c>
      <c r="H5" s="7">
        <f t="shared" si="1"/>
        <v>9.070294748908489E-2</v>
      </c>
      <c r="I5" s="7">
        <f t="shared" si="1"/>
        <v>0.11138958473819249</v>
      </c>
      <c r="J5" s="7">
        <f t="shared" si="1"/>
        <v>0.24235686453693153</v>
      </c>
      <c r="K5" s="7">
        <f t="shared" si="1"/>
        <v>0.24801587244688589</v>
      </c>
      <c r="L5" s="7">
        <f t="shared" si="1"/>
        <v>5.1052315659898122</v>
      </c>
      <c r="M5" s="7">
        <f t="shared" si="1"/>
        <v>3.488574929559682</v>
      </c>
      <c r="N5" s="7">
        <f t="shared" si="1"/>
        <v>12.886162596239764</v>
      </c>
    </row>
    <row r="6" spans="1:14" x14ac:dyDescent="0.25">
      <c r="A6" t="s">
        <v>14</v>
      </c>
      <c r="B6" s="8">
        <v>9523809.5088272821</v>
      </c>
      <c r="C6" s="7">
        <f t="shared" si="0"/>
        <v>9.1422008292777537E-3</v>
      </c>
      <c r="D6" s="7">
        <f t="shared" si="1"/>
        <v>2.6116665084892001</v>
      </c>
      <c r="E6" s="7">
        <f t="shared" si="1"/>
        <v>1.0500000024776888</v>
      </c>
      <c r="F6" s="2">
        <f t="shared" si="1"/>
        <v>1</v>
      </c>
      <c r="G6" s="7">
        <f t="shared" si="1"/>
        <v>1.8829128645702358</v>
      </c>
      <c r="H6" s="7">
        <f t="shared" si="1"/>
        <v>9.5238095088272801E-2</v>
      </c>
      <c r="I6" s="7">
        <f t="shared" si="1"/>
        <v>0.11695906425109084</v>
      </c>
      <c r="J6" s="7">
        <f t="shared" si="1"/>
        <v>0.254474708364263</v>
      </c>
      <c r="K6" s="7">
        <f t="shared" si="1"/>
        <v>0.26041666668373631</v>
      </c>
      <c r="L6" s="7">
        <f t="shared" si="1"/>
        <v>5.3604931569384773</v>
      </c>
      <c r="M6" s="7">
        <f t="shared" si="1"/>
        <v>3.6630036846812692</v>
      </c>
      <c r="N6" s="7">
        <f t="shared" si="1"/>
        <v>13.530470757979652</v>
      </c>
    </row>
    <row r="7" spans="1:14" x14ac:dyDescent="0.25">
      <c r="A7" t="s">
        <v>15</v>
      </c>
      <c r="B7" s="8">
        <v>5058019.2466851287</v>
      </c>
      <c r="C7" s="7">
        <f t="shared" si="0"/>
        <v>4.8553499215506224E-3</v>
      </c>
      <c r="D7" s="7">
        <f t="shared" si="1"/>
        <v>1.3870352460974333</v>
      </c>
      <c r="E7" s="7">
        <f t="shared" si="1"/>
        <v>0.55764662414016986</v>
      </c>
      <c r="F7" s="7">
        <f t="shared" si="1"/>
        <v>0.53109202173741821</v>
      </c>
      <c r="G7" s="2">
        <f t="shared" si="1"/>
        <v>1</v>
      </c>
      <c r="H7" s="7">
        <f t="shared" si="1"/>
        <v>5.0580192466851276E-2</v>
      </c>
      <c r="I7" s="7">
        <f t="shared" si="1"/>
        <v>6.2116025893628427E-2</v>
      </c>
      <c r="J7" s="7">
        <f t="shared" si="1"/>
        <v>0.13514948734621632</v>
      </c>
      <c r="K7" s="7">
        <f t="shared" si="1"/>
        <v>0.13830521400318488</v>
      </c>
      <c r="L7" s="7">
        <f t="shared" si="1"/>
        <v>2.8469151482280513</v>
      </c>
      <c r="M7" s="7">
        <f t="shared" si="1"/>
        <v>1.9453920325289873</v>
      </c>
      <c r="N7" s="7">
        <f t="shared" si="1"/>
        <v>7.1859250699144299</v>
      </c>
    </row>
    <row r="8" spans="1:14" x14ac:dyDescent="0.25">
      <c r="A8" t="s">
        <v>16</v>
      </c>
      <c r="B8" s="8">
        <v>100000000.00000001</v>
      </c>
      <c r="C8" s="7">
        <f t="shared" si="0"/>
        <v>9.5993108858426573E-2</v>
      </c>
      <c r="D8" s="7">
        <f t="shared" si="1"/>
        <v>27.422498382275908</v>
      </c>
      <c r="E8" s="7">
        <f t="shared" si="1"/>
        <v>11.025000043359551</v>
      </c>
      <c r="F8" s="7">
        <f t="shared" si="1"/>
        <v>10.500000016517923</v>
      </c>
      <c r="G8" s="7">
        <f t="shared" si="1"/>
        <v>19.770585109089286</v>
      </c>
      <c r="H8" s="2">
        <f t="shared" si="1"/>
        <v>1</v>
      </c>
      <c r="I8" s="7">
        <f t="shared" si="1"/>
        <v>1.2280701765683748</v>
      </c>
      <c r="J8" s="7">
        <f t="shared" si="1"/>
        <v>2.6719844420281551</v>
      </c>
      <c r="K8" s="7">
        <f t="shared" si="1"/>
        <v>2.734375004480774</v>
      </c>
      <c r="L8" s="7">
        <f t="shared" si="1"/>
        <v>56.285178236398224</v>
      </c>
      <c r="M8" s="7">
        <f t="shared" si="1"/>
        <v>38.461538749658537</v>
      </c>
      <c r="N8" s="7">
        <f t="shared" si="1"/>
        <v>142.06994318228163</v>
      </c>
    </row>
    <row r="9" spans="1:14" x14ac:dyDescent="0.25">
      <c r="A9" t="s">
        <v>17</v>
      </c>
      <c r="B9" s="8">
        <v>81428571.353660226</v>
      </c>
      <c r="C9" s="7">
        <f t="shared" ref="C9:C14" si="2">$B9/C$2</f>
        <v>7.8165817141380614E-2</v>
      </c>
      <c r="D9" s="7">
        <f t="shared" si="1"/>
        <v>22.329748662167855</v>
      </c>
      <c r="E9" s="7">
        <f t="shared" si="1"/>
        <v>8.9775000270481016</v>
      </c>
      <c r="F9" s="7">
        <f t="shared" si="1"/>
        <v>8.5500000055846304</v>
      </c>
      <c r="G9" s="7">
        <f t="shared" si="1"/>
        <v>16.09890500259089</v>
      </c>
      <c r="H9" s="7">
        <f t="shared" si="1"/>
        <v>0.81428571353660217</v>
      </c>
      <c r="I9" s="2">
        <f t="shared" si="1"/>
        <v>1</v>
      </c>
      <c r="J9" s="7">
        <f t="shared" si="1"/>
        <v>2.1757587579355961</v>
      </c>
      <c r="K9" s="7">
        <f t="shared" si="1"/>
        <v>2.2265625016002768</v>
      </c>
      <c r="L9" s="7">
        <f t="shared" si="1"/>
        <v>45.832216521760358</v>
      </c>
      <c r="M9" s="7">
        <f t="shared" si="1"/>
        <v>31.318681524481374</v>
      </c>
      <c r="N9" s="7">
        <f t="shared" si="1"/>
        <v>115.68552505628871</v>
      </c>
    </row>
    <row r="10" spans="1:14" x14ac:dyDescent="0.25">
      <c r="A10" t="s">
        <v>18</v>
      </c>
      <c r="B10" s="8">
        <v>37425367.613329202</v>
      </c>
      <c r="C10" s="7">
        <f t="shared" si="2"/>
        <v>3.5925773873729423E-2</v>
      </c>
      <c r="D10" s="7">
        <f t="shared" si="1"/>
        <v>10.26297082832601</v>
      </c>
      <c r="E10" s="7">
        <f t="shared" si="1"/>
        <v>4.1261467955970152</v>
      </c>
      <c r="F10" s="7">
        <f t="shared" si="1"/>
        <v>3.9296636055814589</v>
      </c>
      <c r="G10" s="7">
        <f t="shared" si="1"/>
        <v>7.3992141563827865</v>
      </c>
      <c r="H10" s="7">
        <f t="shared" si="1"/>
        <v>0.37425367613329197</v>
      </c>
      <c r="I10" s="7">
        <f t="shared" si="1"/>
        <v>0.45960977813037518</v>
      </c>
      <c r="J10" s="2">
        <f t="shared" si="1"/>
        <v>1</v>
      </c>
      <c r="K10" s="7">
        <f t="shared" si="1"/>
        <v>1.0233498973539163</v>
      </c>
      <c r="L10" s="7">
        <f t="shared" si="1"/>
        <v>21.064934866789596</v>
      </c>
      <c r="M10" s="7">
        <f t="shared" si="1"/>
        <v>14.394372266802765</v>
      </c>
      <c r="N10" s="7">
        <f t="shared" si="1"/>
        <v>53.170198504016817</v>
      </c>
    </row>
    <row r="11" spans="1:14" x14ac:dyDescent="0.25">
      <c r="A11" t="s">
        <v>19</v>
      </c>
      <c r="B11" s="8">
        <v>36571428.511499599</v>
      </c>
      <c r="C11" s="7">
        <f t="shared" si="2"/>
        <v>3.510605118212546E-2</v>
      </c>
      <c r="D11" s="7">
        <f t="shared" si="1"/>
        <v>10.028799391941167</v>
      </c>
      <c r="E11" s="7">
        <f t="shared" si="1"/>
        <v>4.0320000092500372</v>
      </c>
      <c r="F11" s="7">
        <f t="shared" si="1"/>
        <v>3.8399999997482976</v>
      </c>
      <c r="G11" s="7">
        <f t="shared" si="1"/>
        <v>7.2303853994757725</v>
      </c>
      <c r="H11" s="7">
        <f t="shared" si="1"/>
        <v>0.36571428511499593</v>
      </c>
      <c r="I11" s="7">
        <f t="shared" si="1"/>
        <v>0.44912280669475002</v>
      </c>
      <c r="J11" s="7">
        <f t="shared" si="1"/>
        <v>0.97718288005471798</v>
      </c>
      <c r="K11" s="2">
        <f t="shared" si="1"/>
        <v>1</v>
      </c>
      <c r="L11" s="7">
        <f t="shared" si="1"/>
        <v>20.584293721294504</v>
      </c>
      <c r="M11" s="7">
        <f t="shared" si="1"/>
        <v>14.065934148254087</v>
      </c>
      <c r="N11" s="7">
        <f t="shared" si="1"/>
        <v>51.957007707236215</v>
      </c>
    </row>
    <row r="12" spans="1:14" x14ac:dyDescent="0.25">
      <c r="A12" t="s">
        <v>20</v>
      </c>
      <c r="B12" s="8">
        <v>1776666.6666666518</v>
      </c>
      <c r="C12" s="7">
        <f t="shared" si="2"/>
        <v>1.7054775673846978E-3</v>
      </c>
      <c r="D12" s="7">
        <f t="shared" si="1"/>
        <v>0.48720638792509785</v>
      </c>
      <c r="E12" s="7">
        <f t="shared" si="1"/>
        <v>0.19587750077035304</v>
      </c>
      <c r="F12" s="7">
        <f t="shared" si="1"/>
        <v>0.18655000029346686</v>
      </c>
      <c r="G12" s="7">
        <f t="shared" si="1"/>
        <v>0.35125739543814999</v>
      </c>
      <c r="H12" s="7">
        <f t="shared" si="1"/>
        <v>1.7766666666666514E-2</v>
      </c>
      <c r="I12" s="7">
        <f t="shared" si="1"/>
        <v>2.1818713470364605E-2</v>
      </c>
      <c r="J12" s="7">
        <f t="shared" si="1"/>
        <v>4.7472256920033151E-2</v>
      </c>
      <c r="K12" s="7">
        <f t="shared" si="1"/>
        <v>4.858072924627467E-2</v>
      </c>
      <c r="L12" s="2">
        <f t="shared" si="1"/>
        <v>1</v>
      </c>
      <c r="M12" s="7">
        <f t="shared" si="1"/>
        <v>0.68333333845226085</v>
      </c>
      <c r="N12" s="7">
        <f t="shared" si="1"/>
        <v>2.5241093238718486</v>
      </c>
    </row>
    <row r="13" spans="1:14" x14ac:dyDescent="0.25">
      <c r="A13" t="s">
        <v>3</v>
      </c>
      <c r="B13" s="8">
        <v>2599999.9805230834</v>
      </c>
      <c r="C13" s="7">
        <f t="shared" si="2"/>
        <v>2.4958208116225926E-3</v>
      </c>
      <c r="D13" s="7">
        <f t="shared" si="1"/>
        <v>0.71298495259811634</v>
      </c>
      <c r="E13" s="7">
        <f t="shared" si="1"/>
        <v>0.28664999898001825</v>
      </c>
      <c r="F13" s="7">
        <f t="shared" si="1"/>
        <v>0.27299999838438971</v>
      </c>
      <c r="G13" s="7">
        <f t="shared" si="1"/>
        <v>0.51403520898562094</v>
      </c>
      <c r="H13" s="7">
        <f t="shared" si="1"/>
        <v>2.5999999805230829E-2</v>
      </c>
      <c r="I13" s="7">
        <f t="shared" si="1"/>
        <v>3.1929824351587532E-2</v>
      </c>
      <c r="J13" s="7">
        <f t="shared" si="1"/>
        <v>6.947159497231184E-2</v>
      </c>
      <c r="K13" s="7">
        <f t="shared" si="1"/>
        <v>7.1093749583928167E-2</v>
      </c>
      <c r="L13" s="7">
        <f t="shared" si="1"/>
        <v>1.4634146231837364</v>
      </c>
      <c r="M13" s="2">
        <f t="shared" si="1"/>
        <v>1</v>
      </c>
      <c r="N13" s="7">
        <f t="shared" si="1"/>
        <v>3.6938184950684771</v>
      </c>
    </row>
    <row r="14" spans="1:14" x14ac:dyDescent="0.25">
      <c r="A14" t="s">
        <v>21</v>
      </c>
      <c r="B14" s="8">
        <v>703878.65131821635</v>
      </c>
      <c r="C14" s="7">
        <f t="shared" si="2"/>
        <v>6.756749999911201E-4</v>
      </c>
      <c r="D14" s="7">
        <f t="shared" si="1"/>
        <v>0.19302111177092332</v>
      </c>
      <c r="E14" s="7">
        <f t="shared" si="1"/>
        <v>7.7602621613031969E-2</v>
      </c>
      <c r="F14" s="7">
        <f t="shared" si="1"/>
        <v>7.3907258504678844E-2</v>
      </c>
      <c r="G14" s="7">
        <f t="shared" si="1"/>
        <v>0.13916092782357775</v>
      </c>
      <c r="H14" s="7">
        <f t="shared" si="1"/>
        <v>7.0387865131821626E-3</v>
      </c>
      <c r="I14" s="7">
        <f t="shared" si="1"/>
        <v>8.6441237960707129E-3</v>
      </c>
      <c r="J14" s="7">
        <f t="shared" si="1"/>
        <v>1.8807528053980345E-2</v>
      </c>
      <c r="K14" s="7">
        <f t="shared" si="1"/>
        <v>1.9246681903521686E-2</v>
      </c>
      <c r="L14" s="7">
        <f t="shared" si="1"/>
        <v>0.39617935346241401</v>
      </c>
      <c r="M14" s="7">
        <f t="shared" si="1"/>
        <v>0.27072256022732966</v>
      </c>
      <c r="N14" s="2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472C-F85B-4492-81C6-2AFA4B907DBE}">
  <dimension ref="A1:N14"/>
  <sheetViews>
    <sheetView workbookViewId="0">
      <selection activeCell="E26" sqref="E26"/>
    </sheetView>
  </sheetViews>
  <sheetFormatPr defaultRowHeight="15" x14ac:dyDescent="0.25"/>
  <cols>
    <col min="1" max="1" width="14.85546875" bestFit="1" customWidth="1"/>
    <col min="2" max="2" width="17.140625" bestFit="1" customWidth="1"/>
    <col min="3" max="10" width="12.42578125" bestFit="1" customWidth="1"/>
    <col min="11" max="14" width="11.5703125" bestFit="1" customWidth="1"/>
  </cols>
  <sheetData>
    <row r="1" spans="1:14" x14ac:dyDescent="0.25">
      <c r="A1" t="s">
        <v>36</v>
      </c>
      <c r="B1" t="s">
        <v>35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</v>
      </c>
      <c r="N1" t="s">
        <v>21</v>
      </c>
    </row>
    <row r="2" spans="1:14" x14ac:dyDescent="0.25">
      <c r="A2" t="s">
        <v>35</v>
      </c>
      <c r="B2" s="2">
        <v>1</v>
      </c>
      <c r="C2" s="9">
        <v>3.4724714856869891E-2</v>
      </c>
      <c r="D2" s="9">
        <v>2.29</v>
      </c>
      <c r="E2" s="9">
        <v>5.36</v>
      </c>
      <c r="F2" s="9">
        <v>7.24</v>
      </c>
      <c r="G2" s="9">
        <v>10.32</v>
      </c>
      <c r="H2" s="9">
        <v>36.99</v>
      </c>
      <c r="I2" s="9">
        <v>67.34</v>
      </c>
      <c r="J2" s="9">
        <v>136.79</v>
      </c>
      <c r="K2" s="9">
        <v>222.34</v>
      </c>
      <c r="L2" s="9">
        <v>222.11</v>
      </c>
      <c r="M2" s="9">
        <v>1.9199999999999998E-2</v>
      </c>
      <c r="N2" s="9">
        <v>19.05</v>
      </c>
    </row>
    <row r="3" spans="1:14" x14ac:dyDescent="0.25">
      <c r="A3" t="s">
        <v>11</v>
      </c>
      <c r="B3" s="9">
        <v>3.4724714856869891E-2</v>
      </c>
      <c r="C3" s="2">
        <f t="shared" ref="C3:C8" si="0">$B3/C$2</f>
        <v>1</v>
      </c>
      <c r="D3" s="7">
        <f t="shared" ref="D3:N14" si="1">$B3/D$2</f>
        <v>1.5163630941864582E-2</v>
      </c>
      <c r="E3" s="7">
        <f t="shared" si="1"/>
        <v>6.4784915777742333E-3</v>
      </c>
      <c r="F3" s="7">
        <f t="shared" si="1"/>
        <v>4.7962313338218076E-3</v>
      </c>
      <c r="G3" s="7">
        <f t="shared" si="1"/>
        <v>3.3647979512470825E-3</v>
      </c>
      <c r="H3" s="7">
        <f t="shared" si="1"/>
        <v>9.387595257331681E-4</v>
      </c>
      <c r="I3" s="7">
        <f t="shared" si="1"/>
        <v>5.1566253128704914E-4</v>
      </c>
      <c r="J3" s="7">
        <f t="shared" si="1"/>
        <v>2.5385419151158635E-4</v>
      </c>
      <c r="K3" s="7">
        <f t="shared" si="1"/>
        <v>1.5617844228150532E-4</v>
      </c>
      <c r="L3" s="7">
        <f t="shared" si="1"/>
        <v>1.5634016864107825E-4</v>
      </c>
      <c r="M3" s="7">
        <f t="shared" si="1"/>
        <v>1.8085788987953071</v>
      </c>
      <c r="N3" s="7">
        <f t="shared" si="1"/>
        <v>1.8228196775259785E-3</v>
      </c>
    </row>
    <row r="4" spans="1:14" x14ac:dyDescent="0.25">
      <c r="A4" t="s">
        <v>12</v>
      </c>
      <c r="B4" s="9">
        <v>2.29</v>
      </c>
      <c r="C4" s="7">
        <f t="shared" si="0"/>
        <v>65.947265785739049</v>
      </c>
      <c r="D4" s="2">
        <f t="shared" si="1"/>
        <v>1</v>
      </c>
      <c r="E4" s="7">
        <f t="shared" si="1"/>
        <v>0.42723880597014924</v>
      </c>
      <c r="F4" s="7">
        <f t="shared" si="1"/>
        <v>0.31629834254143646</v>
      </c>
      <c r="G4" s="7">
        <f t="shared" si="1"/>
        <v>0.22189922480620156</v>
      </c>
      <c r="H4" s="7">
        <f t="shared" si="1"/>
        <v>6.190862395241957E-2</v>
      </c>
      <c r="I4" s="7">
        <f t="shared" si="1"/>
        <v>3.4006534006534007E-2</v>
      </c>
      <c r="J4" s="7">
        <f t="shared" si="1"/>
        <v>1.6740989838438483E-2</v>
      </c>
      <c r="K4" s="7">
        <f t="shared" si="1"/>
        <v>1.0299541243141135E-2</v>
      </c>
      <c r="L4" s="7">
        <f t="shared" si="1"/>
        <v>1.0310206654360452E-2</v>
      </c>
      <c r="M4" s="7">
        <f t="shared" si="1"/>
        <v>119.27083333333334</v>
      </c>
      <c r="N4" s="7">
        <f t="shared" si="1"/>
        <v>0.12020997375328084</v>
      </c>
    </row>
    <row r="5" spans="1:14" x14ac:dyDescent="0.25">
      <c r="A5" t="s">
        <v>13</v>
      </c>
      <c r="B5" s="9">
        <v>5.36</v>
      </c>
      <c r="C5" s="7">
        <f t="shared" si="0"/>
        <v>154.35691904434992</v>
      </c>
      <c r="D5" s="7">
        <f t="shared" si="1"/>
        <v>2.3406113537117905</v>
      </c>
      <c r="E5" s="2">
        <f t="shared" si="1"/>
        <v>1</v>
      </c>
      <c r="F5" s="7">
        <f t="shared" si="1"/>
        <v>0.74033149171270718</v>
      </c>
      <c r="G5" s="7">
        <f t="shared" si="1"/>
        <v>0.51937984496124034</v>
      </c>
      <c r="H5" s="7">
        <f t="shared" si="1"/>
        <v>0.14490402811570696</v>
      </c>
      <c r="I5" s="7">
        <f t="shared" si="1"/>
        <v>7.9596079596079602E-2</v>
      </c>
      <c r="J5" s="7">
        <f t="shared" si="1"/>
        <v>3.918415088822283E-2</v>
      </c>
      <c r="K5" s="7">
        <f t="shared" si="1"/>
        <v>2.410722317171899E-2</v>
      </c>
      <c r="L5" s="7">
        <f t="shared" si="1"/>
        <v>2.4132186754310926E-2</v>
      </c>
      <c r="M5" s="7">
        <f t="shared" si="1"/>
        <v>279.16666666666669</v>
      </c>
      <c r="N5" s="7">
        <f t="shared" si="1"/>
        <v>0.28136482939632546</v>
      </c>
    </row>
    <row r="6" spans="1:14" x14ac:dyDescent="0.25">
      <c r="A6" t="s">
        <v>14</v>
      </c>
      <c r="B6" s="9">
        <v>7.24</v>
      </c>
      <c r="C6" s="7">
        <f t="shared" si="0"/>
        <v>208.49703244050249</v>
      </c>
      <c r="D6" s="7">
        <f t="shared" si="1"/>
        <v>3.161572052401747</v>
      </c>
      <c r="E6" s="7">
        <f t="shared" si="1"/>
        <v>1.3507462686567164</v>
      </c>
      <c r="F6" s="2">
        <f t="shared" si="1"/>
        <v>1</v>
      </c>
      <c r="G6" s="7">
        <f t="shared" si="1"/>
        <v>0.70155038759689925</v>
      </c>
      <c r="H6" s="7">
        <f t="shared" si="1"/>
        <v>0.19572857529061907</v>
      </c>
      <c r="I6" s="7">
        <f t="shared" si="1"/>
        <v>0.10751410751410752</v>
      </c>
      <c r="J6" s="7">
        <f t="shared" si="1"/>
        <v>5.2927845602748741E-2</v>
      </c>
      <c r="K6" s="7">
        <f t="shared" si="1"/>
        <v>3.2562741746874159E-2</v>
      </c>
      <c r="L6" s="7">
        <f t="shared" si="1"/>
        <v>3.2596461212912521E-2</v>
      </c>
      <c r="M6" s="7">
        <f t="shared" si="1"/>
        <v>377.08333333333337</v>
      </c>
      <c r="N6" s="7">
        <f t="shared" si="1"/>
        <v>0.3800524934383202</v>
      </c>
    </row>
    <row r="7" spans="1:14" x14ac:dyDescent="0.25">
      <c r="A7" t="s">
        <v>15</v>
      </c>
      <c r="B7" s="9">
        <v>10.32</v>
      </c>
      <c r="C7" s="7">
        <f t="shared" si="0"/>
        <v>297.19466502568861</v>
      </c>
      <c r="D7" s="7">
        <f t="shared" si="1"/>
        <v>4.5065502183406112</v>
      </c>
      <c r="E7" s="7">
        <f t="shared" si="1"/>
        <v>1.9253731343283582</v>
      </c>
      <c r="F7" s="7">
        <f t="shared" si="1"/>
        <v>1.4254143646408839</v>
      </c>
      <c r="G7" s="2">
        <f t="shared" si="1"/>
        <v>1</v>
      </c>
      <c r="H7" s="7">
        <f t="shared" si="1"/>
        <v>0.27899432278994324</v>
      </c>
      <c r="I7" s="7">
        <f t="shared" si="1"/>
        <v>0.15325215325215324</v>
      </c>
      <c r="J7" s="7">
        <f t="shared" si="1"/>
        <v>7.54441114116529E-2</v>
      </c>
      <c r="K7" s="7">
        <f t="shared" si="1"/>
        <v>4.6415399838085812E-2</v>
      </c>
      <c r="L7" s="7">
        <f t="shared" si="1"/>
        <v>4.646346404934492E-2</v>
      </c>
      <c r="M7" s="7">
        <f t="shared" si="1"/>
        <v>537.50000000000011</v>
      </c>
      <c r="N7" s="7">
        <f t="shared" si="1"/>
        <v>0.54173228346456692</v>
      </c>
    </row>
    <row r="8" spans="1:14" x14ac:dyDescent="0.25">
      <c r="A8" t="s">
        <v>16</v>
      </c>
      <c r="B8" s="9">
        <v>36.99</v>
      </c>
      <c r="C8" s="7">
        <f t="shared" si="0"/>
        <v>1065.2355290019595</v>
      </c>
      <c r="D8" s="7">
        <f t="shared" si="1"/>
        <v>16.1528384279476</v>
      </c>
      <c r="E8" s="7">
        <f t="shared" si="1"/>
        <v>6.9011194029850742</v>
      </c>
      <c r="F8" s="7">
        <f t="shared" si="1"/>
        <v>5.1091160220994478</v>
      </c>
      <c r="G8" s="7">
        <f t="shared" si="1"/>
        <v>3.5843023255813953</v>
      </c>
      <c r="H8" s="2">
        <f t="shared" si="1"/>
        <v>1</v>
      </c>
      <c r="I8" s="7">
        <f t="shared" si="1"/>
        <v>0.54930204930204929</v>
      </c>
      <c r="J8" s="7">
        <f t="shared" si="1"/>
        <v>0.27041450398420941</v>
      </c>
      <c r="K8" s="7">
        <f t="shared" si="1"/>
        <v>0.16636682558244131</v>
      </c>
      <c r="L8" s="7">
        <f t="shared" si="1"/>
        <v>0.16653910224663454</v>
      </c>
      <c r="M8" s="7">
        <f t="shared" si="1"/>
        <v>1926.5625000000002</v>
      </c>
      <c r="N8" s="7">
        <f t="shared" si="1"/>
        <v>1.9417322834645669</v>
      </c>
    </row>
    <row r="9" spans="1:14" x14ac:dyDescent="0.25">
      <c r="A9" t="s">
        <v>17</v>
      </c>
      <c r="B9" s="9">
        <v>67.34</v>
      </c>
      <c r="C9" s="7">
        <f t="shared" ref="C9:C14" si="2">$B9/C$2</f>
        <v>1939.2527851579334</v>
      </c>
      <c r="D9" s="7">
        <f t="shared" si="1"/>
        <v>29.406113537117903</v>
      </c>
      <c r="E9" s="7">
        <f t="shared" si="1"/>
        <v>12.563432835820896</v>
      </c>
      <c r="F9" s="7">
        <f t="shared" si="1"/>
        <v>9.3011049723756916</v>
      </c>
      <c r="G9" s="7">
        <f t="shared" si="1"/>
        <v>6.5251937984496129</v>
      </c>
      <c r="H9" s="7">
        <f t="shared" si="1"/>
        <v>1.820492024871587</v>
      </c>
      <c r="I9" s="2">
        <f t="shared" si="1"/>
        <v>1</v>
      </c>
      <c r="J9" s="7">
        <f t="shared" si="1"/>
        <v>0.49228744791285917</v>
      </c>
      <c r="K9" s="7">
        <f t="shared" si="1"/>
        <v>0.30286947917603674</v>
      </c>
      <c r="L9" s="7">
        <f t="shared" si="1"/>
        <v>0.30318310746927196</v>
      </c>
      <c r="M9" s="7">
        <f t="shared" si="1"/>
        <v>3507.291666666667</v>
      </c>
      <c r="N9" s="7">
        <f t="shared" si="1"/>
        <v>3.5349081364829398</v>
      </c>
    </row>
    <row r="10" spans="1:14" x14ac:dyDescent="0.25">
      <c r="A10" t="s">
        <v>18</v>
      </c>
      <c r="B10" s="9">
        <v>136.79</v>
      </c>
      <c r="C10" s="7">
        <f t="shared" si="2"/>
        <v>3939.2692082232502</v>
      </c>
      <c r="D10" s="7">
        <f t="shared" si="1"/>
        <v>59.733624454148469</v>
      </c>
      <c r="E10" s="7">
        <f t="shared" si="1"/>
        <v>25.5205223880597</v>
      </c>
      <c r="F10" s="7">
        <f t="shared" si="1"/>
        <v>18.893646408839778</v>
      </c>
      <c r="G10" s="7">
        <f t="shared" si="1"/>
        <v>13.254844961240309</v>
      </c>
      <c r="H10" s="7">
        <f t="shared" si="1"/>
        <v>3.6980264936469314</v>
      </c>
      <c r="I10" s="7">
        <f t="shared" si="1"/>
        <v>2.031333531333531</v>
      </c>
      <c r="J10" s="2">
        <f t="shared" si="1"/>
        <v>1</v>
      </c>
      <c r="K10" s="7">
        <f t="shared" si="1"/>
        <v>0.61522892866780599</v>
      </c>
      <c r="L10" s="7">
        <f t="shared" si="1"/>
        <v>0.61586601233622973</v>
      </c>
      <c r="M10" s="7">
        <f t="shared" si="1"/>
        <v>7124.479166666667</v>
      </c>
      <c r="N10" s="7">
        <f t="shared" si="1"/>
        <v>7.1805774278215218</v>
      </c>
    </row>
    <row r="11" spans="1:14" x14ac:dyDescent="0.25">
      <c r="A11" t="s">
        <v>19</v>
      </c>
      <c r="B11" s="9">
        <v>222.34</v>
      </c>
      <c r="C11" s="7">
        <f t="shared" si="2"/>
        <v>6402.9323470747677</v>
      </c>
      <c r="D11" s="7">
        <f t="shared" si="1"/>
        <v>97.091703056768566</v>
      </c>
      <c r="E11" s="7">
        <f t="shared" si="1"/>
        <v>41.481343283582085</v>
      </c>
      <c r="F11" s="7">
        <f t="shared" si="1"/>
        <v>30.709944751381215</v>
      </c>
      <c r="G11" s="7">
        <f t="shared" si="1"/>
        <v>21.544573643410853</v>
      </c>
      <c r="H11" s="7">
        <f t="shared" si="1"/>
        <v>6.0108137334414709</v>
      </c>
      <c r="I11" s="7">
        <f t="shared" si="1"/>
        <v>3.3017523017523018</v>
      </c>
      <c r="J11" s="7">
        <f t="shared" si="1"/>
        <v>1.6254112142700492</v>
      </c>
      <c r="K11" s="2">
        <f t="shared" si="1"/>
        <v>1</v>
      </c>
      <c r="L11" s="7">
        <f t="shared" si="1"/>
        <v>1.0010355229390842</v>
      </c>
      <c r="M11" s="7">
        <f t="shared" si="1"/>
        <v>11580.208333333334</v>
      </c>
      <c r="N11" s="7">
        <f t="shared" si="1"/>
        <v>11.671391076115485</v>
      </c>
    </row>
    <row r="12" spans="1:14" x14ac:dyDescent="0.25">
      <c r="A12" t="s">
        <v>20</v>
      </c>
      <c r="B12" s="9">
        <v>222.11</v>
      </c>
      <c r="C12" s="7">
        <f t="shared" si="2"/>
        <v>6396.3088225635365</v>
      </c>
      <c r="D12" s="7">
        <f t="shared" si="1"/>
        <v>96.991266375545862</v>
      </c>
      <c r="E12" s="7">
        <f t="shared" si="1"/>
        <v>41.438432835820898</v>
      </c>
      <c r="F12" s="7">
        <f t="shared" si="1"/>
        <v>30.678176795580111</v>
      </c>
      <c r="G12" s="7">
        <f t="shared" si="1"/>
        <v>21.522286821705428</v>
      </c>
      <c r="H12" s="7">
        <f t="shared" si="1"/>
        <v>6.0045958367126246</v>
      </c>
      <c r="I12" s="7">
        <f t="shared" si="1"/>
        <v>3.2983367983367984</v>
      </c>
      <c r="J12" s="7">
        <f t="shared" si="1"/>
        <v>1.6237298048102933</v>
      </c>
      <c r="K12" s="7">
        <f t="shared" si="1"/>
        <v>0.99896554825942252</v>
      </c>
      <c r="L12" s="2">
        <f t="shared" si="1"/>
        <v>1</v>
      </c>
      <c r="M12" s="7">
        <f t="shared" si="1"/>
        <v>11568.229166666668</v>
      </c>
      <c r="N12" s="7">
        <f t="shared" si="1"/>
        <v>11.659317585301837</v>
      </c>
    </row>
    <row r="13" spans="1:14" x14ac:dyDescent="0.25">
      <c r="A13" t="s">
        <v>3</v>
      </c>
      <c r="B13" s="9">
        <v>1.9199999999999998E-2</v>
      </c>
      <c r="C13" s="7">
        <f t="shared" si="2"/>
        <v>0.55292030702453687</v>
      </c>
      <c r="D13" s="7">
        <f t="shared" si="1"/>
        <v>8.3842794759825326E-3</v>
      </c>
      <c r="E13" s="7">
        <f t="shared" si="1"/>
        <v>3.5820895522388056E-3</v>
      </c>
      <c r="F13" s="7">
        <f t="shared" si="1"/>
        <v>2.6519337016574582E-3</v>
      </c>
      <c r="G13" s="7">
        <f t="shared" si="1"/>
        <v>1.8604651162790697E-3</v>
      </c>
      <c r="H13" s="7">
        <f t="shared" si="1"/>
        <v>5.1905920519059194E-4</v>
      </c>
      <c r="I13" s="7">
        <f t="shared" si="1"/>
        <v>2.8512028512028506E-4</v>
      </c>
      <c r="J13" s="7">
        <f t="shared" si="1"/>
        <v>1.4036113751005191E-4</v>
      </c>
      <c r="K13" s="7">
        <f t="shared" si="1"/>
        <v>8.6354232256903834E-5</v>
      </c>
      <c r="L13" s="7">
        <f t="shared" si="1"/>
        <v>8.6443654045292859E-5</v>
      </c>
      <c r="M13" s="2">
        <f t="shared" si="1"/>
        <v>1</v>
      </c>
      <c r="N13" s="7">
        <f t="shared" si="1"/>
        <v>1.0078740157480313E-3</v>
      </c>
    </row>
    <row r="14" spans="1:14" x14ac:dyDescent="0.25">
      <c r="A14" t="s">
        <v>21</v>
      </c>
      <c r="B14" s="9">
        <v>19.05</v>
      </c>
      <c r="C14" s="7">
        <f t="shared" si="2"/>
        <v>548.60061712590777</v>
      </c>
      <c r="D14" s="7">
        <f t="shared" si="1"/>
        <v>8.318777292576419</v>
      </c>
      <c r="E14" s="7">
        <f t="shared" si="1"/>
        <v>3.5541044776119404</v>
      </c>
      <c r="F14" s="7">
        <f t="shared" si="1"/>
        <v>2.6312154696132595</v>
      </c>
      <c r="G14" s="7">
        <f t="shared" si="1"/>
        <v>1.8459302325581395</v>
      </c>
      <c r="H14" s="7">
        <f t="shared" si="1"/>
        <v>0.51500405515004055</v>
      </c>
      <c r="I14" s="7">
        <f t="shared" si="1"/>
        <v>0.28289278289278291</v>
      </c>
      <c r="J14" s="7">
        <f t="shared" si="1"/>
        <v>0.13926456612325464</v>
      </c>
      <c r="K14" s="7">
        <f t="shared" si="1"/>
        <v>8.5679589817396776E-2</v>
      </c>
      <c r="L14" s="7">
        <f t="shared" si="1"/>
        <v>8.576831299806402E-2</v>
      </c>
      <c r="M14" s="7">
        <f t="shared" si="1"/>
        <v>992.18750000000011</v>
      </c>
      <c r="N14" s="2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C60C-315E-4240-BCE2-92D1661D41E2}">
  <dimension ref="A1:N14"/>
  <sheetViews>
    <sheetView workbookViewId="0">
      <selection activeCell="F18" sqref="F18"/>
    </sheetView>
  </sheetViews>
  <sheetFormatPr defaultRowHeight="15" x14ac:dyDescent="0.25"/>
  <cols>
    <col min="1" max="1" width="14.85546875" bestFit="1" customWidth="1"/>
    <col min="2" max="2" width="17.140625" bestFit="1" customWidth="1"/>
    <col min="3" max="10" width="12.42578125" bestFit="1" customWidth="1"/>
    <col min="11" max="14" width="11.5703125" bestFit="1" customWidth="1"/>
  </cols>
  <sheetData>
    <row r="1" spans="1:14" x14ac:dyDescent="0.25">
      <c r="A1" t="s">
        <v>36</v>
      </c>
      <c r="B1" t="s">
        <v>35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</v>
      </c>
      <c r="N1" t="s">
        <v>21</v>
      </c>
    </row>
    <row r="2" spans="1:14" x14ac:dyDescent="0.25">
      <c r="A2" t="s">
        <v>35</v>
      </c>
      <c r="B2" s="2">
        <v>1</v>
      </c>
      <c r="C2" s="9">
        <v>3.4724714856869891E-2</v>
      </c>
      <c r="D2" s="9">
        <v>2.89</v>
      </c>
      <c r="E2" s="9">
        <v>5.4</v>
      </c>
      <c r="F2" s="9">
        <v>7.4</v>
      </c>
      <c r="G2" s="9">
        <v>11.39</v>
      </c>
      <c r="H2" s="9">
        <v>38.869999999999997</v>
      </c>
      <c r="I2" s="9">
        <v>71.59</v>
      </c>
      <c r="J2" s="9">
        <v>143.44</v>
      </c>
      <c r="K2" s="9">
        <v>224.5</v>
      </c>
      <c r="L2" s="9">
        <v>294.95999999999998</v>
      </c>
      <c r="M2" s="9">
        <v>1.9199999999999998E-2</v>
      </c>
      <c r="N2" s="9">
        <v>20.69</v>
      </c>
    </row>
    <row r="3" spans="1:14" x14ac:dyDescent="0.25">
      <c r="A3" t="s">
        <v>11</v>
      </c>
      <c r="B3" s="9">
        <v>3.4724714856869891E-2</v>
      </c>
      <c r="C3" s="2">
        <f t="shared" ref="C3:C8" si="0">$B3/C$2</f>
        <v>1</v>
      </c>
      <c r="D3" s="7">
        <f t="shared" ref="D3:N14" si="1">$B3/D$2</f>
        <v>1.201547226881311E-2</v>
      </c>
      <c r="E3" s="7">
        <f t="shared" si="1"/>
        <v>6.4305027512722018E-3</v>
      </c>
      <c r="F3" s="7">
        <f t="shared" si="1"/>
        <v>4.6925290347121472E-3</v>
      </c>
      <c r="G3" s="7">
        <f t="shared" si="1"/>
        <v>3.0487019189525803E-3</v>
      </c>
      <c r="H3" s="7">
        <f t="shared" si="1"/>
        <v>8.933551545374297E-4</v>
      </c>
      <c r="I3" s="7">
        <f t="shared" si="1"/>
        <v>4.8504979545844237E-4</v>
      </c>
      <c r="J3" s="7">
        <f t="shared" si="1"/>
        <v>2.4208529599044823E-4</v>
      </c>
      <c r="K3" s="7">
        <f t="shared" si="1"/>
        <v>1.5467579000832913E-4</v>
      </c>
      <c r="L3" s="7">
        <f t="shared" si="1"/>
        <v>1.1772686078407205E-4</v>
      </c>
      <c r="M3" s="7">
        <f t="shared" si="1"/>
        <v>1.8085788987953071</v>
      </c>
      <c r="N3" s="7">
        <f t="shared" si="1"/>
        <v>1.6783332458612803E-3</v>
      </c>
    </row>
    <row r="4" spans="1:14" x14ac:dyDescent="0.25">
      <c r="A4" t="s">
        <v>12</v>
      </c>
      <c r="B4" s="9">
        <v>2.89</v>
      </c>
      <c r="C4" s="7">
        <f t="shared" si="0"/>
        <v>83.22602538025582</v>
      </c>
      <c r="D4" s="2">
        <f t="shared" si="1"/>
        <v>1</v>
      </c>
      <c r="E4" s="7">
        <f t="shared" si="1"/>
        <v>0.53518518518518521</v>
      </c>
      <c r="F4" s="7">
        <f t="shared" si="1"/>
        <v>0.39054054054054055</v>
      </c>
      <c r="G4" s="7">
        <f t="shared" si="1"/>
        <v>0.2537313432835821</v>
      </c>
      <c r="H4" s="7">
        <f t="shared" si="1"/>
        <v>7.4350398765114498E-2</v>
      </c>
      <c r="I4" s="7">
        <f t="shared" si="1"/>
        <v>4.036876658751222E-2</v>
      </c>
      <c r="J4" s="7">
        <f t="shared" si="1"/>
        <v>2.0147796988287787E-2</v>
      </c>
      <c r="K4" s="7">
        <f t="shared" si="1"/>
        <v>1.2873051224944322E-2</v>
      </c>
      <c r="L4" s="7">
        <f t="shared" si="1"/>
        <v>9.7979387035530257E-3</v>
      </c>
      <c r="M4" s="7">
        <f t="shared" si="1"/>
        <v>150.52083333333334</v>
      </c>
      <c r="N4" s="7">
        <f t="shared" si="1"/>
        <v>0.13968100531657807</v>
      </c>
    </row>
    <row r="5" spans="1:14" x14ac:dyDescent="0.25">
      <c r="A5" t="s">
        <v>13</v>
      </c>
      <c r="B5" s="9">
        <v>5.4</v>
      </c>
      <c r="C5" s="7">
        <f t="shared" si="0"/>
        <v>155.50883635065102</v>
      </c>
      <c r="D5" s="7">
        <f t="shared" si="1"/>
        <v>1.8685121107266436</v>
      </c>
      <c r="E5" s="2">
        <f t="shared" si="1"/>
        <v>1</v>
      </c>
      <c r="F5" s="7">
        <f t="shared" si="1"/>
        <v>0.72972972972972971</v>
      </c>
      <c r="G5" s="7">
        <f t="shared" si="1"/>
        <v>0.47410008779631257</v>
      </c>
      <c r="H5" s="7">
        <f t="shared" si="1"/>
        <v>0.13892462052997173</v>
      </c>
      <c r="I5" s="7">
        <f t="shared" si="1"/>
        <v>7.5429529263863676E-2</v>
      </c>
      <c r="J5" s="7">
        <f t="shared" si="1"/>
        <v>3.7646402677077528E-2</v>
      </c>
      <c r="K5" s="7">
        <f t="shared" si="1"/>
        <v>2.4053452115812918E-2</v>
      </c>
      <c r="L5" s="7">
        <f t="shared" si="1"/>
        <v>1.8307567127746137E-2</v>
      </c>
      <c r="M5" s="7">
        <f t="shared" si="1"/>
        <v>281.25000000000006</v>
      </c>
      <c r="N5" s="7">
        <f t="shared" si="1"/>
        <v>0.26099565007249881</v>
      </c>
    </row>
    <row r="6" spans="1:14" x14ac:dyDescent="0.25">
      <c r="A6" t="s">
        <v>14</v>
      </c>
      <c r="B6" s="9">
        <v>7.4</v>
      </c>
      <c r="C6" s="7">
        <f t="shared" si="0"/>
        <v>213.10470166570695</v>
      </c>
      <c r="D6" s="7">
        <f t="shared" si="1"/>
        <v>2.5605536332179932</v>
      </c>
      <c r="E6" s="7">
        <f t="shared" si="1"/>
        <v>1.3703703703703702</v>
      </c>
      <c r="F6" s="2">
        <f t="shared" si="1"/>
        <v>1</v>
      </c>
      <c r="G6" s="7">
        <f t="shared" si="1"/>
        <v>0.6496927129060579</v>
      </c>
      <c r="H6" s="7">
        <f t="shared" si="1"/>
        <v>0.19037818368922049</v>
      </c>
      <c r="I6" s="7">
        <f t="shared" si="1"/>
        <v>0.10336639195418354</v>
      </c>
      <c r="J6" s="7">
        <f t="shared" si="1"/>
        <v>5.1589514779698829E-2</v>
      </c>
      <c r="K6" s="7">
        <f t="shared" si="1"/>
        <v>3.2962138084632518E-2</v>
      </c>
      <c r="L6" s="7">
        <f t="shared" si="1"/>
        <v>2.508814754542989E-2</v>
      </c>
      <c r="M6" s="7">
        <f t="shared" si="1"/>
        <v>385.41666666666674</v>
      </c>
      <c r="N6" s="7">
        <f t="shared" si="1"/>
        <v>0.35766070565490576</v>
      </c>
    </row>
    <row r="7" spans="1:14" x14ac:dyDescent="0.25">
      <c r="A7" t="s">
        <v>15</v>
      </c>
      <c r="B7" s="9">
        <v>11.39</v>
      </c>
      <c r="C7" s="7">
        <f t="shared" si="0"/>
        <v>328.00845296924354</v>
      </c>
      <c r="D7" s="7">
        <f t="shared" si="1"/>
        <v>3.9411764705882355</v>
      </c>
      <c r="E7" s="7">
        <f t="shared" si="1"/>
        <v>2.1092592592592592</v>
      </c>
      <c r="F7" s="7">
        <f t="shared" si="1"/>
        <v>1.5391891891891891</v>
      </c>
      <c r="G7" s="2">
        <f t="shared" si="1"/>
        <v>1</v>
      </c>
      <c r="H7" s="7">
        <f t="shared" si="1"/>
        <v>0.2930280421919218</v>
      </c>
      <c r="I7" s="7">
        <f t="shared" si="1"/>
        <v>0.1591004330213717</v>
      </c>
      <c r="J7" s="7">
        <f t="shared" si="1"/>
        <v>7.9406023424428332E-2</v>
      </c>
      <c r="K7" s="7">
        <f t="shared" si="1"/>
        <v>5.073496659242762E-2</v>
      </c>
      <c r="L7" s="7">
        <f t="shared" si="1"/>
        <v>3.8615405478708981E-2</v>
      </c>
      <c r="M7" s="7">
        <f t="shared" si="1"/>
        <v>593.22916666666674</v>
      </c>
      <c r="N7" s="7">
        <f t="shared" si="1"/>
        <v>0.55050749154180767</v>
      </c>
    </row>
    <row r="8" spans="1:14" x14ac:dyDescent="0.25">
      <c r="A8" t="s">
        <v>16</v>
      </c>
      <c r="B8" s="9">
        <v>38.869999999999997</v>
      </c>
      <c r="C8" s="7">
        <f t="shared" si="0"/>
        <v>1119.3756423981119</v>
      </c>
      <c r="D8" s="7">
        <f t="shared" si="1"/>
        <v>13.449826989619377</v>
      </c>
      <c r="E8" s="7">
        <f t="shared" si="1"/>
        <v>7.1981481481481469</v>
      </c>
      <c r="F8" s="7">
        <f t="shared" si="1"/>
        <v>5.2527027027027025</v>
      </c>
      <c r="G8" s="7">
        <f t="shared" si="1"/>
        <v>3.4126426690079015</v>
      </c>
      <c r="H8" s="2">
        <f t="shared" si="1"/>
        <v>1</v>
      </c>
      <c r="I8" s="7">
        <f t="shared" si="1"/>
        <v>0.54295292638636672</v>
      </c>
      <c r="J8" s="7">
        <f t="shared" si="1"/>
        <v>0.27098438371444505</v>
      </c>
      <c r="K8" s="7">
        <f t="shared" si="1"/>
        <v>0.17314031180400891</v>
      </c>
      <c r="L8" s="7">
        <f t="shared" si="1"/>
        <v>0.13178058041768376</v>
      </c>
      <c r="M8" s="7">
        <f t="shared" si="1"/>
        <v>2024.4791666666667</v>
      </c>
      <c r="N8" s="7">
        <f t="shared" si="1"/>
        <v>1.878685355244079</v>
      </c>
    </row>
    <row r="9" spans="1:14" x14ac:dyDescent="0.25">
      <c r="A9" t="s">
        <v>17</v>
      </c>
      <c r="B9" s="9">
        <v>71.59</v>
      </c>
      <c r="C9" s="7">
        <f t="shared" ref="C9:C14" si="2">$B9/C$2</f>
        <v>2061.6439989524274</v>
      </c>
      <c r="D9" s="7">
        <f t="shared" si="1"/>
        <v>24.771626297577853</v>
      </c>
      <c r="E9" s="7">
        <f t="shared" si="1"/>
        <v>13.257407407407408</v>
      </c>
      <c r="F9" s="7">
        <f t="shared" si="1"/>
        <v>9.6743243243243242</v>
      </c>
      <c r="G9" s="7">
        <f t="shared" si="1"/>
        <v>6.2853380158033358</v>
      </c>
      <c r="H9" s="7">
        <f t="shared" si="1"/>
        <v>1.8417802932853102</v>
      </c>
      <c r="I9" s="2">
        <f t="shared" si="1"/>
        <v>1</v>
      </c>
      <c r="J9" s="7">
        <f t="shared" si="1"/>
        <v>0.49909369771332962</v>
      </c>
      <c r="K9" s="7">
        <f t="shared" si="1"/>
        <v>0.31888641425389758</v>
      </c>
      <c r="L9" s="7">
        <f t="shared" si="1"/>
        <v>0.24271087605098998</v>
      </c>
      <c r="M9" s="7">
        <f t="shared" si="1"/>
        <v>3728.6458333333339</v>
      </c>
      <c r="N9" s="7">
        <f t="shared" si="1"/>
        <v>3.4601256645722569</v>
      </c>
    </row>
    <row r="10" spans="1:14" x14ac:dyDescent="0.25">
      <c r="A10" t="s">
        <v>18</v>
      </c>
      <c r="B10" s="9">
        <v>143.44</v>
      </c>
      <c r="C10" s="7">
        <f t="shared" si="2"/>
        <v>4130.775460395811</v>
      </c>
      <c r="D10" s="7">
        <f t="shared" si="1"/>
        <v>49.633217993079583</v>
      </c>
      <c r="E10" s="7">
        <f t="shared" si="1"/>
        <v>26.56296296296296</v>
      </c>
      <c r="F10" s="7">
        <f t="shared" si="1"/>
        <v>19.383783783783784</v>
      </c>
      <c r="G10" s="7">
        <f t="shared" si="1"/>
        <v>12.593503072870938</v>
      </c>
      <c r="H10" s="7">
        <f t="shared" si="1"/>
        <v>3.6902495497813224</v>
      </c>
      <c r="I10" s="7">
        <f t="shared" si="1"/>
        <v>2.0036317921497413</v>
      </c>
      <c r="J10" s="2">
        <f t="shared" si="1"/>
        <v>1</v>
      </c>
      <c r="K10" s="7">
        <f t="shared" si="1"/>
        <v>0.63893095768374164</v>
      </c>
      <c r="L10" s="7">
        <f t="shared" si="1"/>
        <v>0.48630322755627886</v>
      </c>
      <c r="M10" s="7">
        <f t="shared" si="1"/>
        <v>7470.8333333333339</v>
      </c>
      <c r="N10" s="7">
        <f t="shared" si="1"/>
        <v>6.9328177863702267</v>
      </c>
    </row>
    <row r="11" spans="1:14" x14ac:dyDescent="0.25">
      <c r="A11" t="s">
        <v>19</v>
      </c>
      <c r="B11" s="9">
        <v>224.5</v>
      </c>
      <c r="C11" s="7">
        <f t="shared" si="2"/>
        <v>6465.1358816150287</v>
      </c>
      <c r="D11" s="7">
        <f t="shared" si="1"/>
        <v>77.681660899653977</v>
      </c>
      <c r="E11" s="7">
        <f t="shared" si="1"/>
        <v>41.574074074074069</v>
      </c>
      <c r="F11" s="7">
        <f t="shared" si="1"/>
        <v>30.337837837837835</v>
      </c>
      <c r="G11" s="7">
        <f t="shared" si="1"/>
        <v>19.71027216856892</v>
      </c>
      <c r="H11" s="7">
        <f t="shared" si="1"/>
        <v>5.7756624646256753</v>
      </c>
      <c r="I11" s="7">
        <f t="shared" si="1"/>
        <v>3.1359128369884059</v>
      </c>
      <c r="J11" s="7">
        <f t="shared" si="1"/>
        <v>1.5651143335192415</v>
      </c>
      <c r="K11" s="2">
        <f t="shared" si="1"/>
        <v>1</v>
      </c>
      <c r="L11" s="7">
        <f t="shared" si="1"/>
        <v>0.76112015188500137</v>
      </c>
      <c r="M11" s="7">
        <f t="shared" si="1"/>
        <v>11692.708333333334</v>
      </c>
      <c r="N11" s="7">
        <f t="shared" si="1"/>
        <v>10.850652489125181</v>
      </c>
    </row>
    <row r="12" spans="1:14" x14ac:dyDescent="0.25">
      <c r="A12" t="s">
        <v>20</v>
      </c>
      <c r="B12" s="9">
        <v>294.95999999999998</v>
      </c>
      <c r="C12" s="7">
        <f t="shared" si="2"/>
        <v>8494.2382166644475</v>
      </c>
      <c r="D12" s="7">
        <f t="shared" si="1"/>
        <v>102.06228373702422</v>
      </c>
      <c r="E12" s="7">
        <f t="shared" si="1"/>
        <v>54.622222222222213</v>
      </c>
      <c r="F12" s="7">
        <f t="shared" si="1"/>
        <v>39.859459459459458</v>
      </c>
      <c r="G12" s="7">
        <f t="shared" si="1"/>
        <v>25.896400351185246</v>
      </c>
      <c r="H12" s="7">
        <f t="shared" si="1"/>
        <v>7.5883714947260099</v>
      </c>
      <c r="I12" s="7">
        <f t="shared" si="1"/>
        <v>4.1201285095683753</v>
      </c>
      <c r="J12" s="7">
        <f t="shared" si="1"/>
        <v>2.0563301728945897</v>
      </c>
      <c r="K12" s="7">
        <f t="shared" si="1"/>
        <v>1.3138530066815144</v>
      </c>
      <c r="L12" s="2">
        <f t="shared" si="1"/>
        <v>1</v>
      </c>
      <c r="M12" s="7">
        <f t="shared" si="1"/>
        <v>15362.5</v>
      </c>
      <c r="N12" s="7">
        <f t="shared" si="1"/>
        <v>14.256162397293377</v>
      </c>
    </row>
    <row r="13" spans="1:14" x14ac:dyDescent="0.25">
      <c r="A13" t="s">
        <v>3</v>
      </c>
      <c r="B13" s="9">
        <v>1.9199999999999998E-2</v>
      </c>
      <c r="C13" s="7">
        <f t="shared" si="2"/>
        <v>0.55292030702453687</v>
      </c>
      <c r="D13" s="7">
        <f t="shared" si="1"/>
        <v>6.6435986159169543E-3</v>
      </c>
      <c r="E13" s="7">
        <f t="shared" si="1"/>
        <v>3.5555555555555549E-3</v>
      </c>
      <c r="F13" s="7">
        <f t="shared" si="1"/>
        <v>2.594594594594594E-3</v>
      </c>
      <c r="G13" s="7">
        <f t="shared" si="1"/>
        <v>1.6856892010535555E-3</v>
      </c>
      <c r="H13" s="7">
        <f t="shared" si="1"/>
        <v>4.9395420632878826E-4</v>
      </c>
      <c r="I13" s="7">
        <f t="shared" si="1"/>
        <v>2.6819388182707079E-4</v>
      </c>
      <c r="J13" s="7">
        <f t="shared" si="1"/>
        <v>1.3385387618516451E-4</v>
      </c>
      <c r="K13" s="7">
        <f t="shared" si="1"/>
        <v>8.5523385300668149E-5</v>
      </c>
      <c r="L13" s="7">
        <f t="shared" si="1"/>
        <v>6.509357200976404E-5</v>
      </c>
      <c r="M13" s="2">
        <f t="shared" si="1"/>
        <v>1</v>
      </c>
      <c r="N13" s="7">
        <f t="shared" si="1"/>
        <v>9.2798453359110671E-4</v>
      </c>
    </row>
    <row r="14" spans="1:14" x14ac:dyDescent="0.25">
      <c r="A14" t="s">
        <v>21</v>
      </c>
      <c r="B14" s="9">
        <v>20.69</v>
      </c>
      <c r="C14" s="7">
        <f t="shared" si="2"/>
        <v>595.82922668425363</v>
      </c>
      <c r="D14" s="7">
        <f t="shared" si="1"/>
        <v>7.1591695501730106</v>
      </c>
      <c r="E14" s="7">
        <f t="shared" si="1"/>
        <v>3.8314814814814815</v>
      </c>
      <c r="F14" s="7">
        <f t="shared" si="1"/>
        <v>2.7959459459459461</v>
      </c>
      <c r="G14" s="7">
        <f t="shared" si="1"/>
        <v>1.8165057067603161</v>
      </c>
      <c r="H14" s="7">
        <f t="shared" si="1"/>
        <v>0.53228711088242864</v>
      </c>
      <c r="I14" s="7">
        <f t="shared" si="1"/>
        <v>0.28900684453135911</v>
      </c>
      <c r="J14" s="7">
        <f t="shared" si="1"/>
        <v>0.1442414947016174</v>
      </c>
      <c r="K14" s="7">
        <f t="shared" si="1"/>
        <v>9.2160356347438757E-2</v>
      </c>
      <c r="L14" s="7">
        <f t="shared" si="1"/>
        <v>7.0145104420938437E-2</v>
      </c>
      <c r="M14" s="7">
        <f t="shared" si="1"/>
        <v>1077.6041666666667</v>
      </c>
      <c r="N14" s="2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F21D-7A33-4FF8-B157-BDD08BA343BA}">
  <dimension ref="A1:N14"/>
  <sheetViews>
    <sheetView workbookViewId="0">
      <selection activeCell="K22" sqref="K22"/>
    </sheetView>
  </sheetViews>
  <sheetFormatPr defaultRowHeight="15" x14ac:dyDescent="0.25"/>
  <cols>
    <col min="1" max="1" width="14.85546875" bestFit="1" customWidth="1"/>
    <col min="2" max="2" width="17.140625" bestFit="1" customWidth="1"/>
    <col min="3" max="10" width="12.42578125" bestFit="1" customWidth="1"/>
    <col min="11" max="14" width="11.5703125" bestFit="1" customWidth="1"/>
  </cols>
  <sheetData>
    <row r="1" spans="1:14" x14ac:dyDescent="0.25">
      <c r="A1" t="s">
        <v>36</v>
      </c>
      <c r="B1" t="s">
        <v>35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</v>
      </c>
      <c r="N1" t="s">
        <v>21</v>
      </c>
    </row>
    <row r="2" spans="1:14" x14ac:dyDescent="0.25">
      <c r="A2" t="s">
        <v>35</v>
      </c>
      <c r="B2" s="2">
        <v>1</v>
      </c>
      <c r="C2" s="9">
        <v>3.4724714856869891E-2</v>
      </c>
      <c r="D2" s="9">
        <v>3.49</v>
      </c>
      <c r="E2" s="9">
        <v>5.44</v>
      </c>
      <c r="F2" s="9">
        <v>7.56</v>
      </c>
      <c r="G2" s="9">
        <v>12.45</v>
      </c>
      <c r="H2" s="9">
        <v>40.75</v>
      </c>
      <c r="I2" s="9">
        <v>75.040000000000006</v>
      </c>
      <c r="J2" s="9">
        <v>149.94</v>
      </c>
      <c r="K2" s="9">
        <v>226.82</v>
      </c>
      <c r="L2" s="9">
        <v>368.55</v>
      </c>
      <c r="M2" s="9">
        <v>1.9199999999999998E-2</v>
      </c>
      <c r="N2" s="9">
        <v>22.26</v>
      </c>
    </row>
    <row r="3" spans="1:14" x14ac:dyDescent="0.25">
      <c r="A3" t="s">
        <v>11</v>
      </c>
      <c r="B3" s="9">
        <v>3.4724714856869891E-2</v>
      </c>
      <c r="C3" s="2">
        <f t="shared" ref="C3:C8" si="0">$B3/C$2</f>
        <v>1</v>
      </c>
      <c r="D3" s="7">
        <f t="shared" ref="D3:N14" si="1">$B3/D$2</f>
        <v>9.949775030621744E-3</v>
      </c>
      <c r="E3" s="7">
        <f t="shared" si="1"/>
        <v>6.3832196428069646E-3</v>
      </c>
      <c r="F3" s="7">
        <f t="shared" si="1"/>
        <v>4.5932162509087163E-3</v>
      </c>
      <c r="G3" s="7">
        <f t="shared" si="1"/>
        <v>2.7891337234433647E-3</v>
      </c>
      <c r="H3" s="7">
        <f t="shared" si="1"/>
        <v>8.5214024188637772E-4</v>
      </c>
      <c r="I3" s="7">
        <f t="shared" si="1"/>
        <v>4.6274939841244522E-4</v>
      </c>
      <c r="J3" s="7">
        <f t="shared" si="1"/>
        <v>2.3159073533993526E-4</v>
      </c>
      <c r="K3" s="7">
        <f t="shared" si="1"/>
        <v>1.5309370803663652E-4</v>
      </c>
      <c r="L3" s="7">
        <f t="shared" si="1"/>
        <v>9.4219820531460838E-5</v>
      </c>
      <c r="M3" s="7">
        <f t="shared" si="1"/>
        <v>1.8085788987953071</v>
      </c>
      <c r="N3" s="7">
        <f t="shared" si="1"/>
        <v>1.559960236157677E-3</v>
      </c>
    </row>
    <row r="4" spans="1:14" x14ac:dyDescent="0.25">
      <c r="A4" t="s">
        <v>12</v>
      </c>
      <c r="B4" s="9">
        <v>3.49</v>
      </c>
      <c r="C4" s="7">
        <f t="shared" si="0"/>
        <v>100.5047849747726</v>
      </c>
      <c r="D4" s="2">
        <f t="shared" si="1"/>
        <v>1</v>
      </c>
      <c r="E4" s="7">
        <f t="shared" si="1"/>
        <v>0.64154411764705876</v>
      </c>
      <c r="F4" s="7">
        <f t="shared" si="1"/>
        <v>0.46164021164021168</v>
      </c>
      <c r="G4" s="7">
        <f t="shared" si="1"/>
        <v>0.28032128514056226</v>
      </c>
      <c r="H4" s="7">
        <f t="shared" si="1"/>
        <v>8.5644171779141104E-2</v>
      </c>
      <c r="I4" s="7">
        <f t="shared" si="1"/>
        <v>4.6508528784648187E-2</v>
      </c>
      <c r="J4" s="7">
        <f t="shared" si="1"/>
        <v>2.3275977057489666E-2</v>
      </c>
      <c r="K4" s="7">
        <f t="shared" si="1"/>
        <v>1.5386650207212769E-2</v>
      </c>
      <c r="L4" s="7">
        <f t="shared" si="1"/>
        <v>9.4695428028761363E-3</v>
      </c>
      <c r="M4" s="7">
        <f t="shared" si="1"/>
        <v>181.77083333333337</v>
      </c>
      <c r="N4" s="7">
        <f t="shared" si="1"/>
        <v>0.15678346810422281</v>
      </c>
    </row>
    <row r="5" spans="1:14" x14ac:dyDescent="0.25">
      <c r="A5" t="s">
        <v>13</v>
      </c>
      <c r="B5" s="9">
        <v>5.44</v>
      </c>
      <c r="C5" s="7">
        <f t="shared" si="0"/>
        <v>156.66075365695215</v>
      </c>
      <c r="D5" s="7">
        <f t="shared" si="1"/>
        <v>1.5587392550143266</v>
      </c>
      <c r="E5" s="2">
        <f t="shared" si="1"/>
        <v>1</v>
      </c>
      <c r="F5" s="7">
        <f t="shared" si="1"/>
        <v>0.71957671957671965</v>
      </c>
      <c r="G5" s="7">
        <f t="shared" si="1"/>
        <v>0.43694779116465871</v>
      </c>
      <c r="H5" s="7">
        <f t="shared" si="1"/>
        <v>0.13349693251533742</v>
      </c>
      <c r="I5" s="7">
        <f t="shared" si="1"/>
        <v>7.2494669509594878E-2</v>
      </c>
      <c r="J5" s="7">
        <f t="shared" si="1"/>
        <v>3.6281179138321996E-2</v>
      </c>
      <c r="K5" s="7">
        <f t="shared" si="1"/>
        <v>2.3983775681156866E-2</v>
      </c>
      <c r="L5" s="7">
        <f t="shared" si="1"/>
        <v>1.4760548093881427E-2</v>
      </c>
      <c r="M5" s="7">
        <f t="shared" si="1"/>
        <v>283.33333333333337</v>
      </c>
      <c r="N5" s="7">
        <f t="shared" si="1"/>
        <v>0.24438454627133874</v>
      </c>
    </row>
    <row r="6" spans="1:14" x14ac:dyDescent="0.25">
      <c r="A6" t="s">
        <v>14</v>
      </c>
      <c r="B6" s="9">
        <v>7.56</v>
      </c>
      <c r="C6" s="7">
        <f t="shared" si="0"/>
        <v>217.71237089091142</v>
      </c>
      <c r="D6" s="7">
        <f t="shared" si="1"/>
        <v>2.1661891117478507</v>
      </c>
      <c r="E6" s="7">
        <f t="shared" si="1"/>
        <v>1.3897058823529409</v>
      </c>
      <c r="F6" s="2">
        <f t="shared" si="1"/>
        <v>1</v>
      </c>
      <c r="G6" s="7">
        <f t="shared" si="1"/>
        <v>0.60722891566265058</v>
      </c>
      <c r="H6" s="7">
        <f t="shared" si="1"/>
        <v>0.18552147239263803</v>
      </c>
      <c r="I6" s="7">
        <f t="shared" si="1"/>
        <v>0.1007462686567164</v>
      </c>
      <c r="J6" s="7">
        <f t="shared" si="1"/>
        <v>5.0420168067226892E-2</v>
      </c>
      <c r="K6" s="7">
        <f t="shared" si="1"/>
        <v>3.333039414513711E-2</v>
      </c>
      <c r="L6" s="7">
        <f t="shared" si="1"/>
        <v>2.0512820512820513E-2</v>
      </c>
      <c r="M6" s="7">
        <f t="shared" si="1"/>
        <v>393.75</v>
      </c>
      <c r="N6" s="7">
        <f t="shared" si="1"/>
        <v>0.33962264150943394</v>
      </c>
    </row>
    <row r="7" spans="1:14" x14ac:dyDescent="0.25">
      <c r="A7" t="s">
        <v>15</v>
      </c>
      <c r="B7" s="9">
        <v>12.45</v>
      </c>
      <c r="C7" s="7">
        <f t="shared" si="0"/>
        <v>358.53426158622318</v>
      </c>
      <c r="D7" s="7">
        <f t="shared" si="1"/>
        <v>3.5673352435530084</v>
      </c>
      <c r="E7" s="7">
        <f t="shared" si="1"/>
        <v>2.2886029411764701</v>
      </c>
      <c r="F7" s="7">
        <f t="shared" si="1"/>
        <v>1.6468253968253967</v>
      </c>
      <c r="G7" s="2">
        <f t="shared" si="1"/>
        <v>1</v>
      </c>
      <c r="H7" s="7">
        <f t="shared" si="1"/>
        <v>0.30552147239263799</v>
      </c>
      <c r="I7" s="7">
        <f t="shared" si="1"/>
        <v>0.16591151385927502</v>
      </c>
      <c r="J7" s="7">
        <f t="shared" si="1"/>
        <v>8.3033213285314128E-2</v>
      </c>
      <c r="K7" s="7">
        <f t="shared" si="1"/>
        <v>5.4889339564412311E-2</v>
      </c>
      <c r="L7" s="7">
        <f t="shared" si="1"/>
        <v>3.3781033781033781E-2</v>
      </c>
      <c r="M7" s="7">
        <f t="shared" si="1"/>
        <v>648.4375</v>
      </c>
      <c r="N7" s="7">
        <f t="shared" si="1"/>
        <v>0.559299191374663</v>
      </c>
    </row>
    <row r="8" spans="1:14" x14ac:dyDescent="0.25">
      <c r="A8" t="s">
        <v>16</v>
      </c>
      <c r="B8" s="9">
        <v>40.75</v>
      </c>
      <c r="C8" s="7">
        <f t="shared" si="0"/>
        <v>1173.5157557942646</v>
      </c>
      <c r="D8" s="7">
        <f t="shared" si="1"/>
        <v>11.676217765042979</v>
      </c>
      <c r="E8" s="7">
        <f t="shared" si="1"/>
        <v>7.4908088235294112</v>
      </c>
      <c r="F8" s="7">
        <f t="shared" si="1"/>
        <v>5.3902116402116409</v>
      </c>
      <c r="G8" s="7">
        <f t="shared" si="1"/>
        <v>3.2730923694779119</v>
      </c>
      <c r="H8" s="2">
        <f t="shared" si="1"/>
        <v>1</v>
      </c>
      <c r="I8" s="7">
        <f t="shared" si="1"/>
        <v>0.5430437100213219</v>
      </c>
      <c r="J8" s="7">
        <f t="shared" si="1"/>
        <v>0.27177537681739361</v>
      </c>
      <c r="K8" s="7">
        <f t="shared" si="1"/>
        <v>0.17965787849395998</v>
      </c>
      <c r="L8" s="7">
        <f t="shared" si="1"/>
        <v>0.11056844390177724</v>
      </c>
      <c r="M8" s="7">
        <f t="shared" si="1"/>
        <v>2122.3958333333335</v>
      </c>
      <c r="N8" s="7">
        <f t="shared" si="1"/>
        <v>1.8306379155435757</v>
      </c>
    </row>
    <row r="9" spans="1:14" x14ac:dyDescent="0.25">
      <c r="A9" t="s">
        <v>17</v>
      </c>
      <c r="B9" s="9">
        <v>75.040000000000006</v>
      </c>
      <c r="C9" s="7">
        <f t="shared" ref="C9:C14" si="2">$B9/C$2</f>
        <v>2160.9968666208988</v>
      </c>
      <c r="D9" s="7">
        <f t="shared" si="1"/>
        <v>21.501432664756447</v>
      </c>
      <c r="E9" s="7">
        <f t="shared" si="1"/>
        <v>13.794117647058824</v>
      </c>
      <c r="F9" s="7">
        <f t="shared" si="1"/>
        <v>9.9259259259259274</v>
      </c>
      <c r="G9" s="7">
        <f t="shared" si="1"/>
        <v>6.0273092369477919</v>
      </c>
      <c r="H9" s="7">
        <f t="shared" si="1"/>
        <v>1.841472392638037</v>
      </c>
      <c r="I9" s="2">
        <f t="shared" si="1"/>
        <v>1</v>
      </c>
      <c r="J9" s="7">
        <f t="shared" si="1"/>
        <v>0.50046685340802988</v>
      </c>
      <c r="K9" s="7">
        <f t="shared" si="1"/>
        <v>0.33083502336654619</v>
      </c>
      <c r="L9" s="7">
        <f t="shared" si="1"/>
        <v>0.2036087369420703</v>
      </c>
      <c r="M9" s="7">
        <f t="shared" si="1"/>
        <v>3908.3333333333339</v>
      </c>
      <c r="N9" s="7">
        <f t="shared" si="1"/>
        <v>3.3710691823899372</v>
      </c>
    </row>
    <row r="10" spans="1:14" x14ac:dyDescent="0.25">
      <c r="A10" t="s">
        <v>18</v>
      </c>
      <c r="B10" s="9">
        <v>149.94</v>
      </c>
      <c r="C10" s="7">
        <f t="shared" si="2"/>
        <v>4317.9620226697434</v>
      </c>
      <c r="D10" s="7">
        <f t="shared" si="1"/>
        <v>42.962750716332373</v>
      </c>
      <c r="E10" s="7">
        <f t="shared" si="1"/>
        <v>27.562499999999996</v>
      </c>
      <c r="F10" s="7">
        <f t="shared" si="1"/>
        <v>19.833333333333336</v>
      </c>
      <c r="G10" s="7">
        <f t="shared" si="1"/>
        <v>12.043373493975905</v>
      </c>
      <c r="H10" s="7">
        <f t="shared" si="1"/>
        <v>3.6795092024539877</v>
      </c>
      <c r="I10" s="7">
        <f t="shared" si="1"/>
        <v>1.9981343283582087</v>
      </c>
      <c r="J10" s="2">
        <f t="shared" si="1"/>
        <v>1</v>
      </c>
      <c r="K10" s="7">
        <f t="shared" si="1"/>
        <v>0.66105281721188613</v>
      </c>
      <c r="L10" s="7">
        <f t="shared" si="1"/>
        <v>0.40683760683760684</v>
      </c>
      <c r="M10" s="7">
        <f t="shared" si="1"/>
        <v>7809.3750000000009</v>
      </c>
      <c r="N10" s="7">
        <f t="shared" si="1"/>
        <v>6.7358490566037732</v>
      </c>
    </row>
    <row r="11" spans="1:14" x14ac:dyDescent="0.25">
      <c r="A11" t="s">
        <v>19</v>
      </c>
      <c r="B11" s="9">
        <v>226.82</v>
      </c>
      <c r="C11" s="7">
        <f t="shared" si="2"/>
        <v>6531.9470853804933</v>
      </c>
      <c r="D11" s="7">
        <f t="shared" si="1"/>
        <v>64.991404011461313</v>
      </c>
      <c r="E11" s="7">
        <f t="shared" si="1"/>
        <v>41.694852941176464</v>
      </c>
      <c r="F11" s="7">
        <f t="shared" si="1"/>
        <v>30.002645502645503</v>
      </c>
      <c r="G11" s="7">
        <f t="shared" si="1"/>
        <v>18.218473895582331</v>
      </c>
      <c r="H11" s="7">
        <f t="shared" si="1"/>
        <v>5.5661349693251534</v>
      </c>
      <c r="I11" s="7">
        <f t="shared" si="1"/>
        <v>3.022654584221748</v>
      </c>
      <c r="J11" s="7">
        <f t="shared" si="1"/>
        <v>1.5127384287048153</v>
      </c>
      <c r="K11" s="2">
        <f t="shared" si="1"/>
        <v>1</v>
      </c>
      <c r="L11" s="7">
        <f t="shared" si="1"/>
        <v>0.61543888210554876</v>
      </c>
      <c r="M11" s="7">
        <f t="shared" si="1"/>
        <v>11813.541666666668</v>
      </c>
      <c r="N11" s="7">
        <f t="shared" si="1"/>
        <v>10.189577717879605</v>
      </c>
    </row>
    <row r="12" spans="1:14" x14ac:dyDescent="0.25">
      <c r="A12" t="s">
        <v>20</v>
      </c>
      <c r="B12" s="9">
        <v>368.55</v>
      </c>
      <c r="C12" s="7">
        <f t="shared" si="2"/>
        <v>10613.478080931933</v>
      </c>
      <c r="D12" s="7">
        <f t="shared" si="1"/>
        <v>105.60171919770774</v>
      </c>
      <c r="E12" s="7">
        <f t="shared" si="1"/>
        <v>67.748161764705884</v>
      </c>
      <c r="F12" s="7">
        <f t="shared" si="1"/>
        <v>48.750000000000007</v>
      </c>
      <c r="G12" s="7">
        <f t="shared" si="1"/>
        <v>29.602409638554221</v>
      </c>
      <c r="H12" s="7">
        <f t="shared" si="1"/>
        <v>9.044171779141104</v>
      </c>
      <c r="I12" s="7">
        <f t="shared" si="1"/>
        <v>4.9113805970149249</v>
      </c>
      <c r="J12" s="7">
        <f t="shared" si="1"/>
        <v>2.4579831932773111</v>
      </c>
      <c r="K12" s="7">
        <f t="shared" si="1"/>
        <v>1.6248567145754345</v>
      </c>
      <c r="L12" s="2">
        <f t="shared" si="1"/>
        <v>1</v>
      </c>
      <c r="M12" s="7">
        <f t="shared" si="1"/>
        <v>19195.312500000004</v>
      </c>
      <c r="N12" s="7">
        <f t="shared" si="1"/>
        <v>16.556603773584904</v>
      </c>
    </row>
    <row r="13" spans="1:14" x14ac:dyDescent="0.25">
      <c r="A13" t="s">
        <v>3</v>
      </c>
      <c r="B13" s="9">
        <v>1.9199999999999998E-2</v>
      </c>
      <c r="C13" s="7">
        <f t="shared" si="2"/>
        <v>0.55292030702453687</v>
      </c>
      <c r="D13" s="7">
        <f t="shared" si="1"/>
        <v>5.5014326647564457E-3</v>
      </c>
      <c r="E13" s="7">
        <f t="shared" si="1"/>
        <v>3.5294117647058816E-3</v>
      </c>
      <c r="F13" s="7">
        <f t="shared" si="1"/>
        <v>2.5396825396825397E-3</v>
      </c>
      <c r="G13" s="7">
        <f t="shared" si="1"/>
        <v>1.5421686746987951E-3</v>
      </c>
      <c r="H13" s="7">
        <f t="shared" si="1"/>
        <v>4.7116564417177908E-4</v>
      </c>
      <c r="I13" s="7">
        <f t="shared" si="1"/>
        <v>2.5586353944562895E-4</v>
      </c>
      <c r="J13" s="7">
        <f t="shared" si="1"/>
        <v>1.2805122048819526E-4</v>
      </c>
      <c r="K13" s="7">
        <f t="shared" si="1"/>
        <v>8.4648620051141867E-5</v>
      </c>
      <c r="L13" s="7">
        <f t="shared" si="1"/>
        <v>5.2096052096052092E-5</v>
      </c>
      <c r="M13" s="2">
        <f t="shared" si="1"/>
        <v>1</v>
      </c>
      <c r="N13" s="7">
        <f t="shared" si="1"/>
        <v>8.6253369272237183E-4</v>
      </c>
    </row>
    <row r="14" spans="1:14" x14ac:dyDescent="0.25">
      <c r="A14" t="s">
        <v>21</v>
      </c>
      <c r="B14" s="9">
        <v>22.26</v>
      </c>
      <c r="C14" s="7">
        <f t="shared" si="2"/>
        <v>641.04198095657262</v>
      </c>
      <c r="D14" s="7">
        <f t="shared" si="1"/>
        <v>6.3782234957020059</v>
      </c>
      <c r="E14" s="7">
        <f t="shared" si="1"/>
        <v>4.0919117647058822</v>
      </c>
      <c r="F14" s="7">
        <f t="shared" si="1"/>
        <v>2.9444444444444446</v>
      </c>
      <c r="G14" s="7">
        <f t="shared" si="1"/>
        <v>1.7879518072289158</v>
      </c>
      <c r="H14" s="7">
        <f t="shared" si="1"/>
        <v>0.54625766871165649</v>
      </c>
      <c r="I14" s="7">
        <f t="shared" si="1"/>
        <v>0.29664179104477612</v>
      </c>
      <c r="J14" s="7">
        <f t="shared" si="1"/>
        <v>0.1484593837535014</v>
      </c>
      <c r="K14" s="7">
        <f t="shared" si="1"/>
        <v>9.8139493871792619E-2</v>
      </c>
      <c r="L14" s="7">
        <f t="shared" si="1"/>
        <v>6.0398860398860402E-2</v>
      </c>
      <c r="M14" s="7">
        <f t="shared" si="1"/>
        <v>1159.3750000000002</v>
      </c>
      <c r="N14" s="2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C92E-5FFD-4DB4-8589-FA8E5ABDEF38}">
  <dimension ref="A1:N14"/>
  <sheetViews>
    <sheetView workbookViewId="0">
      <selection activeCell="B2" sqref="B2"/>
    </sheetView>
  </sheetViews>
  <sheetFormatPr defaultRowHeight="15" x14ac:dyDescent="0.25"/>
  <cols>
    <col min="1" max="1" width="14.28515625" customWidth="1"/>
    <col min="2" max="10" width="12.42578125" bestFit="1" customWidth="1"/>
    <col min="11" max="14" width="11.5703125" bestFit="1" customWidth="1"/>
  </cols>
  <sheetData>
    <row r="1" spans="1:14" x14ac:dyDescent="0.25">
      <c r="A1" t="s">
        <v>36</v>
      </c>
      <c r="B1" t="s">
        <v>37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3</v>
      </c>
      <c r="N1" t="s">
        <v>21</v>
      </c>
    </row>
    <row r="2" spans="1:14" x14ac:dyDescent="0.25">
      <c r="A2" t="s">
        <v>37</v>
      </c>
      <c r="B2" s="2">
        <v>1</v>
      </c>
      <c r="C2" s="8">
        <v>4.4635389606107895E+30</v>
      </c>
      <c r="D2" s="8">
        <v>7.4096766954871583E+23</v>
      </c>
      <c r="E2" s="8">
        <v>1.0925513292924766E+25</v>
      </c>
      <c r="F2" s="8">
        <v>1.3405656213507547E+25</v>
      </c>
      <c r="G2" s="8">
        <v>1.4403863794992895E+24</v>
      </c>
      <c r="H2" s="8">
        <v>4.2606875571054353E+27</v>
      </c>
      <c r="I2" s="8">
        <v>1.2756944742742388E+27</v>
      </c>
      <c r="J2" s="8">
        <v>1.9486260030655429E+26</v>
      </c>
      <c r="K2" s="8">
        <v>2.2987506231691744E+26</v>
      </c>
      <c r="L2" s="8">
        <v>2.9248133093667883E+22</v>
      </c>
      <c r="M2" s="8">
        <v>1.6489392609829951E+23</v>
      </c>
      <c r="N2" s="8">
        <v>2.1106422540582338E+21</v>
      </c>
    </row>
    <row r="3" spans="1:14" x14ac:dyDescent="0.25">
      <c r="A3" t="s">
        <v>11</v>
      </c>
      <c r="B3" s="8">
        <v>4.4635389606107895E+30</v>
      </c>
      <c r="C3" s="2">
        <f t="shared" ref="C3:C8" si="0">$B3/C$2</f>
        <v>1</v>
      </c>
      <c r="D3" s="7">
        <f t="shared" ref="D3:N3" si="1">$B3/D$2</f>
        <v>6023932.1417752206</v>
      </c>
      <c r="E3" s="7">
        <f t="shared" si="1"/>
        <v>408542.7238920962</v>
      </c>
      <c r="F3" s="7">
        <f t="shared" si="1"/>
        <v>332959.37845350121</v>
      </c>
      <c r="G3" s="7">
        <f t="shared" si="1"/>
        <v>3098848.3535663644</v>
      </c>
      <c r="H3" s="7">
        <f t="shared" si="1"/>
        <v>1047.6100161738132</v>
      </c>
      <c r="I3" s="7">
        <f t="shared" si="1"/>
        <v>3498.9090653153153</v>
      </c>
      <c r="J3" s="7">
        <f t="shared" si="1"/>
        <v>22906.083330453515</v>
      </c>
      <c r="K3" s="7">
        <f t="shared" si="1"/>
        <v>19417.23871925319</v>
      </c>
      <c r="L3" s="7">
        <f t="shared" si="1"/>
        <v>152609363.00844207</v>
      </c>
      <c r="M3" s="7">
        <f t="shared" si="1"/>
        <v>27069153.280696977</v>
      </c>
      <c r="N3" s="7">
        <f t="shared" si="1"/>
        <v>2114777600.0544515</v>
      </c>
    </row>
    <row r="4" spans="1:14" x14ac:dyDescent="0.25">
      <c r="A4" t="s">
        <v>12</v>
      </c>
      <c r="B4" s="8">
        <v>7.4096766954871583E+23</v>
      </c>
      <c r="C4" s="7">
        <f t="shared" si="0"/>
        <v>1.6600452602464168E-7</v>
      </c>
      <c r="D4" s="2">
        <f t="shared" ref="D4:N4" si="2">$B4/D$2</f>
        <v>1</v>
      </c>
      <c r="E4" s="7">
        <f t="shared" si="2"/>
        <v>6.7819941240523485E-2</v>
      </c>
      <c r="F4" s="7">
        <f t="shared" si="2"/>
        <v>5.5272763805632757E-2</v>
      </c>
      <c r="G4" s="7">
        <f t="shared" si="2"/>
        <v>0.51442285215602546</v>
      </c>
      <c r="H4" s="7">
        <f t="shared" si="2"/>
        <v>1.7390800419360105E-4</v>
      </c>
      <c r="I4" s="7">
        <f t="shared" si="2"/>
        <v>5.8083474099099091E-4</v>
      </c>
      <c r="J4" s="7">
        <f t="shared" si="2"/>
        <v>3.8025135063528815E-3</v>
      </c>
      <c r="K4" s="7">
        <f t="shared" si="2"/>
        <v>3.2233495102969461E-3</v>
      </c>
      <c r="L4" s="7">
        <f t="shared" si="2"/>
        <v>25.333844973138909</v>
      </c>
      <c r="M4" s="7">
        <f t="shared" si="2"/>
        <v>4.4936019602504764</v>
      </c>
      <c r="N4" s="7">
        <f t="shared" si="2"/>
        <v>351.06265314456846</v>
      </c>
    </row>
    <row r="5" spans="1:14" x14ac:dyDescent="0.25">
      <c r="A5" t="s">
        <v>13</v>
      </c>
      <c r="B5" s="8">
        <v>1.0925513292924766E+25</v>
      </c>
      <c r="C5" s="7">
        <f t="shared" si="0"/>
        <v>2.4477244153884841E-6</v>
      </c>
      <c r="D5" s="7">
        <f t="shared" ref="D5:N5" si="3">$B5/D$2</f>
        <v>14.74492578006665</v>
      </c>
      <c r="E5" s="2">
        <f t="shared" si="3"/>
        <v>1</v>
      </c>
      <c r="F5" s="7">
        <f t="shared" si="3"/>
        <v>0.81499279997320928</v>
      </c>
      <c r="G5" s="7">
        <f t="shared" si="3"/>
        <v>7.5851267746107949</v>
      </c>
      <c r="H5" s="7">
        <f t="shared" si="3"/>
        <v>2.5642606143941671E-3</v>
      </c>
      <c r="I5" s="7">
        <f t="shared" si="3"/>
        <v>8.5643651463963976E-3</v>
      </c>
      <c r="J5" s="7">
        <f t="shared" si="3"/>
        <v>5.6067779428874233E-2</v>
      </c>
      <c r="K5" s="7">
        <f t="shared" si="3"/>
        <v>4.7528049292542653E-2</v>
      </c>
      <c r="L5" s="7">
        <f t="shared" si="3"/>
        <v>373.54566385264781</v>
      </c>
      <c r="M5" s="7">
        <f t="shared" si="3"/>
        <v>66.257827389055279</v>
      </c>
      <c r="N5" s="7">
        <f t="shared" si="3"/>
        <v>5176.3927647699438</v>
      </c>
    </row>
    <row r="6" spans="1:14" x14ac:dyDescent="0.25">
      <c r="A6" t="s">
        <v>14</v>
      </c>
      <c r="B6" s="8">
        <v>1.3405656213507547E+25</v>
      </c>
      <c r="C6" s="7">
        <f t="shared" si="0"/>
        <v>3.0033693738999247E-6</v>
      </c>
      <c r="D6" s="7">
        <f t="shared" ref="D6:N6" si="4">$B6/D$2</f>
        <v>18.092093305059077</v>
      </c>
      <c r="E6" s="7">
        <f t="shared" si="4"/>
        <v>1.2270047048671748</v>
      </c>
      <c r="F6" s="2">
        <f t="shared" si="4"/>
        <v>1</v>
      </c>
      <c r="G6" s="7">
        <f t="shared" si="4"/>
        <v>9.3069862394614233</v>
      </c>
      <c r="H6" s="7">
        <f t="shared" si="4"/>
        <v>3.1463598383672351E-3</v>
      </c>
      <c r="I6" s="7">
        <f t="shared" si="4"/>
        <v>1.0508516328828829E-2</v>
      </c>
      <c r="J6" s="7">
        <f t="shared" si="4"/>
        <v>6.8795429150683679E-2</v>
      </c>
      <c r="K6" s="7">
        <f t="shared" si="4"/>
        <v>5.8317140095108834E-2</v>
      </c>
      <c r="L6" s="7">
        <f t="shared" si="4"/>
        <v>458.34228702993096</v>
      </c>
      <c r="M6" s="7">
        <f t="shared" si="4"/>
        <v>81.298665940647979</v>
      </c>
      <c r="N6" s="7">
        <f t="shared" si="4"/>
        <v>6351.4582766131234</v>
      </c>
    </row>
    <row r="7" spans="1:14" x14ac:dyDescent="0.25">
      <c r="A7" t="s">
        <v>15</v>
      </c>
      <c r="B7" s="8">
        <v>1.4403863794992895E+24</v>
      </c>
      <c r="C7" s="7">
        <f t="shared" si="0"/>
        <v>3.2270052803620818E-7</v>
      </c>
      <c r="D7" s="7">
        <f t="shared" ref="D7:N7" si="5">$B7/D$2</f>
        <v>1.9439260830051499</v>
      </c>
      <c r="E7" s="7">
        <f t="shared" si="5"/>
        <v>0.13183695272533025</v>
      </c>
      <c r="F7" s="7">
        <f t="shared" si="5"/>
        <v>0.10744616724155251</v>
      </c>
      <c r="G7" s="2">
        <f t="shared" si="5"/>
        <v>1</v>
      </c>
      <c r="H7" s="7">
        <f t="shared" si="5"/>
        <v>3.3806430539531007E-4</v>
      </c>
      <c r="I7" s="7">
        <f t="shared" si="5"/>
        <v>1.1290998029279279E-3</v>
      </c>
      <c r="J7" s="7">
        <f t="shared" si="5"/>
        <v>7.3918051859787354E-3</v>
      </c>
      <c r="K7" s="7">
        <f t="shared" si="5"/>
        <v>6.2659531877081107E-3</v>
      </c>
      <c r="L7" s="7">
        <f t="shared" si="5"/>
        <v>49.247122026093628</v>
      </c>
      <c r="M7" s="7">
        <f t="shared" si="5"/>
        <v>8.7352300571739718</v>
      </c>
      <c r="N7" s="7">
        <f t="shared" si="5"/>
        <v>682.43984821671654</v>
      </c>
    </row>
    <row r="8" spans="1:14" x14ac:dyDescent="0.25">
      <c r="A8" t="s">
        <v>16</v>
      </c>
      <c r="B8" s="8">
        <v>4.2606875571054353E+27</v>
      </c>
      <c r="C8" s="7">
        <f t="shared" si="0"/>
        <v>9.5455368368116671E-4</v>
      </c>
      <c r="D8" s="7">
        <f t="shared" ref="D8:N14" si="6">$B8/D$2</f>
        <v>5750.1666161769172</v>
      </c>
      <c r="E8" s="7">
        <f t="shared" si="6"/>
        <v>389.9759620323382</v>
      </c>
      <c r="F8" s="7">
        <f t="shared" si="6"/>
        <v>317.82760121898127</v>
      </c>
      <c r="G8" s="7">
        <f t="shared" si="6"/>
        <v>2958.0171110660917</v>
      </c>
      <c r="H8" s="2">
        <f t="shared" si="6"/>
        <v>1</v>
      </c>
      <c r="I8" s="7">
        <f t="shared" si="6"/>
        <v>3.3398965371621623</v>
      </c>
      <c r="J8" s="7">
        <f t="shared" si="6"/>
        <v>21.865086221792172</v>
      </c>
      <c r="K8" s="7">
        <f t="shared" si="6"/>
        <v>18.534796746379712</v>
      </c>
      <c r="L8" s="7">
        <f t="shared" si="6"/>
        <v>145673.82962394477</v>
      </c>
      <c r="M8" s="7">
        <f t="shared" si="6"/>
        <v>25838.959978219442</v>
      </c>
      <c r="N8" s="7">
        <f t="shared" si="6"/>
        <v>2018668.7482983938</v>
      </c>
    </row>
    <row r="9" spans="1:14" x14ac:dyDescent="0.25">
      <c r="A9" t="s">
        <v>17</v>
      </c>
      <c r="B9" s="8">
        <v>1.2756944742742388E+27</v>
      </c>
      <c r="C9" s="7">
        <f t="shared" ref="C9:C14" si="7">$B9/C$2</f>
        <v>2.858033693738999E-4</v>
      </c>
      <c r="D9" s="7">
        <f t="shared" si="6"/>
        <v>1721.6601029990914</v>
      </c>
      <c r="E9" s="7">
        <f t="shared" si="6"/>
        <v>116.76288702155198</v>
      </c>
      <c r="F9" s="7">
        <f t="shared" si="6"/>
        <v>95.16091222665014</v>
      </c>
      <c r="G9" s="7">
        <f t="shared" si="6"/>
        <v>885.66130062802915</v>
      </c>
      <c r="H9" s="7">
        <f t="shared" si="6"/>
        <v>0.2994104724123216</v>
      </c>
      <c r="I9" s="2">
        <f t="shared" si="6"/>
        <v>1</v>
      </c>
      <c r="J9" s="7">
        <f t="shared" si="6"/>
        <v>6.5466357950029375</v>
      </c>
      <c r="K9" s="7">
        <f t="shared" si="6"/>
        <v>5.5495122498999105</v>
      </c>
      <c r="L9" s="7">
        <f t="shared" si="6"/>
        <v>43616.270145817347</v>
      </c>
      <c r="M9" s="7">
        <f t="shared" si="6"/>
        <v>7736.4552137217534</v>
      </c>
      <c r="N9" s="7">
        <f t="shared" si="6"/>
        <v>604410.563572012</v>
      </c>
    </row>
    <row r="10" spans="1:14" x14ac:dyDescent="0.25">
      <c r="A10" t="s">
        <v>18</v>
      </c>
      <c r="B10" s="8">
        <v>1.9486260030655429E+26</v>
      </c>
      <c r="C10" s="7">
        <f t="shared" si="7"/>
        <v>4.3656525018858429E-5</v>
      </c>
      <c r="D10" s="7">
        <f t="shared" si="6"/>
        <v>262.98394425931536</v>
      </c>
      <c r="E10" s="7">
        <f t="shared" si="6"/>
        <v>17.835555646867871</v>
      </c>
      <c r="F10" s="7">
        <f t="shared" si="6"/>
        <v>14.535849435718829</v>
      </c>
      <c r="G10" s="7">
        <f t="shared" si="6"/>
        <v>135.28495067711825</v>
      </c>
      <c r="H10" s="7">
        <f t="shared" si="6"/>
        <v>4.5735012881098762E-2</v>
      </c>
      <c r="I10" s="7">
        <f t="shared" si="6"/>
        <v>0.15275021114864865</v>
      </c>
      <c r="J10" s="2">
        <f t="shared" si="6"/>
        <v>1</v>
      </c>
      <c r="K10" s="7">
        <f t="shared" si="6"/>
        <v>0.84768916794422355</v>
      </c>
      <c r="L10" s="7">
        <f t="shared" si="6"/>
        <v>6662.3944742900994</v>
      </c>
      <c r="M10" s="7">
        <f t="shared" si="6"/>
        <v>1181.7451674380613</v>
      </c>
      <c r="N10" s="7">
        <f t="shared" si="6"/>
        <v>92323.841206098543</v>
      </c>
    </row>
    <row r="11" spans="1:14" x14ac:dyDescent="0.25">
      <c r="A11" t="s">
        <v>19</v>
      </c>
      <c r="B11" s="8">
        <v>2.2987506231691744E+26</v>
      </c>
      <c r="C11" s="7">
        <f t="shared" si="7"/>
        <v>5.1500628614533567E-5</v>
      </c>
      <c r="D11" s="7">
        <f t="shared" si="6"/>
        <v>310.23629203271742</v>
      </c>
      <c r="E11" s="7">
        <f t="shared" si="6"/>
        <v>21.040207096336776</v>
      </c>
      <c r="F11" s="7">
        <f t="shared" si="6"/>
        <v>17.147617293459696</v>
      </c>
      <c r="G11" s="7">
        <f t="shared" si="6"/>
        <v>159.59263818978013</v>
      </c>
      <c r="H11" s="7">
        <f t="shared" si="6"/>
        <v>5.3952574375833055E-2</v>
      </c>
      <c r="I11" s="7">
        <f t="shared" si="6"/>
        <v>0.18019601632882884</v>
      </c>
      <c r="J11" s="7">
        <f t="shared" si="6"/>
        <v>1.1796776906152446</v>
      </c>
      <c r="K11" s="2">
        <f t="shared" si="6"/>
        <v>1</v>
      </c>
      <c r="L11" s="7">
        <f t="shared" si="6"/>
        <v>7859.4781273983117</v>
      </c>
      <c r="M11" s="7">
        <f t="shared" si="6"/>
        <v>1394.0784100190581</v>
      </c>
      <c r="N11" s="7">
        <f t="shared" si="6"/>
        <v>108912.37578273891</v>
      </c>
    </row>
    <row r="12" spans="1:14" x14ac:dyDescent="0.25">
      <c r="A12" t="s">
        <v>20</v>
      </c>
      <c r="B12" s="8">
        <v>2.9248133093667883E+22</v>
      </c>
      <c r="C12" s="7">
        <f t="shared" si="7"/>
        <v>6.5526778979129992E-9</v>
      </c>
      <c r="D12" s="7">
        <f t="shared" si="6"/>
        <v>3.9472887003938202E-2</v>
      </c>
      <c r="E12" s="7">
        <f t="shared" si="6"/>
        <v>2.6770488772009117E-3</v>
      </c>
      <c r="F12" s="7">
        <f t="shared" si="6"/>
        <v>2.181775560095107E-3</v>
      </c>
      <c r="G12" s="7">
        <f t="shared" si="6"/>
        <v>2.0305755115398404E-2</v>
      </c>
      <c r="H12" s="7">
        <f t="shared" si="6"/>
        <v>6.864650998614425E-6</v>
      </c>
      <c r="I12" s="7">
        <f t="shared" si="6"/>
        <v>2.2927224099099099E-5</v>
      </c>
      <c r="J12" s="7">
        <f t="shared" si="6"/>
        <v>1.5009618596721613E-4</v>
      </c>
      <c r="K12" s="7">
        <f t="shared" si="6"/>
        <v>1.2723491099415091E-4</v>
      </c>
      <c r="L12" s="2">
        <f t="shared" si="6"/>
        <v>1</v>
      </c>
      <c r="M12" s="7">
        <f t="shared" si="6"/>
        <v>0.17737544241764225</v>
      </c>
      <c r="N12" s="7">
        <f t="shared" si="6"/>
        <v>13.857456438878302</v>
      </c>
    </row>
    <row r="13" spans="1:14" x14ac:dyDescent="0.25">
      <c r="A13" t="s">
        <v>3</v>
      </c>
      <c r="B13" s="8">
        <v>1.6489392609829951E+23</v>
      </c>
      <c r="C13" s="7">
        <f t="shared" si="7"/>
        <v>3.6942418908725171E-8</v>
      </c>
      <c r="D13" s="7">
        <f t="shared" si="6"/>
        <v>0.22253862465919422</v>
      </c>
      <c r="E13" s="7">
        <f t="shared" si="6"/>
        <v>1.5092556448133461E-2</v>
      </c>
      <c r="F13" s="7">
        <f t="shared" si="6"/>
        <v>1.2300324838418003E-2</v>
      </c>
      <c r="G13" s="7">
        <f t="shared" si="6"/>
        <v>0.11447895401206191</v>
      </c>
      <c r="H13" s="7">
        <f t="shared" si="6"/>
        <v>3.8701248070469353E-5</v>
      </c>
      <c r="I13" s="7">
        <f t="shared" si="6"/>
        <v>1.2925816441441442E-4</v>
      </c>
      <c r="J13" s="7">
        <f t="shared" si="6"/>
        <v>8.4620612595178043E-4</v>
      </c>
      <c r="K13" s="7">
        <f t="shared" si="6"/>
        <v>7.1731976681736959E-4</v>
      </c>
      <c r="L13" s="7">
        <f t="shared" si="6"/>
        <v>5.6377590176515735</v>
      </c>
      <c r="M13" s="2">
        <f t="shared" si="6"/>
        <v>1</v>
      </c>
      <c r="N13" s="7">
        <f t="shared" si="6"/>
        <v>78.125</v>
      </c>
    </row>
    <row r="14" spans="1:14" x14ac:dyDescent="0.25">
      <c r="A14" t="s">
        <v>21</v>
      </c>
      <c r="B14" s="8">
        <v>2.1106422540582338E+21</v>
      </c>
      <c r="C14" s="7">
        <f t="shared" si="7"/>
        <v>4.7286296203168215E-10</v>
      </c>
      <c r="D14" s="7">
        <f t="shared" si="6"/>
        <v>2.8484943956376858E-3</v>
      </c>
      <c r="E14" s="7">
        <f t="shared" si="6"/>
        <v>1.9318472253610828E-4</v>
      </c>
      <c r="F14" s="7">
        <f t="shared" si="6"/>
        <v>1.5744415793175043E-4</v>
      </c>
      <c r="G14" s="7">
        <f t="shared" si="6"/>
        <v>1.4653306113543924E-3</v>
      </c>
      <c r="H14" s="7">
        <f t="shared" si="6"/>
        <v>4.9537597530200773E-7</v>
      </c>
      <c r="I14" s="7">
        <f t="shared" si="6"/>
        <v>1.6545045045045045E-6</v>
      </c>
      <c r="J14" s="7">
        <f t="shared" si="6"/>
        <v>1.0831438412182788E-5</v>
      </c>
      <c r="K14" s="7">
        <f t="shared" si="6"/>
        <v>9.1816930152623306E-6</v>
      </c>
      <c r="L14" s="7">
        <f t="shared" si="6"/>
        <v>7.2163315425940136E-2</v>
      </c>
      <c r="M14" s="7">
        <f t="shared" si="6"/>
        <v>1.2800000000000001E-2</v>
      </c>
      <c r="N14" s="2">
        <f t="shared" si="6"/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626A-AA2E-43CC-8AE7-60E455281814}">
  <dimension ref="A1:B9"/>
  <sheetViews>
    <sheetView workbookViewId="0">
      <selection activeCell="H13" sqref="H13"/>
    </sheetView>
  </sheetViews>
  <sheetFormatPr defaultRowHeight="15" x14ac:dyDescent="0.25"/>
  <cols>
    <col min="1" max="1" width="9.140625" style="3"/>
    <col min="2" max="2" width="16.42578125" bestFit="1" customWidth="1"/>
  </cols>
  <sheetData>
    <row r="1" spans="1:2" x14ac:dyDescent="0.25">
      <c r="A1" s="3" t="s">
        <v>9</v>
      </c>
      <c r="B1" t="s">
        <v>8</v>
      </c>
    </row>
    <row r="2" spans="1:2" x14ac:dyDescent="0.25">
      <c r="A2" s="3">
        <v>1</v>
      </c>
      <c r="B2" t="s">
        <v>0</v>
      </c>
    </row>
    <row r="3" spans="1:2" x14ac:dyDescent="0.25">
      <c r="A3" s="3">
        <v>2</v>
      </c>
      <c r="B3" t="s">
        <v>1</v>
      </c>
    </row>
    <row r="4" spans="1:2" x14ac:dyDescent="0.25">
      <c r="A4" s="3">
        <v>3</v>
      </c>
      <c r="B4" t="s">
        <v>2</v>
      </c>
    </row>
    <row r="5" spans="1:2" x14ac:dyDescent="0.25">
      <c r="A5" s="3">
        <v>4</v>
      </c>
      <c r="B5" t="s">
        <v>3</v>
      </c>
    </row>
    <row r="6" spans="1:2" x14ac:dyDescent="0.25">
      <c r="A6" s="3">
        <v>5</v>
      </c>
      <c r="B6" t="s">
        <v>4</v>
      </c>
    </row>
    <row r="7" spans="1:2" x14ac:dyDescent="0.25">
      <c r="A7" s="3">
        <v>6</v>
      </c>
      <c r="B7" t="s">
        <v>5</v>
      </c>
    </row>
    <row r="8" spans="1:2" x14ac:dyDescent="0.25">
      <c r="A8" s="3">
        <v>7</v>
      </c>
      <c r="B8" t="s">
        <v>6</v>
      </c>
    </row>
    <row r="9" spans="1:2" x14ac:dyDescent="0.25">
      <c r="A9" s="3">
        <v>8</v>
      </c>
      <c r="B9" t="s">
        <v>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E906-C92A-4563-895F-2CCBE76A7687}">
  <dimension ref="A1:B6"/>
  <sheetViews>
    <sheetView workbookViewId="0">
      <selection activeCell="K39" sqref="K39"/>
    </sheetView>
  </sheetViews>
  <sheetFormatPr defaultRowHeight="15" x14ac:dyDescent="0.25"/>
  <cols>
    <col min="1" max="1" width="43.7109375" bestFit="1" customWidth="1"/>
    <col min="2" max="2" width="18" bestFit="1" customWidth="1"/>
  </cols>
  <sheetData>
    <row r="1" spans="1:2" x14ac:dyDescent="0.25">
      <c r="A1" t="s">
        <v>25</v>
      </c>
      <c r="B1" s="1">
        <v>40047405.299999952</v>
      </c>
    </row>
    <row r="2" spans="1:2" x14ac:dyDescent="0.25">
      <c r="A2" t="s">
        <v>26</v>
      </c>
      <c r="B2" s="1">
        <v>60000000</v>
      </c>
    </row>
    <row r="3" spans="1:2" x14ac:dyDescent="0.25">
      <c r="A3" t="s">
        <v>27</v>
      </c>
      <c r="B3" s="2">
        <v>30000000000</v>
      </c>
    </row>
    <row r="4" spans="1:2" x14ac:dyDescent="0.25">
      <c r="A4" t="s">
        <v>31</v>
      </c>
      <c r="B4" s="2">
        <v>576000000</v>
      </c>
    </row>
    <row r="5" spans="1:2" x14ac:dyDescent="0.25">
      <c r="A5" t="s">
        <v>42</v>
      </c>
      <c r="B5" s="10">
        <f>B1/B2</f>
        <v>0.66745675499999924</v>
      </c>
    </row>
    <row r="6" spans="1:2" x14ac:dyDescent="0.25">
      <c r="A6" t="s">
        <v>43</v>
      </c>
      <c r="B6" s="10">
        <f>POWER(B5,2)</f>
        <v>0.445498519795129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Solar System Objects (SSO)</vt:lpstr>
      <vt:lpstr>SSO Equatorial Radius Ratios</vt:lpstr>
      <vt:lpstr>SSO Polar Radius Ratios</vt:lpstr>
      <vt:lpstr>SSO Min Orbit Radius Ratios</vt:lpstr>
      <vt:lpstr>SSO Avg Orbit Radius Ratios</vt:lpstr>
      <vt:lpstr>SSO Max Orbit Radius Ratios</vt:lpstr>
      <vt:lpstr>SSO Mass Ratios</vt:lpstr>
      <vt:lpstr>Stellar Object Type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Easter</dc:creator>
  <cp:lastModifiedBy>Paul Easter</cp:lastModifiedBy>
  <dcterms:created xsi:type="dcterms:W3CDTF">2022-03-27T13:04:17Z</dcterms:created>
  <dcterms:modified xsi:type="dcterms:W3CDTF">2022-03-29T14:07:33Z</dcterms:modified>
</cp:coreProperties>
</file>